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9FEAA505-65BD-4591-B3E2-D0D7BF55BC60}" xr6:coauthVersionLast="47" xr6:coauthVersionMax="47" xr10:uidLastSave="{00000000-0000-0000-0000-000000000000}"/>
  <bookViews>
    <workbookView xWindow="-38010" yWindow="390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<sst xmlns="http://schemas.openxmlformats.org/spreadsheetml/2006/main" count="34" uniqueCount="21">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</sst>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workbookViewId="0">
      <selection activeCell="B4" sqref="B4:G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1797</v>
      </c>
      <c r="C4" s="6">
        <v>1781</v>
      </c>
      <c r="D4" s="6">
        <v>1790</v>
      </c>
      <c r="E4" s="6">
        <v>1410</v>
      </c>
      <c r="F4" s="6">
        <v>1287</v>
      </c>
      <c r="G4" s="6">
        <v>1353</v>
      </c>
      <c r="H4" s="6">
        <f>SUM(B4:E4)</f>
        <v>6778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4230</v>
      </c>
      <c r="F8" s="16">
        <f>F$4*INDEX(Parts[#Data],MATCH(F$7,Parts[Products],FALSE),MATCH($A8,Parts[#Headers],FALSE))</f>
        <v>2574</v>
      </c>
      <c r="G8" s="16">
        <f>G$4*INDEX(Parts[#Data],MATCH(G$7,Parts[Products],FALSE),MATCH($A8,Parts[#Headers],FALSE))</f>
        <v>1353</v>
      </c>
      <c r="H8" s="17">
        <f>SUM(Forecast!$B8:$E8)</f>
        <v>4230</v>
      </c>
    </row>
    <row r="9" spans="1:8" x14ac:dyDescent="0.25">
      <c r="A9" s="18" t="s">
        <v>6</v>
      </c>
      <c r="B9" s="19">
        <f>B$4*INDEX(Parts[#Data],MATCH(B$7,Parts[Products],FALSE),MATCH($A9,Parts[#Headers],FALSE))</f>
        <v>3594</v>
      </c>
      <c r="C9" s="19">
        <f>C$4*INDEX(Parts[#Data],MATCH(C$7,Parts[Products],FALSE),MATCH($A9,Parts[#Headers],FALSE))</f>
        <v>1781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7050</v>
      </c>
      <c r="F9" s="19">
        <f>F$4*INDEX(Parts[#Data],MATCH(F$7,Parts[Products],FALSE),MATCH($A9,Parts[#Headers],FALSE))</f>
        <v>5148</v>
      </c>
      <c r="G9" s="19">
        <f>G$4*INDEX(Parts[#Data],MATCH(G$7,Parts[Products],FALSE),MATCH($A9,Parts[#Headers],FALSE))</f>
        <v>6765</v>
      </c>
      <c r="H9" s="20">
        <f>SUM(Forecast!$B9:$E9)</f>
        <v>12425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3594</v>
      </c>
      <c r="C10" s="16">
        <f>C$4*INDEX(Parts[#Data],MATCH(C$7,Parts[Products],FALSE),MATCH($A10,Parts[#Headers],FALSE))</f>
        <v>8905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4230</v>
      </c>
      <c r="F10" s="16">
        <f>F$4*INDEX(Parts[#Data],MATCH(F$7,Parts[Products],FALSE),MATCH($A10,Parts[#Headers],FALSE))</f>
        <v>6435</v>
      </c>
      <c r="G10" s="16">
        <f>G$4*INDEX(Parts[#Data],MATCH(G$7,Parts[Products],FALSE),MATCH($A10,Parts[#Headers],FALSE))</f>
        <v>0</v>
      </c>
      <c r="H10" s="17">
        <f>SUM(Forecast!$B10:$E10)</f>
        <v>16729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5343</v>
      </c>
      <c r="D11" s="19">
        <f>D$4*INDEX(Parts[#Data],MATCH(D$7,Parts[Products],FALSE),MATCH($A11,Parts[#Headers],FALSE))</f>
        <v>3580</v>
      </c>
      <c r="E11" s="19">
        <f>E$4*INDEX(Parts[#Data],MATCH(E$7,Parts[Products],FALSE),MATCH($A11,Parts[#Headers],FALSE))</f>
        <v>5640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14563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3594</v>
      </c>
      <c r="C12" s="16">
        <f>C$4*INDEX(Parts[#Data],MATCH(C$7,Parts[Products],FALSE),MATCH($A12,Parts[#Headers],FALSE))</f>
        <v>8905</v>
      </c>
      <c r="D12" s="16">
        <f>D$4*INDEX(Parts[#Data],MATCH(D$7,Parts[Products],FALSE),MATCH($A12,Parts[#Headers],FALSE))</f>
        <v>8950</v>
      </c>
      <c r="E12" s="16">
        <f>E$4*INDEX(Parts[#Data],MATCH(E$7,Parts[Products],FALSE),MATCH($A12,Parts[#Headers],FALSE))</f>
        <v>1410</v>
      </c>
      <c r="F12" s="16">
        <f>F$4*INDEX(Parts[#Data],MATCH(F$7,Parts[Products],FALSE),MATCH($A12,Parts[#Headers],FALSE))</f>
        <v>2574</v>
      </c>
      <c r="G12" s="16">
        <f>G$4*INDEX(Parts[#Data],MATCH(G$7,Parts[Products],FALSE),MATCH($A12,Parts[#Headers],FALSE))</f>
        <v>0</v>
      </c>
      <c r="H12" s="17">
        <f>SUM(Forecast!$B12:$E12)</f>
        <v>22859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1797</v>
      </c>
      <c r="C13" s="19">
        <f>C$4*INDEX(Parts[#Data],MATCH(C$7,Parts[Products],FALSE),MATCH($A13,Parts[#Headers],FALSE))</f>
        <v>8905</v>
      </c>
      <c r="D13" s="19">
        <f>D$4*INDEX(Parts[#Data],MATCH(D$7,Parts[Products],FALSE),MATCH($A13,Parts[#Headers],FALSE))</f>
        <v>5370</v>
      </c>
      <c r="E13" s="19">
        <f>E$4*INDEX(Parts[#Data],MATCH(E$7,Parts[Products],FALSE),MATCH($A13,Parts[#Headers],FALSE))</f>
        <v>4230</v>
      </c>
      <c r="F13" s="19">
        <f>F$4*INDEX(Parts[#Data],MATCH(F$7,Parts[Products],FALSE),MATCH($A13,Parts[#Headers],FALSE))</f>
        <v>1287</v>
      </c>
      <c r="G13" s="19">
        <f>G$4*INDEX(Parts[#Data],MATCH(G$7,Parts[Products],FALSE),MATCH($A13,Parts[#Headers],FALSE))</f>
        <v>0</v>
      </c>
      <c r="H13" s="20">
        <f>SUM(Forecast!$B13:$E13)</f>
        <v>20302</v>
      </c>
    </row>
    <row r="14" spans="1:8" ht="15.75" thickTop="1" x14ac:dyDescent="0.25">
      <c r="A14" s="9" t="s">
        <v>18</v>
      </c>
      <c r="B14" s="10">
        <f>SUBTOTAL(109,Forecast!$B$8:$B$13)</f>
        <v>12579</v>
      </c>
      <c r="C14" s="10">
        <f>SUBTOTAL(109,Forecast!$C$8:$C$13)</f>
        <v>33839</v>
      </c>
      <c r="D14" s="10">
        <f>SUBTOTAL(109,Forecast!$D$8:$D$13)</f>
        <v>17900</v>
      </c>
      <c r="E14" s="10">
        <f>SUBTOTAL(109,Forecast!$E$8:$E$13)</f>
        <v>26790</v>
      </c>
      <c r="F14" s="10">
        <f>SUBTOTAL(109,Forecast!$F$8:$F$13)</f>
        <v>18018</v>
      </c>
      <c r="G14" s="10">
        <f>SUBTOTAL(109,Forecast!$G$8:$G$13)</f>
        <v>8118</v>
      </c>
      <c r="H14" s="11">
        <f>SUBTOTAL(109,Forecast!$H$8:$H$13)</f>
        <v>91108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tabSelected="1"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6BBA8B1B-AD0E-4B6C-9384-17212B147B6D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