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krolicki\Desktop\"/>
    </mc:Choice>
  </mc:AlternateContent>
  <xr:revisionPtr revIDLastSave="0" documentId="13_ncr:1_{3564E161-FD23-4870-8128-FE143B2BF55A}" xr6:coauthVersionLast="47" xr6:coauthVersionMax="47" xr10:uidLastSave="{00000000-0000-0000-0000-000000000000}"/>
  <bookViews>
    <workbookView xWindow="-120" yWindow="-120" windowWidth="29040" windowHeight="17640" tabRatio="601" activeTab="5" xr2:uid="{00000000-000D-0000-FFFF-FFFF00000000}"/>
  </bookViews>
  <sheets>
    <sheet name="RICKSDATA (2)" sheetId="6" r:id="rId1"/>
    <sheet name="RICKSDATA" sheetId="5" r:id="rId2"/>
    <sheet name="CB DIE LIST" sheetId="4" r:id="rId3"/>
    <sheet name="Gbl_boxs" sheetId="1" r:id="rId4"/>
    <sheet name="RED TAG" sheetId="2" r:id="rId5"/>
    <sheet name="Gbl_boxs (2)" sheetId="3" r:id="rId6"/>
  </sheets>
  <definedNames>
    <definedName name="_Fill" localSheetId="5" hidden="1">'Gbl_boxs (2)'!$AG$2:$AG$272</definedName>
    <definedName name="_Fill" hidden="1">Gbl_boxs!$AD$2:$AD$272</definedName>
    <definedName name="_xlnm._FilterDatabase" localSheetId="2" hidden="1">'CB DIE LIST'!$A$8:$Q$1847</definedName>
    <definedName name="_xlnm._FilterDatabase" localSheetId="3" hidden="1">Gbl_boxs!$B$11:$T$1825</definedName>
    <definedName name="_xlnm._FilterDatabase" localSheetId="5" hidden="1">'Gbl_boxs (2)'!$B$11:$T$1825</definedName>
    <definedName name="_Key1" localSheetId="5" hidden="1">'Gbl_boxs (2)'!#REF!</definedName>
    <definedName name="_Key1" hidden="1">Gbl_boxs!#REF!</definedName>
    <definedName name="_Order1" hidden="1">255</definedName>
    <definedName name="_Sort" localSheetId="5" hidden="1">'Gbl_boxs (2)'!$O$13:$T$1979</definedName>
    <definedName name="_Sort" hidden="1">Gbl_boxs!$O$13:$T$1979</definedName>
    <definedName name="DIETABLE" localSheetId="5">'Gbl_boxs (2)'!$C$12:$X$1979</definedName>
    <definedName name="DIETABLE">Gbl_boxs!$C$12:$X$1979</definedName>
    <definedName name="ExternalData_1" localSheetId="5" hidden="1">'Gbl_boxs (2)'!$C$12:$AD$1979</definedName>
    <definedName name="ExternalData_1" localSheetId="1" hidden="1">'RICKSDATA'!$A$1:$R$1760</definedName>
    <definedName name="ExternalData_2" localSheetId="0" hidden="1">'RICKSDATA (2)'!$A$1:$R$11</definedName>
    <definedName name="_xlnm.Print_Area" localSheetId="3">Gbl_boxs!$C$12:$M$1820</definedName>
    <definedName name="_xlnm.Print_Area" localSheetId="5">'Gbl_boxs (2)'!$C$12:$M$1820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70" i="1" l="1"/>
  <c r="I1570" i="1"/>
  <c r="I165" i="2"/>
  <c r="K165" i="2"/>
  <c r="H165" i="2"/>
  <c r="L165" i="2"/>
  <c r="I164" i="2"/>
  <c r="K164" i="2"/>
  <c r="H164" i="2"/>
  <c r="L164" i="2"/>
  <c r="L163" i="2"/>
  <c r="I163" i="2"/>
  <c r="K163" i="2"/>
  <c r="H163" i="2"/>
  <c r="L162" i="2"/>
  <c r="K162" i="2"/>
  <c r="I162" i="2"/>
  <c r="H162" i="2"/>
  <c r="I161" i="2"/>
  <c r="L161" i="2"/>
  <c r="H161" i="2"/>
  <c r="K161" i="2"/>
  <c r="I160" i="2"/>
  <c r="L160" i="2"/>
  <c r="H160" i="2"/>
  <c r="K160" i="2"/>
  <c r="I159" i="2"/>
  <c r="L159" i="2"/>
  <c r="H159" i="2"/>
  <c r="K159" i="2"/>
  <c r="I158" i="2"/>
  <c r="L158" i="2"/>
  <c r="H158" i="2"/>
  <c r="K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L147" i="2"/>
  <c r="H147" i="2"/>
  <c r="K147" i="2"/>
  <c r="I146" i="2"/>
  <c r="L146" i="2"/>
  <c r="H146" i="2"/>
  <c r="K146" i="2"/>
  <c r="I145" i="2"/>
  <c r="H145" i="2"/>
  <c r="H1538" i="1"/>
  <c r="I1538" i="1"/>
  <c r="I144" i="2"/>
  <c r="H144" i="2"/>
  <c r="I143" i="2"/>
  <c r="H143" i="2"/>
  <c r="I141" i="2"/>
  <c r="L141" i="2"/>
  <c r="H141" i="2"/>
  <c r="K141" i="2"/>
  <c r="I140" i="2"/>
  <c r="H140" i="2"/>
  <c r="I139" i="2"/>
  <c r="L139" i="2"/>
  <c r="H139" i="2"/>
  <c r="K139" i="2"/>
  <c r="I138" i="2"/>
  <c r="L138" i="2"/>
  <c r="H138" i="2"/>
  <c r="K138" i="2"/>
  <c r="I137" i="2"/>
  <c r="L137" i="2"/>
  <c r="H137" i="2"/>
  <c r="K137" i="2"/>
  <c r="K136" i="2"/>
  <c r="I136" i="2"/>
  <c r="L136" i="2"/>
  <c r="H136" i="2"/>
  <c r="I135" i="2"/>
  <c r="L135" i="2"/>
  <c r="H135" i="2"/>
  <c r="K135" i="2"/>
  <c r="I134" i="2"/>
  <c r="L134" i="2"/>
  <c r="H134" i="2"/>
  <c r="K134" i="2"/>
  <c r="I133" i="2"/>
  <c r="L133" i="2"/>
  <c r="H133" i="2"/>
  <c r="K133" i="2"/>
  <c r="I132" i="2"/>
  <c r="L132" i="2"/>
  <c r="H132" i="2"/>
  <c r="K132" i="2"/>
  <c r="I131" i="2"/>
  <c r="H131" i="2"/>
  <c r="I130" i="2"/>
  <c r="H130" i="2"/>
  <c r="I129" i="2"/>
  <c r="H129" i="2"/>
  <c r="I128" i="2"/>
  <c r="H128" i="2"/>
  <c r="I127" i="2"/>
  <c r="L127" i="2"/>
  <c r="H127" i="2"/>
  <c r="K127" i="2"/>
  <c r="I126" i="2"/>
  <c r="H126" i="2"/>
  <c r="I125" i="2"/>
  <c r="H125" i="2"/>
  <c r="I124" i="2"/>
  <c r="L124" i="2"/>
  <c r="H124" i="2"/>
  <c r="K124" i="2"/>
  <c r="I123" i="2"/>
  <c r="L123" i="2"/>
  <c r="H123" i="2"/>
  <c r="K123" i="2"/>
  <c r="I122" i="2"/>
  <c r="L122" i="2"/>
  <c r="H122" i="2"/>
  <c r="K122" i="2"/>
  <c r="I121" i="2"/>
  <c r="L121" i="2"/>
  <c r="H121" i="2"/>
  <c r="K121" i="2"/>
  <c r="K120" i="2"/>
  <c r="I120" i="2"/>
  <c r="H120" i="2"/>
  <c r="L120" i="2"/>
  <c r="I119" i="2"/>
  <c r="K119" i="2"/>
  <c r="H119" i="2"/>
  <c r="L119" i="2"/>
  <c r="I118" i="2"/>
  <c r="H118" i="2"/>
  <c r="I117" i="2"/>
  <c r="H117" i="2"/>
  <c r="I116" i="2"/>
  <c r="K116" i="2"/>
  <c r="H116" i="2"/>
  <c r="L116" i="2"/>
  <c r="I115" i="2"/>
  <c r="K115" i="2"/>
  <c r="H115" i="2"/>
  <c r="L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L107" i="2"/>
  <c r="H107" i="2"/>
  <c r="K107" i="2"/>
  <c r="I106" i="2"/>
  <c r="L106" i="2"/>
  <c r="H106" i="2"/>
  <c r="K106" i="2"/>
  <c r="I105" i="2"/>
  <c r="H105" i="2"/>
  <c r="I104" i="2"/>
  <c r="H104" i="2"/>
  <c r="I103" i="2"/>
  <c r="H103" i="2"/>
  <c r="K102" i="2"/>
  <c r="I102" i="2"/>
  <c r="L102" i="2"/>
  <c r="H102" i="2"/>
  <c r="I101" i="2"/>
  <c r="H101" i="2"/>
  <c r="I100" i="2"/>
  <c r="H100" i="2"/>
  <c r="I99" i="2"/>
  <c r="L99" i="2"/>
  <c r="H99" i="2"/>
  <c r="K99" i="2"/>
  <c r="I98" i="2"/>
  <c r="H98" i="2"/>
  <c r="I97" i="2"/>
  <c r="L97" i="2"/>
  <c r="H97" i="2"/>
  <c r="K97" i="2"/>
  <c r="I96" i="2"/>
  <c r="H96" i="2"/>
  <c r="L95" i="2"/>
  <c r="K95" i="2"/>
  <c r="I95" i="2"/>
  <c r="H95" i="2"/>
  <c r="I94" i="2"/>
  <c r="L94" i="2"/>
  <c r="H94" i="2"/>
  <c r="K94" i="2"/>
  <c r="I93" i="2"/>
  <c r="L93" i="2"/>
  <c r="H93" i="2"/>
  <c r="K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L86" i="2"/>
  <c r="H86" i="2"/>
  <c r="K86" i="2"/>
  <c r="I85" i="2"/>
  <c r="L85" i="2"/>
  <c r="H85" i="2"/>
  <c r="K85" i="2"/>
  <c r="I84" i="2"/>
  <c r="L84" i="2"/>
  <c r="H84" i="2"/>
  <c r="K84" i="2"/>
  <c r="I83" i="2"/>
  <c r="L83" i="2"/>
  <c r="H83" i="2"/>
  <c r="K83" i="2"/>
  <c r="I82" i="2"/>
  <c r="L82" i="2"/>
  <c r="H82" i="2"/>
  <c r="K82" i="2"/>
  <c r="I81" i="2"/>
  <c r="L81" i="2"/>
  <c r="H81" i="2"/>
  <c r="K81" i="2"/>
  <c r="I80" i="2"/>
  <c r="L80" i="2"/>
  <c r="H80" i="2"/>
  <c r="K80" i="2"/>
  <c r="I79" i="2"/>
  <c r="L79" i="2"/>
  <c r="H79" i="2"/>
  <c r="K79" i="2"/>
  <c r="I78" i="2"/>
  <c r="L78" i="2"/>
  <c r="H78" i="2"/>
  <c r="K78" i="2"/>
  <c r="I77" i="2"/>
  <c r="L77" i="2"/>
  <c r="H77" i="2"/>
  <c r="K77" i="2"/>
  <c r="K76" i="2"/>
  <c r="I76" i="2"/>
  <c r="L76" i="2"/>
  <c r="H76" i="2"/>
  <c r="I75" i="2"/>
  <c r="L75" i="2"/>
  <c r="H75" i="2"/>
  <c r="K75" i="2"/>
  <c r="I74" i="2"/>
  <c r="L74" i="2"/>
  <c r="H74" i="2"/>
  <c r="K74" i="2"/>
  <c r="I73" i="2"/>
  <c r="L73" i="2"/>
  <c r="H73" i="2"/>
  <c r="K73" i="2"/>
  <c r="I72" i="2"/>
  <c r="H72" i="2"/>
  <c r="I71" i="2"/>
  <c r="H71" i="2"/>
  <c r="L70" i="2"/>
  <c r="K70" i="2"/>
  <c r="L69" i="2"/>
  <c r="K69" i="2"/>
  <c r="L68" i="2"/>
  <c r="I68" i="2"/>
  <c r="H68" i="2"/>
  <c r="K68" i="2"/>
  <c r="I67" i="2"/>
  <c r="L67" i="2"/>
  <c r="H67" i="2"/>
  <c r="K67" i="2"/>
  <c r="I66" i="2"/>
  <c r="L66" i="2"/>
  <c r="H66" i="2"/>
  <c r="K66" i="2"/>
  <c r="I65" i="2"/>
  <c r="L65" i="2"/>
  <c r="H65" i="2"/>
  <c r="K65" i="2"/>
  <c r="I64" i="2"/>
  <c r="L64" i="2"/>
  <c r="H64" i="2"/>
  <c r="K64" i="2"/>
  <c r="I63" i="2"/>
  <c r="K63" i="2"/>
  <c r="H63" i="2"/>
  <c r="L63" i="2"/>
  <c r="I62" i="2"/>
  <c r="H62" i="2"/>
  <c r="K62" i="2"/>
  <c r="I61" i="2"/>
  <c r="L61" i="2"/>
  <c r="H61" i="2"/>
  <c r="K61" i="2"/>
  <c r="I60" i="2"/>
  <c r="L60" i="2"/>
  <c r="H60" i="2"/>
  <c r="K60" i="2"/>
  <c r="I57" i="2"/>
  <c r="L57" i="2"/>
  <c r="H57" i="2"/>
  <c r="K57" i="2"/>
  <c r="I56" i="2"/>
  <c r="H56" i="2"/>
  <c r="I55" i="2"/>
  <c r="K55" i="2"/>
  <c r="H55" i="2"/>
  <c r="L55" i="2"/>
  <c r="I54" i="2"/>
  <c r="K54" i="2"/>
  <c r="H54" i="2"/>
  <c r="L54" i="2"/>
  <c r="I53" i="2"/>
  <c r="L53" i="2"/>
  <c r="H53" i="2"/>
  <c r="K53" i="2"/>
  <c r="I52" i="2"/>
  <c r="L52" i="2"/>
  <c r="H52" i="2"/>
  <c r="K52" i="2"/>
  <c r="I51" i="2"/>
  <c r="H51" i="2"/>
  <c r="I50" i="2"/>
  <c r="H50" i="2"/>
  <c r="L49" i="2"/>
  <c r="I49" i="2"/>
  <c r="H49" i="2"/>
  <c r="L48" i="2"/>
  <c r="I48" i="2"/>
  <c r="H48" i="2"/>
  <c r="L47" i="2"/>
  <c r="I45" i="2"/>
  <c r="L45" i="2"/>
  <c r="H45" i="2"/>
  <c r="K45" i="2"/>
  <c r="I44" i="2"/>
  <c r="L44" i="2"/>
  <c r="H44" i="2"/>
  <c r="K44" i="2"/>
  <c r="M43" i="2"/>
  <c r="I43" i="2"/>
  <c r="L43" i="2"/>
  <c r="H43" i="2"/>
  <c r="K43" i="2"/>
  <c r="I42" i="2"/>
  <c r="K42" i="2"/>
  <c r="H42" i="2"/>
  <c r="L41" i="2"/>
  <c r="I41" i="2"/>
  <c r="K41" i="2"/>
  <c r="H41" i="2"/>
  <c r="L42" i="2"/>
  <c r="I40" i="2"/>
  <c r="L40" i="2"/>
  <c r="H40" i="2"/>
  <c r="K40" i="2"/>
  <c r="I39" i="2"/>
  <c r="L39" i="2"/>
  <c r="H39" i="2"/>
  <c r="K39" i="2"/>
  <c r="I38" i="2"/>
  <c r="L38" i="2"/>
  <c r="H38" i="2"/>
  <c r="K38" i="2"/>
  <c r="I37" i="2"/>
  <c r="L37" i="2"/>
  <c r="H37" i="2"/>
  <c r="K37" i="2"/>
  <c r="I36" i="2"/>
  <c r="H36" i="2"/>
  <c r="I35" i="2"/>
  <c r="L35" i="2"/>
  <c r="H35" i="2"/>
  <c r="K35" i="2"/>
  <c r="L34" i="2"/>
  <c r="I34" i="2"/>
  <c r="E34" i="2"/>
  <c r="H34" i="2"/>
  <c r="I33" i="2"/>
  <c r="H33" i="2"/>
  <c r="I32" i="2"/>
  <c r="L32" i="2"/>
  <c r="H32" i="2"/>
  <c r="L31" i="2"/>
  <c r="K31" i="2"/>
  <c r="I30" i="2"/>
  <c r="H30" i="2"/>
  <c r="I29" i="2"/>
  <c r="H29" i="2"/>
  <c r="I28" i="2"/>
  <c r="L28" i="2"/>
  <c r="H28" i="2"/>
  <c r="K28" i="2"/>
  <c r="I27" i="2"/>
  <c r="H27" i="2"/>
  <c r="K25" i="2"/>
  <c r="I25" i="2"/>
  <c r="H25" i="2"/>
  <c r="I24" i="2"/>
  <c r="H24" i="2"/>
  <c r="H23" i="2"/>
  <c r="F23" i="2"/>
  <c r="I23" i="2"/>
  <c r="E23" i="2"/>
  <c r="I22" i="2"/>
  <c r="H22" i="2"/>
  <c r="I21" i="2"/>
  <c r="K21" i="2"/>
  <c r="H21" i="2"/>
  <c r="L21" i="2"/>
  <c r="I20" i="2"/>
  <c r="K20" i="2"/>
  <c r="H20" i="2"/>
  <c r="L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I3" i="2"/>
  <c r="H3" i="2"/>
  <c r="I1455" i="1"/>
  <c r="H1455" i="1"/>
  <c r="H1602" i="1"/>
  <c r="I1602" i="1"/>
  <c r="H1694" i="1"/>
  <c r="I1694" i="1"/>
  <c r="H1695" i="1"/>
  <c r="I1695" i="1"/>
  <c r="H1696" i="1"/>
  <c r="I1696" i="1"/>
  <c r="H1697" i="1"/>
  <c r="I1697" i="1"/>
  <c r="I1084" i="1"/>
  <c r="H1084" i="1"/>
  <c r="I1932" i="1"/>
  <c r="H1932" i="1"/>
  <c r="I1934" i="1"/>
  <c r="H1934" i="1"/>
  <c r="I1931" i="1"/>
  <c r="H1931" i="1"/>
  <c r="I1933" i="1"/>
  <c r="H1933" i="1"/>
  <c r="I1659" i="1"/>
  <c r="H1659" i="1"/>
  <c r="I1668" i="1"/>
  <c r="H1668" i="1"/>
  <c r="I1683" i="1"/>
  <c r="H1683" i="1"/>
  <c r="I1673" i="1"/>
  <c r="H1673" i="1"/>
  <c r="I1674" i="1"/>
  <c r="H1674" i="1"/>
  <c r="I1680" i="1"/>
  <c r="H1680" i="1"/>
  <c r="I1679" i="1"/>
  <c r="H1679" i="1"/>
  <c r="I1684" i="1"/>
  <c r="H1684" i="1"/>
  <c r="I1657" i="1"/>
  <c r="H1657" i="1"/>
  <c r="I1655" i="1"/>
  <c r="H1655" i="1"/>
  <c r="I1656" i="1"/>
  <c r="H1656" i="1"/>
  <c r="I1685" i="1"/>
  <c r="H1685" i="1"/>
  <c r="I1666" i="1"/>
  <c r="H1666" i="1"/>
  <c r="I1665" i="1"/>
  <c r="H1665" i="1"/>
  <c r="I1687" i="1"/>
  <c r="H1687" i="1"/>
  <c r="I1686" i="1"/>
  <c r="H1686" i="1"/>
  <c r="I1698" i="1"/>
  <c r="H1698" i="1"/>
  <c r="I1921" i="1"/>
  <c r="H1921" i="1"/>
  <c r="I1691" i="1"/>
  <c r="H1691" i="1"/>
  <c r="I1920" i="1"/>
  <c r="H1920" i="1"/>
  <c r="I1689" i="1"/>
  <c r="H1689" i="1"/>
  <c r="I1690" i="1"/>
  <c r="H1690" i="1"/>
  <c r="I1925" i="1"/>
  <c r="H1925" i="1"/>
  <c r="I1924" i="1"/>
  <c r="H1924" i="1"/>
  <c r="I1693" i="1"/>
  <c r="H1693" i="1"/>
  <c r="I1699" i="1"/>
  <c r="H1699" i="1"/>
  <c r="I1919" i="1"/>
  <c r="H1919" i="1"/>
  <c r="I1646" i="1"/>
  <c r="H1646" i="1"/>
  <c r="I1645" i="1"/>
  <c r="H1645" i="1"/>
  <c r="I1647" i="1"/>
  <c r="H1647" i="1"/>
  <c r="I1187" i="1"/>
  <c r="H1187" i="1"/>
  <c r="I1654" i="1"/>
  <c r="H1654" i="1"/>
  <c r="I1681" i="1"/>
  <c r="H1681" i="1"/>
  <c r="I1682" i="1"/>
  <c r="H1682" i="1"/>
  <c r="I1935" i="1"/>
  <c r="H1935" i="1"/>
  <c r="I1943" i="1"/>
  <c r="H1943" i="1"/>
  <c r="I1928" i="1"/>
  <c r="H1928" i="1"/>
  <c r="I1939" i="1"/>
  <c r="H1939" i="1"/>
  <c r="I1950" i="1"/>
  <c r="H1950" i="1"/>
  <c r="I1951" i="1"/>
  <c r="H1951" i="1"/>
  <c r="I1941" i="1"/>
  <c r="H1941" i="1"/>
  <c r="I1942" i="1"/>
  <c r="H1942" i="1"/>
  <c r="H1944" i="1"/>
  <c r="I1944" i="1"/>
  <c r="I1940" i="1"/>
  <c r="H1940" i="1"/>
  <c r="I1936" i="1"/>
  <c r="H1936" i="1"/>
  <c r="I1955" i="1"/>
  <c r="H1955" i="1"/>
  <c r="I1966" i="1"/>
  <c r="H1966" i="1"/>
  <c r="I1965" i="1"/>
  <c r="H1965" i="1"/>
  <c r="H1964" i="1"/>
  <c r="I1964" i="1"/>
  <c r="I1947" i="1"/>
  <c r="H1947" i="1"/>
  <c r="I1649" i="1"/>
  <c r="H1649" i="1"/>
  <c r="I1650" i="1"/>
  <c r="H1650" i="1"/>
  <c r="I1923" i="1"/>
  <c r="H1923" i="1"/>
  <c r="I1922" i="1"/>
  <c r="H1922" i="1"/>
  <c r="H1624" i="1"/>
  <c r="I1624" i="1"/>
  <c r="I1622" i="1"/>
  <c r="H1622" i="1"/>
  <c r="I1929" i="1"/>
  <c r="H1929" i="1"/>
  <c r="I1938" i="1"/>
  <c r="H1938" i="1"/>
  <c r="H1601" i="1"/>
  <c r="I1601" i="1"/>
  <c r="H1600" i="1"/>
  <c r="I1600" i="1"/>
  <c r="H1599" i="1"/>
  <c r="I1599" i="1"/>
  <c r="I1260" i="1"/>
  <c r="H1260" i="1"/>
  <c r="I1261" i="1"/>
  <c r="H1261" i="1"/>
  <c r="I1644" i="1"/>
  <c r="H1644" i="1"/>
  <c r="I1643" i="1"/>
  <c r="H1643" i="1"/>
  <c r="I1642" i="1"/>
  <c r="H1642" i="1"/>
  <c r="H1598" i="1"/>
  <c r="I1598" i="1"/>
  <c r="H1597" i="1"/>
  <c r="I1597" i="1"/>
  <c r="I1927" i="1"/>
  <c r="H1927" i="1"/>
  <c r="I1623" i="1"/>
  <c r="H1623" i="1"/>
  <c r="I1648" i="1"/>
  <c r="H1648" i="1"/>
  <c r="I1652" i="1"/>
  <c r="H1652" i="1"/>
  <c r="I1651" i="1"/>
  <c r="H1651" i="1"/>
  <c r="I1662" i="1"/>
  <c r="L1662" i="1" s="1"/>
  <c r="H1662" i="1"/>
  <c r="K1662" i="1" s="1"/>
  <c r="I1661" i="1"/>
  <c r="L1661" i="1" s="1"/>
  <c r="H1661" i="1"/>
  <c r="K1661" i="1" s="1"/>
  <c r="I1667" i="1"/>
  <c r="H1667" i="1"/>
  <c r="H1678" i="1"/>
  <c r="I1678" i="1"/>
  <c r="I1640" i="1"/>
  <c r="H1640" i="1"/>
  <c r="I1639" i="1"/>
  <c r="H1639" i="1"/>
  <c r="I1664" i="1"/>
  <c r="H1664" i="1"/>
  <c r="I1663" i="1"/>
  <c r="H1663" i="1"/>
  <c r="I1675" i="1"/>
  <c r="H1675" i="1"/>
  <c r="H1621" i="1"/>
  <c r="I1621" i="1"/>
  <c r="I1620" i="1"/>
  <c r="H1620" i="1"/>
  <c r="H1619" i="1"/>
  <c r="I1619" i="1"/>
  <c r="I1618" i="1"/>
  <c r="H1618" i="1"/>
  <c r="H1617" i="1"/>
  <c r="I1617" i="1"/>
  <c r="H1616" i="1"/>
  <c r="I1616" i="1"/>
  <c r="I1615" i="1"/>
  <c r="H1615" i="1"/>
  <c r="H1614" i="1"/>
  <c r="I1614" i="1"/>
  <c r="H1613" i="1"/>
  <c r="I1613" i="1"/>
  <c r="I1612" i="1"/>
  <c r="H1612" i="1"/>
  <c r="H1611" i="1"/>
  <c r="I1611" i="1"/>
  <c r="H1610" i="1"/>
  <c r="I1610" i="1"/>
  <c r="I1609" i="1"/>
  <c r="H1609" i="1"/>
  <c r="H1608" i="1"/>
  <c r="I1608" i="1"/>
  <c r="I1670" i="1"/>
  <c r="H1670" i="1"/>
  <c r="I1669" i="1"/>
  <c r="H1669" i="1"/>
  <c r="H1677" i="1"/>
  <c r="I1677" i="1"/>
  <c r="I1676" i="1"/>
  <c r="H1676" i="1"/>
  <c r="H1607" i="1"/>
  <c r="I1607" i="1"/>
  <c r="I1606" i="1"/>
  <c r="H1606" i="1"/>
  <c r="H1605" i="1"/>
  <c r="I1605" i="1"/>
  <c r="H1604" i="1"/>
  <c r="I1604" i="1"/>
  <c r="H1603" i="1"/>
  <c r="I1603" i="1"/>
  <c r="I1502" i="1"/>
  <c r="H1502" i="1"/>
  <c r="H1653" i="1"/>
  <c r="I1653" i="1"/>
  <c r="H507" i="1"/>
  <c r="K507" i="1" s="1"/>
  <c r="I507" i="1"/>
  <c r="L507" i="1" s="1"/>
  <c r="H508" i="1"/>
  <c r="K508" i="1"/>
  <c r="I508" i="1"/>
  <c r="L508" i="1" s="1"/>
  <c r="H1391" i="1"/>
  <c r="I1391" i="1"/>
  <c r="I1287" i="1"/>
  <c r="H1287" i="1"/>
  <c r="H1505" i="1"/>
  <c r="I1505" i="1"/>
  <c r="H992" i="1"/>
  <c r="I992" i="1"/>
  <c r="H1503" i="1"/>
  <c r="I1503" i="1"/>
  <c r="H1591" i="1"/>
  <c r="I1591" i="1"/>
  <c r="I1043" i="1"/>
  <c r="H1043" i="1"/>
  <c r="I1279" i="1"/>
  <c r="H1279" i="1"/>
  <c r="H1592" i="1"/>
  <c r="I1592" i="1"/>
  <c r="H1564" i="1"/>
  <c r="I1564" i="1"/>
  <c r="H1594" i="1"/>
  <c r="I1594" i="1"/>
  <c r="H1593" i="1"/>
  <c r="I1593" i="1"/>
  <c r="I1596" i="1"/>
  <c r="L1596" i="1"/>
  <c r="H1596" i="1"/>
  <c r="K1596" i="1"/>
  <c r="H1388" i="1"/>
  <c r="I1388" i="1"/>
  <c r="H1390" i="1"/>
  <c r="K1390" i="1" s="1"/>
  <c r="I1390" i="1"/>
  <c r="L1390" i="1" s="1"/>
  <c r="H1389" i="1"/>
  <c r="K1389" i="1" s="1"/>
  <c r="I1389" i="1"/>
  <c r="L1389" i="1"/>
  <c r="H899" i="1"/>
  <c r="I899" i="1"/>
  <c r="H1009" i="1"/>
  <c r="I1009" i="1"/>
  <c r="H1494" i="1"/>
  <c r="I1494" i="1"/>
  <c r="H1496" i="1"/>
  <c r="I1496" i="1"/>
  <c r="I1459" i="1"/>
  <c r="L1459" i="1" s="1"/>
  <c r="H1459" i="1"/>
  <c r="K1459" i="1" s="1"/>
  <c r="I1458" i="1"/>
  <c r="L1458" i="1" s="1"/>
  <c r="H1458" i="1"/>
  <c r="K1458" i="1"/>
  <c r="H1321" i="1"/>
  <c r="I1321" i="1"/>
  <c r="I1527" i="1"/>
  <c r="L1527" i="1"/>
  <c r="H1527" i="1"/>
  <c r="K1527" i="1"/>
  <c r="I1526" i="1"/>
  <c r="H1526" i="1"/>
  <c r="H1590" i="1"/>
  <c r="I1590" i="1"/>
  <c r="H1435" i="1"/>
  <c r="I1435" i="1"/>
  <c r="H655" i="1"/>
  <c r="I655" i="1"/>
  <c r="H1327" i="1"/>
  <c r="I1327" i="1"/>
  <c r="H1588" i="1"/>
  <c r="I1588" i="1"/>
  <c r="H1501" i="1"/>
  <c r="I1501" i="1"/>
  <c r="H672" i="1"/>
  <c r="I672" i="1"/>
  <c r="H1587" i="1"/>
  <c r="I1587" i="1"/>
  <c r="H1555" i="1"/>
  <c r="I1555" i="1"/>
  <c r="H1554" i="1"/>
  <c r="I1554" i="1"/>
  <c r="H1492" i="1"/>
  <c r="I1492" i="1"/>
  <c r="H1253" i="1"/>
  <c r="I1253" i="1"/>
  <c r="H1574" i="1"/>
  <c r="I1574" i="1"/>
  <c r="H1573" i="1"/>
  <c r="I1573" i="1"/>
  <c r="H1248" i="1"/>
  <c r="K1248" i="1"/>
  <c r="I1248" i="1"/>
  <c r="L1248" i="1"/>
  <c r="H1249" i="1"/>
  <c r="K1249" i="1" s="1"/>
  <c r="I1249" i="1"/>
  <c r="L1249" i="1" s="1"/>
  <c r="H1346" i="1"/>
  <c r="L1346" i="1" s="1"/>
  <c r="I1346" i="1"/>
  <c r="K1346" i="1"/>
  <c r="H1345" i="1"/>
  <c r="L1345" i="1" s="1"/>
  <c r="I1345" i="1"/>
  <c r="K1345" i="1"/>
  <c r="I1199" i="1"/>
  <c r="H1199" i="1"/>
  <c r="H1430" i="1"/>
  <c r="I1430" i="1"/>
  <c r="H1091" i="1"/>
  <c r="I1091" i="1"/>
  <c r="H1183" i="1"/>
  <c r="I1183" i="1"/>
  <c r="H1318" i="1"/>
  <c r="I1318" i="1"/>
  <c r="H1317" i="1"/>
  <c r="I1317" i="1"/>
  <c r="H1568" i="1"/>
  <c r="I1568" i="1"/>
  <c r="H1323" i="1"/>
  <c r="I1323" i="1"/>
  <c r="H1081" i="1"/>
  <c r="I1081" i="1"/>
  <c r="H1586" i="1"/>
  <c r="I1586" i="1"/>
  <c r="H1578" i="1"/>
  <c r="I1578" i="1"/>
  <c r="I1237" i="1"/>
  <c r="H1237" i="1"/>
  <c r="I1236" i="1"/>
  <c r="H1236" i="1"/>
  <c r="H1252" i="1"/>
  <c r="I1252" i="1"/>
  <c r="H1387" i="1"/>
  <c r="I1387" i="1"/>
  <c r="H506" i="1"/>
  <c r="I506" i="1"/>
  <c r="H690" i="1"/>
  <c r="I690" i="1"/>
  <c r="H1579" i="1"/>
  <c r="I1579" i="1"/>
  <c r="H1569" i="1"/>
  <c r="I1569" i="1"/>
  <c r="H1324" i="1"/>
  <c r="I1324" i="1"/>
  <c r="H1325" i="1"/>
  <c r="I1325" i="1"/>
  <c r="H1566" i="1"/>
  <c r="I1566" i="1"/>
  <c r="H1399" i="1"/>
  <c r="K1399" i="1" s="1"/>
  <c r="I1399" i="1"/>
  <c r="L1399" i="1"/>
  <c r="H1400" i="1"/>
  <c r="K1400" i="1"/>
  <c r="I1400" i="1"/>
  <c r="L1400" i="1"/>
  <c r="H1585" i="1"/>
  <c r="I1585" i="1"/>
  <c r="H1581" i="1"/>
  <c r="I1581" i="1"/>
  <c r="H1314" i="1"/>
  <c r="I1314" i="1"/>
  <c r="H1315" i="1"/>
  <c r="I1315" i="1"/>
  <c r="H1580" i="1"/>
  <c r="I1580" i="1"/>
  <c r="H1546" i="1"/>
  <c r="K1546" i="1"/>
  <c r="I1546" i="1"/>
  <c r="L1546" i="1"/>
  <c r="H1545" i="1"/>
  <c r="K1545" i="1"/>
  <c r="I1545" i="1"/>
  <c r="L1545" i="1" s="1"/>
  <c r="H1544" i="1"/>
  <c r="K1544" i="1" s="1"/>
  <c r="I1544" i="1"/>
  <c r="L1544" i="1" s="1"/>
  <c r="H1543" i="1"/>
  <c r="K1543" i="1"/>
  <c r="I1543" i="1"/>
  <c r="L1543" i="1" s="1"/>
  <c r="H1547" i="1"/>
  <c r="I1547" i="1"/>
  <c r="H1583" i="1"/>
  <c r="I1583" i="1"/>
  <c r="H1582" i="1"/>
  <c r="I1582" i="1"/>
  <c r="H848" i="1"/>
  <c r="I848" i="1"/>
  <c r="H1339" i="1"/>
  <c r="I1339" i="1"/>
  <c r="H1254" i="1"/>
  <c r="I1254" i="1"/>
  <c r="H1417" i="1"/>
  <c r="I1417" i="1"/>
  <c r="H732" i="1"/>
  <c r="I732" i="1"/>
  <c r="H545" i="1"/>
  <c r="L545" i="1"/>
  <c r="I545" i="1"/>
  <c r="K545" i="1"/>
  <c r="H523" i="1"/>
  <c r="I523" i="1"/>
  <c r="H566" i="1"/>
  <c r="I566" i="1"/>
  <c r="I1308" i="1"/>
  <c r="H1308" i="1"/>
  <c r="I1307" i="1"/>
  <c r="H1307" i="1"/>
  <c r="H1567" i="1"/>
  <c r="I1567" i="1"/>
  <c r="H1273" i="1"/>
  <c r="I1273" i="1"/>
  <c r="H1577" i="1"/>
  <c r="I1577" i="1"/>
  <c r="I1181" i="1"/>
  <c r="H1181" i="1"/>
  <c r="H556" i="1"/>
  <c r="I556" i="1"/>
  <c r="H1549" i="1"/>
  <c r="I1549" i="1"/>
  <c r="H1548" i="1"/>
  <c r="I1548" i="1"/>
  <c r="H1576" i="1"/>
  <c r="I1576" i="1"/>
  <c r="H1556" i="1"/>
  <c r="I1556" i="1"/>
  <c r="H1572" i="1"/>
  <c r="I1572" i="1"/>
  <c r="H1571" i="1"/>
  <c r="I1571" i="1"/>
  <c r="I1478" i="1"/>
  <c r="L1478" i="1"/>
  <c r="H1478" i="1"/>
  <c r="K1478" i="1"/>
  <c r="I1477" i="1"/>
  <c r="L1477" i="1" s="1"/>
  <c r="H1477" i="1"/>
  <c r="K1477" i="1" s="1"/>
  <c r="H1575" i="1"/>
  <c r="I1575" i="1"/>
  <c r="H689" i="1"/>
  <c r="I689" i="1"/>
  <c r="H1553" i="1"/>
  <c r="I1553" i="1"/>
  <c r="H1552" i="1"/>
  <c r="I1552" i="1"/>
  <c r="H1532" i="1"/>
  <c r="I1532" i="1"/>
  <c r="H1563" i="1"/>
  <c r="I1563" i="1"/>
  <c r="H1562" i="1"/>
  <c r="I1562" i="1"/>
  <c r="H1561" i="1"/>
  <c r="I1561" i="1"/>
  <c r="H1560" i="1"/>
  <c r="I1560" i="1"/>
  <c r="H1558" i="1"/>
  <c r="I1558" i="1"/>
  <c r="H1559" i="1"/>
  <c r="I1559" i="1"/>
  <c r="H1557" i="1"/>
  <c r="I1557" i="1"/>
  <c r="H1322" i="1"/>
  <c r="I1322" i="1"/>
  <c r="H1565" i="1"/>
  <c r="I1565" i="1"/>
  <c r="H1540" i="1"/>
  <c r="I1540" i="1"/>
  <c r="H1551" i="1"/>
  <c r="K1551" i="1" s="1"/>
  <c r="I1551" i="1"/>
  <c r="L1551" i="1" s="1"/>
  <c r="H30" i="1"/>
  <c r="I30" i="1"/>
  <c r="H1372" i="1"/>
  <c r="I1372" i="1"/>
  <c r="H1550" i="1"/>
  <c r="I1550" i="1"/>
  <c r="I966" i="1"/>
  <c r="L966" i="1"/>
  <c r="H966" i="1"/>
  <c r="K966" i="1"/>
  <c r="I965" i="1"/>
  <c r="L965" i="1" s="1"/>
  <c r="H965" i="1"/>
  <c r="K965" i="1" s="1"/>
  <c r="H1534" i="1"/>
  <c r="I1534" i="1"/>
  <c r="H1533" i="1"/>
  <c r="I1533" i="1"/>
  <c r="H1537" i="1"/>
  <c r="I1537" i="1"/>
  <c r="H1542" i="1"/>
  <c r="K1542" i="1"/>
  <c r="I1542" i="1"/>
  <c r="L1542" i="1"/>
  <c r="H1541" i="1"/>
  <c r="K1541" i="1"/>
  <c r="I1541" i="1"/>
  <c r="L1541" i="1" s="1"/>
  <c r="H1539" i="1"/>
  <c r="I1539" i="1"/>
  <c r="H1536" i="1"/>
  <c r="I1536" i="1"/>
  <c r="I1275" i="1"/>
  <c r="H1275" i="1"/>
  <c r="L972" i="1"/>
  <c r="K972" i="1"/>
  <c r="L971" i="1"/>
  <c r="K971" i="1"/>
  <c r="I1087" i="1"/>
  <c r="H1087" i="1"/>
  <c r="I1080" i="1"/>
  <c r="H1080" i="1"/>
  <c r="I1247" i="1"/>
  <c r="H1247" i="1"/>
  <c r="H1272" i="1"/>
  <c r="I1272" i="1"/>
  <c r="L1170" i="1"/>
  <c r="K1170" i="1"/>
  <c r="L1169" i="1"/>
  <c r="K1169" i="1"/>
  <c r="I1423" i="1"/>
  <c r="L1423" i="1" s="1"/>
  <c r="H1423" i="1"/>
  <c r="K1423" i="1"/>
  <c r="I1422" i="1"/>
  <c r="L1422" i="1"/>
  <c r="H1422" i="1"/>
  <c r="K1422" i="1"/>
  <c r="H1531" i="1"/>
  <c r="K1531" i="1" s="1"/>
  <c r="I1531" i="1"/>
  <c r="L1531" i="1" s="1"/>
  <c r="H1530" i="1"/>
  <c r="K1530" i="1" s="1"/>
  <c r="I1530" i="1"/>
  <c r="L1530" i="1" s="1"/>
  <c r="H1529" i="1"/>
  <c r="K1529" i="1" s="1"/>
  <c r="I1529" i="1"/>
  <c r="L1529" i="1"/>
  <c r="H1528" i="1"/>
  <c r="K1528" i="1"/>
  <c r="I1528" i="1"/>
  <c r="L1528" i="1"/>
  <c r="H1525" i="1"/>
  <c r="K1525" i="1" s="1"/>
  <c r="I1525" i="1"/>
  <c r="L1525" i="1" s="1"/>
  <c r="H1524" i="1"/>
  <c r="K1524" i="1" s="1"/>
  <c r="I1524" i="1"/>
  <c r="L1524" i="1" s="1"/>
  <c r="H1523" i="1"/>
  <c r="K1523" i="1" s="1"/>
  <c r="I1523" i="1"/>
  <c r="L1523" i="1"/>
  <c r="H1522" i="1"/>
  <c r="K1522" i="1"/>
  <c r="I1522" i="1"/>
  <c r="L1522" i="1"/>
  <c r="I1454" i="1"/>
  <c r="L1454" i="1" s="1"/>
  <c r="H1454" i="1"/>
  <c r="K1454" i="1" s="1"/>
  <c r="H1521" i="1"/>
  <c r="I1521" i="1"/>
  <c r="H1520" i="1"/>
  <c r="I1520" i="1"/>
  <c r="H1518" i="1"/>
  <c r="I1518" i="1"/>
  <c r="H1519" i="1"/>
  <c r="I1519" i="1"/>
  <c r="H1048" i="1"/>
  <c r="I1048" i="1"/>
  <c r="H1491" i="1"/>
  <c r="I1491" i="1"/>
  <c r="H914" i="1"/>
  <c r="I914" i="1"/>
  <c r="H387" i="1"/>
  <c r="I387" i="1"/>
  <c r="I804" i="1"/>
  <c r="H804" i="1"/>
  <c r="H805" i="1"/>
  <c r="L805" i="1" s="1"/>
  <c r="H1320" i="1"/>
  <c r="I1320" i="1"/>
  <c r="H1326" i="1"/>
  <c r="I1326" i="1"/>
  <c r="I1232" i="1"/>
  <c r="H1232" i="1"/>
  <c r="H1516" i="1"/>
  <c r="I1516" i="1"/>
  <c r="H1517" i="1"/>
  <c r="I1517" i="1"/>
  <c r="H1510" i="1"/>
  <c r="K1510" i="1" s="1"/>
  <c r="I1510" i="1"/>
  <c r="L1510" i="1" s="1"/>
  <c r="H1511" i="1"/>
  <c r="K1511" i="1" s="1"/>
  <c r="I1511" i="1"/>
  <c r="L1511" i="1" s="1"/>
  <c r="H1508" i="1"/>
  <c r="I1508" i="1"/>
  <c r="H1509" i="1"/>
  <c r="I1509" i="1"/>
  <c r="I1504" i="1"/>
  <c r="H1504" i="1"/>
  <c r="H1343" i="1"/>
  <c r="I1343" i="1"/>
  <c r="H1513" i="1"/>
  <c r="I1513" i="1"/>
  <c r="H1514" i="1"/>
  <c r="K1514" i="1" s="1"/>
  <c r="I1514" i="1"/>
  <c r="L1514" i="1" s="1"/>
  <c r="H1515" i="1"/>
  <c r="K1515" i="1" s="1"/>
  <c r="I1515" i="1"/>
  <c r="L1515" i="1"/>
  <c r="H1340" i="1"/>
  <c r="I1340" i="1"/>
  <c r="L1105" i="1"/>
  <c r="K1105" i="1"/>
  <c r="L1104" i="1"/>
  <c r="K1104" i="1"/>
  <c r="H1512" i="1"/>
  <c r="I1512" i="1"/>
  <c r="L1086" i="1"/>
  <c r="L1085" i="1"/>
  <c r="K1086" i="1"/>
  <c r="K1085" i="1"/>
  <c r="H1507" i="1"/>
  <c r="I1507" i="1"/>
  <c r="H1506" i="1"/>
  <c r="I1506" i="1"/>
  <c r="H1426" i="1"/>
  <c r="I1426" i="1"/>
  <c r="H1288" i="1"/>
  <c r="I1288" i="1"/>
  <c r="H1289" i="1"/>
  <c r="I1289" i="1"/>
  <c r="H1495" i="1"/>
  <c r="I1495" i="1"/>
  <c r="H1498" i="1"/>
  <c r="I1498" i="1"/>
  <c r="H1471" i="1"/>
  <c r="I1471" i="1"/>
  <c r="I1265" i="1"/>
  <c r="H1265" i="1"/>
  <c r="I1264" i="1"/>
  <c r="H1264" i="1"/>
  <c r="H1311" i="1"/>
  <c r="I1311" i="1"/>
  <c r="H1354" i="1"/>
  <c r="L1354" i="1"/>
  <c r="I1354" i="1"/>
  <c r="K1354" i="1" s="1"/>
  <c r="H1353" i="1"/>
  <c r="L1353" i="1" s="1"/>
  <c r="I1353" i="1"/>
  <c r="K1353" i="1" s="1"/>
  <c r="H1366" i="1"/>
  <c r="L1366" i="1" s="1"/>
  <c r="I1366" i="1"/>
  <c r="K1366" i="1" s="1"/>
  <c r="H1481" i="1"/>
  <c r="I1481" i="1"/>
  <c r="H1497" i="1"/>
  <c r="I1497" i="1"/>
  <c r="I1186" i="1"/>
  <c r="H1186" i="1"/>
  <c r="H1336" i="1"/>
  <c r="L1336" i="1" s="1"/>
  <c r="I1336" i="1"/>
  <c r="K1336" i="1" s="1"/>
  <c r="H1335" i="1"/>
  <c r="L1335" i="1" s="1"/>
  <c r="I1335" i="1"/>
  <c r="K1335" i="1" s="1"/>
  <c r="H1334" i="1"/>
  <c r="I1334" i="1"/>
  <c r="H1333" i="1"/>
  <c r="I1333" i="1"/>
  <c r="H1313" i="1"/>
  <c r="I1313" i="1"/>
  <c r="H1312" i="1"/>
  <c r="I1312" i="1"/>
  <c r="H1301" i="1"/>
  <c r="I1301" i="1"/>
  <c r="H1302" i="1"/>
  <c r="I1302" i="1"/>
  <c r="H1337" i="1"/>
  <c r="I1337" i="1"/>
  <c r="H1304" i="1"/>
  <c r="I1304" i="1"/>
  <c r="H1303" i="1"/>
  <c r="I1303" i="1"/>
  <c r="H1332" i="1"/>
  <c r="I1332" i="1"/>
  <c r="H1331" i="1"/>
  <c r="I1331" i="1"/>
  <c r="I1362" i="1"/>
  <c r="K1362" i="1"/>
  <c r="H1362" i="1"/>
  <c r="L1362" i="1" s="1"/>
  <c r="H747" i="1"/>
  <c r="I747" i="1"/>
  <c r="H1467" i="1"/>
  <c r="I1467" i="1"/>
  <c r="H1466" i="1"/>
  <c r="I1466" i="1"/>
  <c r="H1443" i="1"/>
  <c r="I1443" i="1"/>
  <c r="H1486" i="1"/>
  <c r="I1486" i="1"/>
  <c r="H1470" i="1"/>
  <c r="I1470" i="1"/>
  <c r="H1484" i="1"/>
  <c r="I1484" i="1"/>
  <c r="H1493" i="1"/>
  <c r="I1493" i="1"/>
  <c r="H1063" i="1"/>
  <c r="I1063" i="1"/>
  <c r="H792" i="1"/>
  <c r="K792" i="1" s="1"/>
  <c r="I792" i="1"/>
  <c r="L792" i="1" s="1"/>
  <c r="H1290" i="1"/>
  <c r="K1290" i="1" s="1"/>
  <c r="I1290" i="1"/>
  <c r="L1290" i="1"/>
  <c r="I1292" i="1"/>
  <c r="H1292" i="1"/>
  <c r="I1291" i="1"/>
  <c r="H1291" i="1"/>
  <c r="H1480" i="1"/>
  <c r="I1480" i="1"/>
  <c r="H1479" i="1"/>
  <c r="I1479" i="1"/>
  <c r="H1490" i="1"/>
  <c r="K1490" i="1" s="1"/>
  <c r="I1490" i="1"/>
  <c r="L1490" i="1" s="1"/>
  <c r="H1489" i="1"/>
  <c r="K1489" i="1" s="1"/>
  <c r="I1489" i="1"/>
  <c r="L1489" i="1"/>
  <c r="I1251" i="1"/>
  <c r="H1251" i="1"/>
  <c r="I1250" i="1"/>
  <c r="H1250" i="1"/>
  <c r="I1328" i="1"/>
  <c r="H1328" i="1"/>
  <c r="H1463" i="1"/>
  <c r="K1463" i="1" s="1"/>
  <c r="I1463" i="1"/>
  <c r="L1463" i="1" s="1"/>
  <c r="H1462" i="1"/>
  <c r="K1462" i="1" s="1"/>
  <c r="I1462" i="1"/>
  <c r="L1462" i="1" s="1"/>
  <c r="H1485" i="1"/>
  <c r="I1485" i="1"/>
  <c r="H1487" i="1"/>
  <c r="I1487" i="1"/>
  <c r="H1474" i="1"/>
  <c r="I1474" i="1"/>
  <c r="H1488" i="1"/>
  <c r="K1488" i="1" s="1"/>
  <c r="I1488" i="1"/>
  <c r="L1488" i="1" s="1"/>
  <c r="H1444" i="1"/>
  <c r="I1444" i="1"/>
  <c r="H1209" i="1"/>
  <c r="I1209" i="1"/>
  <c r="H1210" i="1"/>
  <c r="K1210" i="1" s="1"/>
  <c r="I1210" i="1"/>
  <c r="L1210" i="1"/>
  <c r="H1211" i="1"/>
  <c r="K1211" i="1"/>
  <c r="I1211" i="1"/>
  <c r="L1211" i="1"/>
  <c r="H1212" i="1"/>
  <c r="K1212" i="1" s="1"/>
  <c r="I1212" i="1"/>
  <c r="L1212" i="1" s="1"/>
  <c r="H1213" i="1"/>
  <c r="K1213" i="1" s="1"/>
  <c r="I1213" i="1"/>
  <c r="L1213" i="1" s="1"/>
  <c r="H1214" i="1"/>
  <c r="K1214" i="1" s="1"/>
  <c r="I1214" i="1"/>
  <c r="L1214" i="1"/>
  <c r="H1215" i="1"/>
  <c r="K1215" i="1"/>
  <c r="I1215" i="1"/>
  <c r="L1215" i="1"/>
  <c r="H1216" i="1"/>
  <c r="K1216" i="1" s="1"/>
  <c r="I1216" i="1"/>
  <c r="L1216" i="1" s="1"/>
  <c r="H1217" i="1"/>
  <c r="K1217" i="1" s="1"/>
  <c r="I1217" i="1"/>
  <c r="L1217" i="1" s="1"/>
  <c r="H1218" i="1"/>
  <c r="K1218" i="1" s="1"/>
  <c r="I1218" i="1"/>
  <c r="L1218" i="1"/>
  <c r="H1219" i="1"/>
  <c r="K1219" i="1"/>
  <c r="I1219" i="1"/>
  <c r="L1219" i="1"/>
  <c r="H1220" i="1"/>
  <c r="K1220" i="1" s="1"/>
  <c r="I1220" i="1"/>
  <c r="L1220" i="1" s="1"/>
  <c r="H1221" i="1"/>
  <c r="K1221" i="1" s="1"/>
  <c r="I1221" i="1"/>
  <c r="L1221" i="1" s="1"/>
  <c r="H1222" i="1"/>
  <c r="K1222" i="1" s="1"/>
  <c r="I1222" i="1"/>
  <c r="L1222" i="1"/>
  <c r="H1223" i="1"/>
  <c r="K1223" i="1"/>
  <c r="I1223" i="1"/>
  <c r="L1223" i="1"/>
  <c r="H1224" i="1"/>
  <c r="I1224" i="1"/>
  <c r="H1208" i="1"/>
  <c r="I1208" i="1"/>
  <c r="H1257" i="1"/>
  <c r="I1257" i="1"/>
  <c r="L1194" i="1"/>
  <c r="K1194" i="1"/>
  <c r="L1193" i="1"/>
  <c r="K1193" i="1"/>
  <c r="H1483" i="1"/>
  <c r="I1483" i="1"/>
  <c r="H1049" i="1"/>
  <c r="I1049" i="1"/>
  <c r="H1330" i="1"/>
  <c r="I1330" i="1"/>
  <c r="H1329" i="1"/>
  <c r="L1329" i="1" s="1"/>
  <c r="I1329" i="1"/>
  <c r="K1329" i="1" s="1"/>
  <c r="H1350" i="1"/>
  <c r="I1350" i="1"/>
  <c r="H1349" i="1"/>
  <c r="I1349" i="1"/>
  <c r="H1316" i="1"/>
  <c r="I1316" i="1"/>
  <c r="H1240" i="1"/>
  <c r="I1240" i="1"/>
  <c r="H1431" i="1"/>
  <c r="I1431" i="1"/>
  <c r="H1451" i="1"/>
  <c r="I1451" i="1"/>
  <c r="H1482" i="1"/>
  <c r="I1482" i="1"/>
  <c r="H1361" i="1"/>
  <c r="L1361" i="1" s="1"/>
  <c r="I1361" i="1"/>
  <c r="K1361" i="1" s="1"/>
  <c r="I1358" i="1"/>
  <c r="H1358" i="1"/>
  <c r="I1357" i="1"/>
  <c r="H1357" i="1"/>
  <c r="H1419" i="1"/>
  <c r="I1419" i="1"/>
  <c r="H1418" i="1"/>
  <c r="I1418" i="1"/>
  <c r="H1476" i="1"/>
  <c r="I1476" i="1"/>
  <c r="H1475" i="1"/>
  <c r="I1475" i="1"/>
  <c r="H1473" i="1"/>
  <c r="I1473" i="1"/>
  <c r="H1472" i="1"/>
  <c r="I1472" i="1"/>
  <c r="H708" i="1"/>
  <c r="K708" i="1" s="1"/>
  <c r="I708" i="1"/>
  <c r="L708" i="1" s="1"/>
  <c r="H1469" i="1"/>
  <c r="I1469" i="1"/>
  <c r="H1468" i="1"/>
  <c r="I1468" i="1"/>
  <c r="H1465" i="1"/>
  <c r="I1465" i="1"/>
  <c r="H1464" i="1"/>
  <c r="I1464" i="1"/>
  <c r="H1274" i="1"/>
  <c r="I1274" i="1"/>
  <c r="I1206" i="1"/>
  <c r="H1206" i="1"/>
  <c r="H1201" i="1"/>
  <c r="I1201" i="1"/>
  <c r="H1200" i="1"/>
  <c r="I1200" i="1"/>
  <c r="I1195" i="1"/>
  <c r="H1195" i="1"/>
  <c r="H1198" i="1"/>
  <c r="I1198" i="1"/>
  <c r="I1197" i="1"/>
  <c r="H1197" i="1"/>
  <c r="H1225" i="1"/>
  <c r="I1225" i="1"/>
  <c r="H1226" i="1"/>
  <c r="I1226" i="1"/>
  <c r="H1227" i="1"/>
  <c r="I1227" i="1"/>
  <c r="H1228" i="1"/>
  <c r="I1228" i="1"/>
  <c r="H1229" i="1"/>
  <c r="I1229" i="1"/>
  <c r="I1207" i="1"/>
  <c r="H1207" i="1"/>
  <c r="I1196" i="1"/>
  <c r="H1196" i="1"/>
  <c r="I1083" i="1"/>
  <c r="H1083" i="1"/>
  <c r="H322" i="1"/>
  <c r="I322" i="1"/>
  <c r="H320" i="1"/>
  <c r="I320" i="1"/>
  <c r="H321" i="1"/>
  <c r="I321" i="1"/>
  <c r="H1461" i="1"/>
  <c r="I1461" i="1"/>
  <c r="H1460" i="1"/>
  <c r="I1460" i="1"/>
  <c r="H1177" i="1"/>
  <c r="I1177" i="1"/>
  <c r="H1456" i="1"/>
  <c r="I1456" i="1"/>
  <c r="H1457" i="1"/>
  <c r="I1457" i="1"/>
  <c r="H1408" i="1"/>
  <c r="K1408" i="1" s="1"/>
  <c r="I1408" i="1"/>
  <c r="L1408" i="1" s="1"/>
  <c r="H1453" i="1"/>
  <c r="I1453" i="1"/>
  <c r="H1452" i="1"/>
  <c r="I1452" i="1"/>
  <c r="H1319" i="1"/>
  <c r="I1319" i="1"/>
  <c r="H1448" i="1"/>
  <c r="I1448" i="1"/>
  <c r="H1449" i="1"/>
  <c r="I1449" i="1"/>
  <c r="H1446" i="1"/>
  <c r="I1446" i="1"/>
  <c r="H1445" i="1"/>
  <c r="I1445" i="1"/>
  <c r="H1202" i="1"/>
  <c r="I1202" i="1"/>
  <c r="H1442" i="1"/>
  <c r="I1442" i="1"/>
  <c r="H1441" i="1"/>
  <c r="I1441" i="1"/>
  <c r="H1450" i="1"/>
  <c r="I1450" i="1"/>
  <c r="H1440" i="1"/>
  <c r="I1440" i="1"/>
  <c r="H1432" i="1"/>
  <c r="I1432" i="1"/>
  <c r="H1434" i="1"/>
  <c r="I1434" i="1"/>
  <c r="H1433" i="1"/>
  <c r="I1433" i="1"/>
  <c r="H1439" i="1"/>
  <c r="I1439" i="1"/>
  <c r="H1438" i="1"/>
  <c r="I1438" i="1"/>
  <c r="H822" i="1"/>
  <c r="I822" i="1"/>
  <c r="H1338" i="1"/>
  <c r="I1338" i="1"/>
  <c r="I1182" i="1"/>
  <c r="H1182" i="1"/>
  <c r="H1178" i="1"/>
  <c r="I1178" i="1"/>
  <c r="I1176" i="1"/>
  <c r="H1176" i="1"/>
  <c r="I1166" i="1"/>
  <c r="H1166" i="1"/>
  <c r="I1145" i="1"/>
  <c r="H1145" i="1"/>
  <c r="I1136" i="1"/>
  <c r="H1136" i="1"/>
  <c r="I1135" i="1"/>
  <c r="H1135" i="1"/>
  <c r="I1128" i="1"/>
  <c r="H1128" i="1"/>
  <c r="I1123" i="1"/>
  <c r="H1123" i="1"/>
  <c r="I1112" i="1"/>
  <c r="H1112" i="1"/>
  <c r="I1097" i="1"/>
  <c r="H1097" i="1"/>
  <c r="H1092" i="1"/>
  <c r="I1092" i="1"/>
  <c r="I1082" i="1"/>
  <c r="H1082" i="1"/>
  <c r="H113" i="1"/>
  <c r="I113" i="1"/>
  <c r="I112" i="1"/>
  <c r="H112" i="1"/>
  <c r="H1421" i="1"/>
  <c r="I1421" i="1"/>
  <c r="H1420" i="1"/>
  <c r="I1420" i="1"/>
  <c r="H1437" i="1"/>
  <c r="I1437" i="1"/>
  <c r="H1436" i="1"/>
  <c r="I1436" i="1"/>
  <c r="I980" i="1"/>
  <c r="H980" i="1"/>
  <c r="I979" i="1"/>
  <c r="H979" i="1"/>
  <c r="H1348" i="1"/>
  <c r="I1348" i="1"/>
  <c r="H1347" i="1"/>
  <c r="I1347" i="1"/>
  <c r="H1380" i="1"/>
  <c r="I1380" i="1"/>
  <c r="H1379" i="1"/>
  <c r="I1379" i="1"/>
  <c r="H1378" i="1"/>
  <c r="I1378" i="1"/>
  <c r="H1377" i="1"/>
  <c r="I1377" i="1"/>
  <c r="H1376" i="1"/>
  <c r="I1376" i="1"/>
  <c r="H1375" i="1"/>
  <c r="I1375" i="1"/>
  <c r="H1374" i="1"/>
  <c r="I1374" i="1"/>
  <c r="H1373" i="1"/>
  <c r="I1373" i="1"/>
  <c r="H1368" i="1"/>
  <c r="I1368" i="1"/>
  <c r="H1367" i="1"/>
  <c r="I1367" i="1"/>
  <c r="I1363" i="1"/>
  <c r="H1363" i="1"/>
  <c r="H1360" i="1"/>
  <c r="I1360" i="1"/>
  <c r="H1359" i="1"/>
  <c r="I1359" i="1"/>
  <c r="H1356" i="1"/>
  <c r="I1356" i="1"/>
  <c r="H1355" i="1"/>
  <c r="I1355" i="1"/>
  <c r="H1352" i="1"/>
  <c r="I1352" i="1"/>
  <c r="I1351" i="1"/>
  <c r="H1351" i="1"/>
  <c r="L1120" i="1"/>
  <c r="K1120" i="1"/>
  <c r="L1119" i="1"/>
  <c r="K1119" i="1"/>
  <c r="H1342" i="1"/>
  <c r="I1342" i="1"/>
  <c r="H1341" i="1"/>
  <c r="I1341" i="1"/>
  <c r="I1090" i="1"/>
  <c r="H1090" i="1"/>
  <c r="H963" i="1"/>
  <c r="I963" i="1"/>
  <c r="H964" i="1"/>
  <c r="I964" i="1"/>
  <c r="H990" i="1"/>
  <c r="I990" i="1"/>
  <c r="H991" i="1"/>
  <c r="I991" i="1"/>
  <c r="H1064" i="1"/>
  <c r="I1064" i="1"/>
  <c r="H1386" i="1"/>
  <c r="I1386" i="1"/>
  <c r="H1385" i="1"/>
  <c r="I1385" i="1"/>
  <c r="H1381" i="1"/>
  <c r="I1381" i="1"/>
  <c r="H1416" i="1"/>
  <c r="I1416" i="1"/>
  <c r="H1415" i="1"/>
  <c r="I1415" i="1"/>
  <c r="I1203" i="1"/>
  <c r="H1203" i="1"/>
  <c r="I1909" i="1"/>
  <c r="I1190" i="1"/>
  <c r="H1190" i="1"/>
  <c r="I1189" i="1"/>
  <c r="H1189" i="1"/>
  <c r="H1429" i="1"/>
  <c r="I1429" i="1"/>
  <c r="H1384" i="1"/>
  <c r="I1384" i="1"/>
  <c r="H1383" i="1"/>
  <c r="I1383" i="1"/>
  <c r="H1310" i="1"/>
  <c r="I1310" i="1"/>
  <c r="H1309" i="1"/>
  <c r="I1309" i="1"/>
  <c r="H1414" i="1"/>
  <c r="I1414" i="1"/>
  <c r="H1051" i="1"/>
  <c r="I1051" i="1"/>
  <c r="H1050" i="1"/>
  <c r="I1050" i="1"/>
  <c r="H1428" i="1"/>
  <c r="I1428" i="1"/>
  <c r="H1427" i="1"/>
  <c r="I1427" i="1"/>
  <c r="H1382" i="1"/>
  <c r="I1382" i="1"/>
  <c r="H1425" i="1"/>
  <c r="I1425" i="1"/>
  <c r="H1424" i="1"/>
  <c r="I1424" i="1"/>
  <c r="I1344" i="1"/>
  <c r="H1344" i="1"/>
  <c r="H1016" i="1"/>
  <c r="I1016" i="1"/>
  <c r="H1015" i="1"/>
  <c r="I1015" i="1"/>
  <c r="H1256" i="1"/>
  <c r="I1256" i="1"/>
  <c r="I1255" i="1"/>
  <c r="H1255" i="1"/>
  <c r="H1413" i="1"/>
  <c r="I1413" i="1"/>
  <c r="H1412" i="1"/>
  <c r="I1412" i="1"/>
  <c r="H1409" i="1"/>
  <c r="I1409" i="1"/>
  <c r="H1410" i="1"/>
  <c r="I1410" i="1"/>
  <c r="I1411" i="1"/>
  <c r="H1411" i="1"/>
  <c r="I1407" i="1"/>
  <c r="H1407" i="1"/>
  <c r="H1401" i="1"/>
  <c r="H1402" i="1"/>
  <c r="H1403" i="1"/>
  <c r="H1397" i="1"/>
  <c r="I1397" i="1"/>
  <c r="H1398" i="1"/>
  <c r="I1398" i="1"/>
  <c r="I1401" i="1"/>
  <c r="I1402" i="1"/>
  <c r="I1403" i="1"/>
  <c r="H1404" i="1"/>
  <c r="I1404" i="1"/>
  <c r="H1405" i="1"/>
  <c r="I1405" i="1"/>
  <c r="H1406" i="1"/>
  <c r="I1406" i="1"/>
  <c r="H1396" i="1"/>
  <c r="I1396" i="1"/>
  <c r="H1395" i="1"/>
  <c r="I1395" i="1"/>
  <c r="I1394" i="1"/>
  <c r="H1394" i="1"/>
  <c r="I1371" i="1"/>
  <c r="H1371" i="1"/>
  <c r="I1365" i="1"/>
  <c r="H1365" i="1"/>
  <c r="H1370" i="1"/>
  <c r="I1370" i="1"/>
  <c r="H1369" i="1"/>
  <c r="I1369" i="1"/>
  <c r="I1364" i="1"/>
  <c r="H1364" i="1"/>
  <c r="H1393" i="1"/>
  <c r="I1393" i="1"/>
  <c r="I1392" i="1"/>
  <c r="H1392" i="1"/>
  <c r="I989" i="1"/>
  <c r="H989" i="1"/>
  <c r="I988" i="1"/>
  <c r="H988" i="1"/>
  <c r="I24" i="1"/>
  <c r="H24" i="1"/>
  <c r="I25" i="1"/>
  <c r="H25" i="1"/>
  <c r="H1284" i="1"/>
  <c r="I1284" i="1"/>
  <c r="H1300" i="1"/>
  <c r="I1300" i="1"/>
  <c r="H1299" i="1"/>
  <c r="I1299" i="1"/>
  <c r="H1295" i="1"/>
  <c r="I1295" i="1"/>
  <c r="H1298" i="1"/>
  <c r="I1298" i="1"/>
  <c r="H1306" i="1"/>
  <c r="I1306" i="1"/>
  <c r="H1305" i="1"/>
  <c r="I1305" i="1"/>
  <c r="H1294" i="1"/>
  <c r="I1294" i="1"/>
  <c r="H1293" i="1"/>
  <c r="I1293" i="1"/>
  <c r="I1296" i="1"/>
  <c r="H1296" i="1"/>
  <c r="H1297" i="1"/>
  <c r="I1297" i="1"/>
  <c r="H1271" i="1"/>
  <c r="I1271" i="1"/>
  <c r="H1270" i="1"/>
  <c r="I1270" i="1"/>
  <c r="H1269" i="1"/>
  <c r="I1269" i="1"/>
  <c r="H1268" i="1"/>
  <c r="I1268" i="1"/>
  <c r="H896" i="1"/>
  <c r="I896" i="1"/>
  <c r="I1259" i="1"/>
  <c r="H1259" i="1"/>
  <c r="H1258" i="1"/>
  <c r="I1258" i="1"/>
  <c r="H1067" i="1"/>
  <c r="I900" i="1"/>
  <c r="H900" i="1"/>
  <c r="I1070" i="1"/>
  <c r="H1070" i="1"/>
  <c r="I1069" i="1"/>
  <c r="H1069" i="1"/>
  <c r="H1068" i="1"/>
  <c r="I1068" i="1"/>
  <c r="I1067" i="1"/>
  <c r="I1071" i="1"/>
  <c r="L1071" i="1" s="1"/>
  <c r="H1072" i="1"/>
  <c r="K1072" i="1" s="1"/>
  <c r="I1072" i="1"/>
  <c r="L1072" i="1" s="1"/>
  <c r="H1071" i="1"/>
  <c r="K1071" i="1" s="1"/>
  <c r="H1074" i="1"/>
  <c r="K1074" i="1" s="1"/>
  <c r="I1074" i="1"/>
  <c r="L1074" i="1"/>
  <c r="H1073" i="1"/>
  <c r="K1073" i="1" s="1"/>
  <c r="I1073" i="1"/>
  <c r="L1073" i="1"/>
  <c r="I1076" i="1"/>
  <c r="L1076" i="1"/>
  <c r="H1076" i="1"/>
  <c r="K1076" i="1"/>
  <c r="I1075" i="1"/>
  <c r="L1075" i="1"/>
  <c r="H1075" i="1"/>
  <c r="K1075" i="1"/>
  <c r="I1058" i="1"/>
  <c r="H1058" i="1"/>
  <c r="H1057" i="1"/>
  <c r="I1057" i="1"/>
  <c r="H954" i="1"/>
  <c r="I954" i="1"/>
  <c r="H953" i="1"/>
  <c r="I953" i="1"/>
  <c r="I1065" i="1"/>
  <c r="L1065" i="1"/>
  <c r="H1066" i="1"/>
  <c r="K1066" i="1"/>
  <c r="I1066" i="1"/>
  <c r="L1066" i="1"/>
  <c r="H1065" i="1"/>
  <c r="K1065" i="1" s="1"/>
  <c r="I1060" i="1"/>
  <c r="L1060" i="1" s="1"/>
  <c r="H1060" i="1"/>
  <c r="K1060" i="1"/>
  <c r="H1059" i="1"/>
  <c r="K1059" i="1" s="1"/>
  <c r="I1059" i="1"/>
  <c r="L1059" i="1"/>
  <c r="H1817" i="1"/>
  <c r="I1817" i="1"/>
  <c r="H1816" i="1"/>
  <c r="I1816" i="1"/>
  <c r="H1061" i="1"/>
  <c r="K1061" i="1" s="1"/>
  <c r="I1061" i="1"/>
  <c r="L1061" i="1" s="1"/>
  <c r="I1062" i="1"/>
  <c r="L1062" i="1" s="1"/>
  <c r="H1062" i="1"/>
  <c r="K1062" i="1"/>
  <c r="H1054" i="1"/>
  <c r="K1054" i="1" s="1"/>
  <c r="I1054" i="1"/>
  <c r="L1054" i="1"/>
  <c r="H1053" i="1"/>
  <c r="K1053" i="1" s="1"/>
  <c r="I1053" i="1"/>
  <c r="L1053" i="1"/>
  <c r="I1046" i="1"/>
  <c r="I1047" i="1"/>
  <c r="H1046" i="1"/>
  <c r="H1047" i="1"/>
  <c r="I1056" i="1"/>
  <c r="L1056" i="1" s="1"/>
  <c r="I1055" i="1"/>
  <c r="L1055" i="1"/>
  <c r="H1056" i="1"/>
  <c r="K1056" i="1" s="1"/>
  <c r="H1055" i="1"/>
  <c r="K1055" i="1"/>
  <c r="I907" i="1"/>
  <c r="L907" i="1" s="1"/>
  <c r="H907" i="1"/>
  <c r="K907" i="1"/>
  <c r="I1014" i="1"/>
  <c r="L1014" i="1" s="1"/>
  <c r="H1014" i="1"/>
  <c r="K1014" i="1" s="1"/>
  <c r="I1023" i="1"/>
  <c r="L1023" i="1" s="1"/>
  <c r="H1023" i="1"/>
  <c r="K1023" i="1"/>
  <c r="I1025" i="1"/>
  <c r="L1025" i="1" s="1"/>
  <c r="H1025" i="1"/>
  <c r="K1025" i="1"/>
  <c r="I932" i="1"/>
  <c r="L932" i="1" s="1"/>
  <c r="H932" i="1"/>
  <c r="K932" i="1" s="1"/>
  <c r="I877" i="1"/>
  <c r="L877" i="1" s="1"/>
  <c r="H877" i="1"/>
  <c r="K877" i="1" s="1"/>
  <c r="H876" i="1"/>
  <c r="L876" i="1" s="1"/>
  <c r="I847" i="1"/>
  <c r="L847" i="1"/>
  <c r="H847" i="1"/>
  <c r="K847" i="1" s="1"/>
  <c r="I1045" i="1"/>
  <c r="L1045" i="1"/>
  <c r="H1045" i="1"/>
  <c r="K1045" i="1" s="1"/>
  <c r="I1044" i="1"/>
  <c r="H1044" i="1"/>
  <c r="I920" i="1"/>
  <c r="L920" i="1" s="1"/>
  <c r="H920" i="1"/>
  <c r="K920" i="1" s="1"/>
  <c r="I490" i="1"/>
  <c r="L490" i="1" s="1"/>
  <c r="H490" i="1"/>
  <c r="K490" i="1"/>
  <c r="I489" i="1"/>
  <c r="L489" i="1" s="1"/>
  <c r="H489" i="1"/>
  <c r="K489" i="1"/>
  <c r="H1042" i="1"/>
  <c r="K1042" i="1" s="1"/>
  <c r="I1042" i="1"/>
  <c r="L1042" i="1" s="1"/>
  <c r="H1041" i="1"/>
  <c r="K1041" i="1" s="1"/>
  <c r="I1041" i="1"/>
  <c r="L1041" i="1" s="1"/>
  <c r="H1040" i="1"/>
  <c r="K1040" i="1" s="1"/>
  <c r="I1040" i="1"/>
  <c r="L1040" i="1"/>
  <c r="H1039" i="1"/>
  <c r="K1039" i="1" s="1"/>
  <c r="I1039" i="1"/>
  <c r="L1039" i="1"/>
  <c r="H1038" i="1"/>
  <c r="K1038" i="1" s="1"/>
  <c r="I1038" i="1"/>
  <c r="L1038" i="1" s="1"/>
  <c r="I686" i="1"/>
  <c r="L686" i="1" s="1"/>
  <c r="H686" i="1"/>
  <c r="K686" i="1" s="1"/>
  <c r="I987" i="1"/>
  <c r="L987" i="1" s="1"/>
  <c r="H987" i="1"/>
  <c r="K987" i="1"/>
  <c r="I825" i="1"/>
  <c r="H825" i="1"/>
  <c r="I779" i="1"/>
  <c r="L779" i="1"/>
  <c r="H779" i="1"/>
  <c r="K779" i="1" s="1"/>
  <c r="H1037" i="1"/>
  <c r="K1037" i="1" s="1"/>
  <c r="H1036" i="1"/>
  <c r="K1036" i="1" s="1"/>
  <c r="I1036" i="1"/>
  <c r="L1036" i="1" s="1"/>
  <c r="I1037" i="1"/>
  <c r="L1037" i="1" s="1"/>
  <c r="I1035" i="1"/>
  <c r="L1035" i="1"/>
  <c r="H1035" i="1"/>
  <c r="K1035" i="1" s="1"/>
  <c r="I1029" i="1"/>
  <c r="L1029" i="1"/>
  <c r="I1028" i="1"/>
  <c r="L1028" i="1" s="1"/>
  <c r="H1029" i="1"/>
  <c r="K1029" i="1" s="1"/>
  <c r="H1028" i="1"/>
  <c r="K1028" i="1" s="1"/>
  <c r="I1031" i="1"/>
  <c r="L1031" i="1" s="1"/>
  <c r="I1030" i="1"/>
  <c r="L1030" i="1" s="1"/>
  <c r="H1031" i="1"/>
  <c r="K1031" i="1"/>
  <c r="H1030" i="1"/>
  <c r="K1030" i="1" s="1"/>
  <c r="I1034" i="1"/>
  <c r="L1034" i="1"/>
  <c r="H1034" i="1"/>
  <c r="K1034" i="1" s="1"/>
  <c r="I1033" i="1"/>
  <c r="L1033" i="1" s="1"/>
  <c r="H1033" i="1"/>
  <c r="K1033" i="1" s="1"/>
  <c r="I1032" i="1"/>
  <c r="L1032" i="1" s="1"/>
  <c r="H1032" i="1"/>
  <c r="K1032" i="1" s="1"/>
  <c r="I1027" i="1"/>
  <c r="L1027" i="1"/>
  <c r="H1027" i="1"/>
  <c r="K1027" i="1" s="1"/>
  <c r="I1026" i="1"/>
  <c r="L1026" i="1"/>
  <c r="H1026" i="1"/>
  <c r="K1026" i="1" s="1"/>
  <c r="I1001" i="1"/>
  <c r="H1001" i="1"/>
  <c r="H1000" i="1"/>
  <c r="I1000" i="1"/>
  <c r="H1024" i="1"/>
  <c r="I1024" i="1"/>
  <c r="I1018" i="1"/>
  <c r="L1018" i="1" s="1"/>
  <c r="H1018" i="1"/>
  <c r="K1018" i="1"/>
  <c r="I1017" i="1"/>
  <c r="L1017" i="1" s="1"/>
  <c r="H1017" i="1"/>
  <c r="K1017" i="1"/>
  <c r="H1022" i="1"/>
  <c r="K1022" i="1" s="1"/>
  <c r="I1022" i="1"/>
  <c r="L1022" i="1"/>
  <c r="H1021" i="1"/>
  <c r="K1021" i="1" s="1"/>
  <c r="I1021" i="1"/>
  <c r="L1021" i="1" s="1"/>
  <c r="I1020" i="1"/>
  <c r="L1020" i="1" s="1"/>
  <c r="H1020" i="1"/>
  <c r="K1020" i="1"/>
  <c r="I1019" i="1"/>
  <c r="L1019" i="1" s="1"/>
  <c r="H1019" i="1"/>
  <c r="K1019" i="1"/>
  <c r="H993" i="1"/>
  <c r="K993" i="1" s="1"/>
  <c r="H994" i="1"/>
  <c r="K994" i="1" s="1"/>
  <c r="I993" i="1"/>
  <c r="L993" i="1" s="1"/>
  <c r="I1013" i="1"/>
  <c r="L1013" i="1" s="1"/>
  <c r="H1013" i="1"/>
  <c r="K1013" i="1" s="1"/>
  <c r="I1012" i="1"/>
  <c r="L1012" i="1"/>
  <c r="H1012" i="1"/>
  <c r="K1012" i="1" s="1"/>
  <c r="H949" i="1"/>
  <c r="K949" i="1"/>
  <c r="I919" i="1"/>
  <c r="L919" i="1" s="1"/>
  <c r="H919" i="1"/>
  <c r="K919" i="1" s="1"/>
  <c r="I1010" i="1"/>
  <c r="L1010" i="1" s="1"/>
  <c r="H1010" i="1"/>
  <c r="K1010" i="1" s="1"/>
  <c r="I1011" i="1"/>
  <c r="L1011" i="1" s="1"/>
  <c r="H1011" i="1"/>
  <c r="K1011" i="1"/>
  <c r="H451" i="1"/>
  <c r="L451" i="1" s="1"/>
  <c r="I451" i="1"/>
  <c r="K451" i="1"/>
  <c r="H958" i="1"/>
  <c r="K958" i="1" s="1"/>
  <c r="I958" i="1"/>
  <c r="L958" i="1" s="1"/>
  <c r="L678" i="1"/>
  <c r="L677" i="1"/>
  <c r="I1769" i="1"/>
  <c r="H1769" i="1"/>
  <c r="I1768" i="1"/>
  <c r="H1768" i="1"/>
  <c r="I830" i="1"/>
  <c r="L830" i="1"/>
  <c r="H830" i="1"/>
  <c r="I1004" i="1"/>
  <c r="L1004" i="1" s="1"/>
  <c r="H1004" i="1"/>
  <c r="K1004" i="1" s="1"/>
  <c r="H911" i="1"/>
  <c r="K911" i="1" s="1"/>
  <c r="I911" i="1"/>
  <c r="L911" i="1" s="1"/>
  <c r="H910" i="1"/>
  <c r="K910" i="1"/>
  <c r="I910" i="1"/>
  <c r="L910" i="1" s="1"/>
  <c r="I1793" i="1"/>
  <c r="H1793" i="1"/>
  <c r="I1792" i="1"/>
  <c r="H1792" i="1"/>
  <c r="H1008" i="1"/>
  <c r="K1008" i="1" s="1"/>
  <c r="I1008" i="1"/>
  <c r="L1008" i="1" s="1"/>
  <c r="H1007" i="1"/>
  <c r="K1007" i="1" s="1"/>
  <c r="I1007" i="1"/>
  <c r="L1007" i="1" s="1"/>
  <c r="I1006" i="1"/>
  <c r="L1006" i="1"/>
  <c r="H1006" i="1"/>
  <c r="K1006" i="1" s="1"/>
  <c r="H1005" i="1"/>
  <c r="K1005" i="1" s="1"/>
  <c r="I1005" i="1"/>
  <c r="L1005" i="1" s="1"/>
  <c r="I1003" i="1"/>
  <c r="L1003" i="1" s="1"/>
  <c r="I1002" i="1"/>
  <c r="L1002" i="1" s="1"/>
  <c r="H1003" i="1"/>
  <c r="K1003" i="1" s="1"/>
  <c r="H1002" i="1"/>
  <c r="K1002" i="1" s="1"/>
  <c r="I999" i="1"/>
  <c r="L999" i="1"/>
  <c r="H999" i="1"/>
  <c r="K999" i="1" s="1"/>
  <c r="I998" i="1"/>
  <c r="L998" i="1" s="1"/>
  <c r="H998" i="1"/>
  <c r="K998" i="1" s="1"/>
  <c r="I1798" i="1"/>
  <c r="L1798" i="1" s="1"/>
  <c r="H1798" i="1"/>
  <c r="K1798" i="1" s="1"/>
  <c r="I1800" i="1"/>
  <c r="L1800" i="1" s="1"/>
  <c r="I1799" i="1"/>
  <c r="L1799" i="1" s="1"/>
  <c r="H1800" i="1"/>
  <c r="K1800" i="1"/>
  <c r="H1799" i="1"/>
  <c r="K1799" i="1" s="1"/>
  <c r="I994" i="1"/>
  <c r="L994" i="1" s="1"/>
  <c r="I997" i="1"/>
  <c r="L997" i="1" s="1"/>
  <c r="H997" i="1"/>
  <c r="K997" i="1" s="1"/>
  <c r="I996" i="1"/>
  <c r="L996" i="1" s="1"/>
  <c r="H996" i="1"/>
  <c r="K996" i="1" s="1"/>
  <c r="H840" i="1"/>
  <c r="L840" i="1" s="1"/>
  <c r="I840" i="1"/>
  <c r="K840" i="1"/>
  <c r="I839" i="1"/>
  <c r="K839" i="1" s="1"/>
  <c r="H839" i="1"/>
  <c r="L839" i="1" s="1"/>
  <c r="I984" i="1"/>
  <c r="L984" i="1" s="1"/>
  <c r="H984" i="1"/>
  <c r="K984" i="1" s="1"/>
  <c r="I983" i="1"/>
  <c r="L983" i="1" s="1"/>
  <c r="H983" i="1"/>
  <c r="K983" i="1" s="1"/>
  <c r="H918" i="1"/>
  <c r="K918" i="1" s="1"/>
  <c r="I918" i="1"/>
  <c r="L918" i="1"/>
  <c r="I995" i="1"/>
  <c r="L995" i="1" s="1"/>
  <c r="H995" i="1"/>
  <c r="K995" i="1" s="1"/>
  <c r="I945" i="1"/>
  <c r="L945" i="1" s="1"/>
  <c r="H945" i="1"/>
  <c r="K945" i="1" s="1"/>
  <c r="I946" i="1"/>
  <c r="L946" i="1" s="1"/>
  <c r="H946" i="1"/>
  <c r="K946" i="1" s="1"/>
  <c r="I981" i="1"/>
  <c r="H553" i="1"/>
  <c r="I553" i="1"/>
  <c r="H552" i="1"/>
  <c r="I552" i="1"/>
  <c r="H939" i="1"/>
  <c r="K939" i="1" s="1"/>
  <c r="I939" i="1"/>
  <c r="L939" i="1"/>
  <c r="L78" i="1"/>
  <c r="H78" i="1"/>
  <c r="I78" i="1"/>
  <c r="I986" i="1"/>
  <c r="L986" i="1" s="1"/>
  <c r="H986" i="1"/>
  <c r="K986" i="1" s="1"/>
  <c r="I985" i="1"/>
  <c r="L985" i="1" s="1"/>
  <c r="H985" i="1"/>
  <c r="K985" i="1"/>
  <c r="H960" i="1"/>
  <c r="K960" i="1" s="1"/>
  <c r="I960" i="1"/>
  <c r="L960" i="1" s="1"/>
  <c r="I962" i="1"/>
  <c r="L962" i="1" s="1"/>
  <c r="I959" i="1"/>
  <c r="L959" i="1" s="1"/>
  <c r="H959" i="1"/>
  <c r="K959" i="1" s="1"/>
  <c r="I961" i="1"/>
  <c r="L961" i="1" s="1"/>
  <c r="I957" i="1"/>
  <c r="L957" i="1" s="1"/>
  <c r="I956" i="1"/>
  <c r="L956" i="1"/>
  <c r="H957" i="1"/>
  <c r="K957" i="1" s="1"/>
  <c r="H956" i="1"/>
  <c r="K956" i="1" s="1"/>
  <c r="H962" i="1"/>
  <c r="K962" i="1" s="1"/>
  <c r="H961" i="1"/>
  <c r="I955" i="1"/>
  <c r="L955" i="1"/>
  <c r="H955" i="1"/>
  <c r="K955" i="1" s="1"/>
  <c r="I906" i="1"/>
  <c r="L906" i="1"/>
  <c r="H906" i="1"/>
  <c r="K906" i="1" s="1"/>
  <c r="I905" i="1"/>
  <c r="L905" i="1" s="1"/>
  <c r="H905" i="1"/>
  <c r="K905" i="1" s="1"/>
  <c r="H901" i="1"/>
  <c r="K901" i="1"/>
  <c r="I829" i="1"/>
  <c r="L829" i="1" s="1"/>
  <c r="I828" i="1"/>
  <c r="L828" i="1"/>
  <c r="H829" i="1"/>
  <c r="K829" i="1" s="1"/>
  <c r="H828" i="1"/>
  <c r="K828" i="1" s="1"/>
  <c r="H832" i="1"/>
  <c r="L832" i="1" s="1"/>
  <c r="I831" i="1"/>
  <c r="K831" i="1" s="1"/>
  <c r="H831" i="1"/>
  <c r="L831" i="1" s="1"/>
  <c r="I832" i="1"/>
  <c r="K832" i="1"/>
  <c r="I952" i="1"/>
  <c r="L952" i="1" s="1"/>
  <c r="H952" i="1"/>
  <c r="K952" i="1"/>
  <c r="I951" i="1"/>
  <c r="L951" i="1" s="1"/>
  <c r="H951" i="1"/>
  <c r="K951" i="1" s="1"/>
  <c r="I950" i="1"/>
  <c r="L950" i="1" s="1"/>
  <c r="H950" i="1"/>
  <c r="K950" i="1" s="1"/>
  <c r="H948" i="1"/>
  <c r="I948" i="1"/>
  <c r="I949" i="1"/>
  <c r="L949" i="1"/>
  <c r="I947" i="1"/>
  <c r="H947" i="1"/>
  <c r="I944" i="1"/>
  <c r="L944" i="1"/>
  <c r="H944" i="1"/>
  <c r="K944" i="1" s="1"/>
  <c r="I943" i="1"/>
  <c r="L943" i="1" s="1"/>
  <c r="H943" i="1"/>
  <c r="K943" i="1" s="1"/>
  <c r="H924" i="1"/>
  <c r="I924" i="1"/>
  <c r="H923" i="1"/>
  <c r="I923" i="1"/>
  <c r="H931" i="1"/>
  <c r="I931" i="1"/>
  <c r="I864" i="1"/>
  <c r="L864" i="1" s="1"/>
  <c r="H864" i="1"/>
  <c r="K864" i="1"/>
  <c r="I863" i="1"/>
  <c r="L863" i="1" s="1"/>
  <c r="H863" i="1"/>
  <c r="K863" i="1" s="1"/>
  <c r="H942" i="1"/>
  <c r="I942" i="1"/>
  <c r="H941" i="1"/>
  <c r="I941" i="1"/>
  <c r="I855" i="1"/>
  <c r="L855" i="1" s="1"/>
  <c r="H855" i="1"/>
  <c r="K855" i="1"/>
  <c r="I854" i="1"/>
  <c r="L854" i="1" s="1"/>
  <c r="H854" i="1"/>
  <c r="K854" i="1"/>
  <c r="H940" i="1"/>
  <c r="I940" i="1"/>
  <c r="H938" i="1"/>
  <c r="K938" i="1" s="1"/>
  <c r="I938" i="1"/>
  <c r="L938" i="1" s="1"/>
  <c r="H937" i="1"/>
  <c r="K937" i="1" s="1"/>
  <c r="I937" i="1"/>
  <c r="L937" i="1" s="1"/>
  <c r="I891" i="1"/>
  <c r="L891" i="1"/>
  <c r="I890" i="1"/>
  <c r="L890" i="1" s="1"/>
  <c r="H891" i="1"/>
  <c r="K891" i="1"/>
  <c r="H890" i="1"/>
  <c r="K890" i="1" s="1"/>
  <c r="H930" i="1"/>
  <c r="K930" i="1" s="1"/>
  <c r="I930" i="1"/>
  <c r="L930" i="1" s="1"/>
  <c r="H929" i="1"/>
  <c r="K929" i="1" s="1"/>
  <c r="I929" i="1"/>
  <c r="L929" i="1" s="1"/>
  <c r="H936" i="1"/>
  <c r="K936" i="1"/>
  <c r="I936" i="1"/>
  <c r="L936" i="1" s="1"/>
  <c r="H935" i="1"/>
  <c r="K935" i="1"/>
  <c r="I935" i="1"/>
  <c r="L935" i="1" s="1"/>
  <c r="H926" i="1"/>
  <c r="K926" i="1" s="1"/>
  <c r="I926" i="1"/>
  <c r="L926" i="1" s="1"/>
  <c r="H925" i="1"/>
  <c r="K925" i="1" s="1"/>
  <c r="I925" i="1"/>
  <c r="L925" i="1" s="1"/>
  <c r="I702" i="1"/>
  <c r="H702" i="1"/>
  <c r="K702" i="1" s="1"/>
  <c r="I395" i="1"/>
  <c r="H395" i="1"/>
  <c r="I396" i="1"/>
  <c r="H396" i="1"/>
  <c r="I137" i="1"/>
  <c r="H137" i="1"/>
  <c r="I138" i="1"/>
  <c r="H138" i="1"/>
  <c r="I1795" i="1"/>
  <c r="H1795" i="1"/>
  <c r="I271" i="1"/>
  <c r="H271" i="1"/>
  <c r="I99" i="1"/>
  <c r="H99" i="1"/>
  <c r="I436" i="1"/>
  <c r="H436" i="1"/>
  <c r="I100" i="1"/>
  <c r="H100" i="1"/>
  <c r="I558" i="1"/>
  <c r="L558" i="1" s="1"/>
  <c r="H558" i="1"/>
  <c r="K558" i="1" s="1"/>
  <c r="I557" i="1"/>
  <c r="L557" i="1" s="1"/>
  <c r="H557" i="1"/>
  <c r="K557" i="1"/>
  <c r="H928" i="1"/>
  <c r="K928" i="1" s="1"/>
  <c r="I928" i="1"/>
  <c r="L928" i="1" s="1"/>
  <c r="H927" i="1"/>
  <c r="K927" i="1" s="1"/>
  <c r="I927" i="1"/>
  <c r="L927" i="1" s="1"/>
  <c r="H913" i="1"/>
  <c r="K913" i="1" s="1"/>
  <c r="I913" i="1"/>
  <c r="L913" i="1" s="1"/>
  <c r="H912" i="1"/>
  <c r="K912" i="1" s="1"/>
  <c r="I912" i="1"/>
  <c r="L912" i="1"/>
  <c r="H917" i="1"/>
  <c r="K917" i="1" s="1"/>
  <c r="I917" i="1"/>
  <c r="L917" i="1" s="1"/>
  <c r="I1906" i="1"/>
  <c r="L1906" i="1" s="1"/>
  <c r="I1905" i="1"/>
  <c r="L1905" i="1" s="1"/>
  <c r="H1906" i="1"/>
  <c r="K1906" i="1" s="1"/>
  <c r="H1905" i="1"/>
  <c r="K1905" i="1" s="1"/>
  <c r="H212" i="1"/>
  <c r="K212" i="1" s="1"/>
  <c r="H551" i="1"/>
  <c r="H442" i="1"/>
  <c r="H836" i="1"/>
  <c r="L836" i="1" s="1"/>
  <c r="I836" i="1"/>
  <c r="K836" i="1" s="1"/>
  <c r="H835" i="1"/>
  <c r="L835" i="1" s="1"/>
  <c r="I835" i="1"/>
  <c r="K835" i="1" s="1"/>
  <c r="I815" i="1"/>
  <c r="K815" i="1" s="1"/>
  <c r="H815" i="1"/>
  <c r="L815" i="1" s="1"/>
  <c r="H814" i="1"/>
  <c r="L814" i="1" s="1"/>
  <c r="I814" i="1"/>
  <c r="K814" i="1"/>
  <c r="H916" i="1"/>
  <c r="K916" i="1" s="1"/>
  <c r="I916" i="1"/>
  <c r="L916" i="1" s="1"/>
  <c r="H915" i="1"/>
  <c r="K915" i="1" s="1"/>
  <c r="I915" i="1"/>
  <c r="L915" i="1" s="1"/>
  <c r="I902" i="1"/>
  <c r="L902" i="1" s="1"/>
  <c r="H902" i="1"/>
  <c r="K902" i="1" s="1"/>
  <c r="I901" i="1"/>
  <c r="L901" i="1" s="1"/>
  <c r="I859" i="1"/>
  <c r="L859" i="1"/>
  <c r="H859" i="1"/>
  <c r="K859" i="1" s="1"/>
  <c r="I858" i="1"/>
  <c r="L858" i="1" s="1"/>
  <c r="H858" i="1"/>
  <c r="K858" i="1" s="1"/>
  <c r="H922" i="1"/>
  <c r="K922" i="1" s="1"/>
  <c r="I922" i="1"/>
  <c r="L922" i="1" s="1"/>
  <c r="I921" i="1"/>
  <c r="L921" i="1" s="1"/>
  <c r="H921" i="1"/>
  <c r="K921" i="1" s="1"/>
  <c r="I909" i="1"/>
  <c r="L909" i="1"/>
  <c r="H909" i="1"/>
  <c r="K909" i="1" s="1"/>
  <c r="H908" i="1"/>
  <c r="K908" i="1" s="1"/>
  <c r="I908" i="1"/>
  <c r="L908" i="1" s="1"/>
  <c r="H109" i="1"/>
  <c r="I109" i="1"/>
  <c r="H108" i="1"/>
  <c r="I108" i="1"/>
  <c r="I667" i="1"/>
  <c r="H667" i="1"/>
  <c r="I666" i="1"/>
  <c r="H666" i="1"/>
  <c r="I876" i="1"/>
  <c r="K876" i="1"/>
  <c r="I875" i="1"/>
  <c r="K875" i="1" s="1"/>
  <c r="H875" i="1"/>
  <c r="L875" i="1" s="1"/>
  <c r="F868" i="1"/>
  <c r="I868" i="1" s="1"/>
  <c r="K868" i="1" s="1"/>
  <c r="H868" i="1"/>
  <c r="L868" i="1"/>
  <c r="H866" i="1"/>
  <c r="K866" i="1" s="1"/>
  <c r="I866" i="1"/>
  <c r="L866" i="1"/>
  <c r="H898" i="1"/>
  <c r="K898" i="1" s="1"/>
  <c r="I898" i="1"/>
  <c r="L898" i="1" s="1"/>
  <c r="H897" i="1"/>
  <c r="K897" i="1" s="1"/>
  <c r="I897" i="1"/>
  <c r="L897" i="1"/>
  <c r="H904" i="1"/>
  <c r="K904" i="1" s="1"/>
  <c r="I904" i="1"/>
  <c r="L904" i="1"/>
  <c r="I903" i="1"/>
  <c r="L903" i="1" s="1"/>
  <c r="H903" i="1"/>
  <c r="K903" i="1"/>
  <c r="I895" i="1"/>
  <c r="L895" i="1" s="1"/>
  <c r="H895" i="1"/>
  <c r="K895" i="1" s="1"/>
  <c r="I894" i="1"/>
  <c r="L894" i="1" s="1"/>
  <c r="H894" i="1"/>
  <c r="K894" i="1"/>
  <c r="H892" i="1"/>
  <c r="K892" i="1" s="1"/>
  <c r="I892" i="1"/>
  <c r="L892" i="1"/>
  <c r="I893" i="1"/>
  <c r="L893" i="1" s="1"/>
  <c r="H893" i="1"/>
  <c r="K893" i="1" s="1"/>
  <c r="H563" i="1"/>
  <c r="L563" i="1" s="1"/>
  <c r="I563" i="1"/>
  <c r="K563" i="1" s="1"/>
  <c r="H562" i="1"/>
  <c r="L562" i="1" s="1"/>
  <c r="I562" i="1"/>
  <c r="K562" i="1"/>
  <c r="H889" i="1"/>
  <c r="K889" i="1" s="1"/>
  <c r="I889" i="1"/>
  <c r="L889" i="1"/>
  <c r="I888" i="1"/>
  <c r="L888" i="1" s="1"/>
  <c r="H888" i="1"/>
  <c r="K888" i="1" s="1"/>
  <c r="I1914" i="1"/>
  <c r="H1914" i="1"/>
  <c r="H1913" i="1"/>
  <c r="I1913" i="1"/>
  <c r="H885" i="1"/>
  <c r="L885" i="1" s="1"/>
  <c r="I885" i="1"/>
  <c r="K885" i="1"/>
  <c r="H884" i="1"/>
  <c r="L884" i="1" s="1"/>
  <c r="I884" i="1"/>
  <c r="K884" i="1"/>
  <c r="H883" i="1"/>
  <c r="L883" i="1" s="1"/>
  <c r="I883" i="1"/>
  <c r="K883" i="1" s="1"/>
  <c r="H882" i="1"/>
  <c r="L882" i="1" s="1"/>
  <c r="I882" i="1"/>
  <c r="K882" i="1" s="1"/>
  <c r="H881" i="1"/>
  <c r="L881" i="1" s="1"/>
  <c r="H880" i="1"/>
  <c r="L880" i="1"/>
  <c r="I880" i="1"/>
  <c r="K880" i="1" s="1"/>
  <c r="I881" i="1"/>
  <c r="K881" i="1"/>
  <c r="H887" i="1"/>
  <c r="L887" i="1" s="1"/>
  <c r="I887" i="1"/>
  <c r="K887" i="1" s="1"/>
  <c r="I886" i="1"/>
  <c r="K886" i="1" s="1"/>
  <c r="H886" i="1"/>
  <c r="L886" i="1" s="1"/>
  <c r="L780" i="1"/>
  <c r="K780" i="1"/>
  <c r="H879" i="1"/>
  <c r="L879" i="1"/>
  <c r="I879" i="1"/>
  <c r="H878" i="1"/>
  <c r="L878" i="1" s="1"/>
  <c r="I878" i="1"/>
  <c r="H856" i="1"/>
  <c r="K856" i="1" s="1"/>
  <c r="I856" i="1"/>
  <c r="L856" i="1" s="1"/>
  <c r="I857" i="1"/>
  <c r="L857" i="1" s="1"/>
  <c r="H857" i="1"/>
  <c r="K857" i="1" s="1"/>
  <c r="H1915" i="1"/>
  <c r="K1915" i="1" s="1"/>
  <c r="I1915" i="1"/>
  <c r="L1915" i="1"/>
  <c r="H1916" i="1"/>
  <c r="K1916" i="1" s="1"/>
  <c r="I1916" i="1"/>
  <c r="L1916" i="1"/>
  <c r="H861" i="1"/>
  <c r="K861" i="1" s="1"/>
  <c r="I861" i="1"/>
  <c r="L861" i="1" s="1"/>
  <c r="I873" i="1"/>
  <c r="K873" i="1" s="1"/>
  <c r="H873" i="1"/>
  <c r="L873" i="1" s="1"/>
  <c r="H874" i="1"/>
  <c r="L874" i="1" s="1"/>
  <c r="I874" i="1"/>
  <c r="K874" i="1"/>
  <c r="I871" i="1"/>
  <c r="K871" i="1" s="1"/>
  <c r="H871" i="1"/>
  <c r="L871" i="1"/>
  <c r="H872" i="1"/>
  <c r="L872" i="1" s="1"/>
  <c r="I872" i="1"/>
  <c r="K872" i="1" s="1"/>
  <c r="I870" i="1"/>
  <c r="K870" i="1" s="1"/>
  <c r="H870" i="1"/>
  <c r="L870" i="1" s="1"/>
  <c r="I869" i="1"/>
  <c r="K869" i="1" s="1"/>
  <c r="H869" i="1"/>
  <c r="L869" i="1"/>
  <c r="H867" i="1"/>
  <c r="L867" i="1" s="1"/>
  <c r="I867" i="1"/>
  <c r="K867" i="1"/>
  <c r="H865" i="1"/>
  <c r="K865" i="1" s="1"/>
  <c r="I865" i="1"/>
  <c r="L865" i="1" s="1"/>
  <c r="I845" i="1"/>
  <c r="L845" i="1" s="1"/>
  <c r="H845" i="1"/>
  <c r="K845" i="1" s="1"/>
  <c r="I846" i="1"/>
  <c r="L846" i="1" s="1"/>
  <c r="H846" i="1"/>
  <c r="K846" i="1"/>
  <c r="E771" i="1"/>
  <c r="H771" i="1" s="1"/>
  <c r="L771" i="1" s="1"/>
  <c r="F771" i="1"/>
  <c r="I771" i="1" s="1"/>
  <c r="K771" i="1" s="1"/>
  <c r="H770" i="1"/>
  <c r="L770" i="1" s="1"/>
  <c r="I770" i="1"/>
  <c r="K770" i="1" s="1"/>
  <c r="H860" i="1"/>
  <c r="K860" i="1" s="1"/>
  <c r="I860" i="1"/>
  <c r="L860" i="1" s="1"/>
  <c r="H862" i="1"/>
  <c r="K862" i="1"/>
  <c r="I862" i="1"/>
  <c r="L862" i="1" s="1"/>
  <c r="H1701" i="1"/>
  <c r="H837" i="1"/>
  <c r="L837" i="1" s="1"/>
  <c r="I837" i="1"/>
  <c r="K837" i="1" s="1"/>
  <c r="H838" i="1"/>
  <c r="K838" i="1" s="1"/>
  <c r="I838" i="1"/>
  <c r="L838" i="1"/>
  <c r="H787" i="1"/>
  <c r="K787" i="1"/>
  <c r="I787" i="1"/>
  <c r="L787" i="1"/>
  <c r="H786" i="1"/>
  <c r="K786" i="1" s="1"/>
  <c r="I786" i="1"/>
  <c r="L786" i="1" s="1"/>
  <c r="H824" i="1"/>
  <c r="L824" i="1" s="1"/>
  <c r="I824" i="1"/>
  <c r="K824" i="1" s="1"/>
  <c r="H823" i="1"/>
  <c r="L823" i="1" s="1"/>
  <c r="I823" i="1"/>
  <c r="K823" i="1"/>
  <c r="H111" i="1"/>
  <c r="I111" i="1"/>
  <c r="H110" i="1"/>
  <c r="I110" i="1"/>
  <c r="I852" i="1"/>
  <c r="L852" i="1" s="1"/>
  <c r="I853" i="1"/>
  <c r="L853" i="1" s="1"/>
  <c r="H852" i="1"/>
  <c r="K852" i="1" s="1"/>
  <c r="H853" i="1"/>
  <c r="K853" i="1" s="1"/>
  <c r="H574" i="1"/>
  <c r="I574" i="1"/>
  <c r="H573" i="1"/>
  <c r="I573" i="1"/>
  <c r="H181" i="1"/>
  <c r="I181" i="1"/>
  <c r="H180" i="1"/>
  <c r="I180" i="1"/>
  <c r="F343" i="1"/>
  <c r="I343" i="1" s="1"/>
  <c r="L343" i="1" s="1"/>
  <c r="E343" i="1"/>
  <c r="H343" i="1"/>
  <c r="K343" i="1" s="1"/>
  <c r="I777" i="1"/>
  <c r="L777" i="1" s="1"/>
  <c r="F778" i="1"/>
  <c r="I778" i="1"/>
  <c r="L778" i="1" s="1"/>
  <c r="H531" i="1"/>
  <c r="I531" i="1"/>
  <c r="H530" i="1"/>
  <c r="I530" i="1"/>
  <c r="H585" i="1"/>
  <c r="L585" i="1"/>
  <c r="I585" i="1"/>
  <c r="K585" i="1" s="1"/>
  <c r="H584" i="1"/>
  <c r="L584" i="1"/>
  <c r="I584" i="1"/>
  <c r="K584" i="1" s="1"/>
  <c r="L140" i="1"/>
  <c r="H140" i="1"/>
  <c r="I140" i="1"/>
  <c r="H139" i="1"/>
  <c r="H199" i="1"/>
  <c r="I139" i="1"/>
  <c r="I199" i="1"/>
  <c r="H448" i="1"/>
  <c r="L448" i="1" s="1"/>
  <c r="I448" i="1"/>
  <c r="K448" i="1" s="1"/>
  <c r="H449" i="1"/>
  <c r="L449" i="1" s="1"/>
  <c r="I449" i="1"/>
  <c r="K449" i="1" s="1"/>
  <c r="H772" i="1"/>
  <c r="I772" i="1"/>
  <c r="I1917" i="1"/>
  <c r="L1917" i="1" s="1"/>
  <c r="H1917" i="1"/>
  <c r="K1917" i="1"/>
  <c r="I1918" i="1"/>
  <c r="L1918" i="1" s="1"/>
  <c r="H1918" i="1"/>
  <c r="K1918" i="1" s="1"/>
  <c r="H659" i="1"/>
  <c r="I659" i="1"/>
  <c r="H656" i="1"/>
  <c r="I656" i="1"/>
  <c r="I849" i="1"/>
  <c r="L849" i="1" s="1"/>
  <c r="H849" i="1"/>
  <c r="K849" i="1" s="1"/>
  <c r="I850" i="1"/>
  <c r="L850" i="1" s="1"/>
  <c r="H850" i="1"/>
  <c r="K850" i="1"/>
  <c r="I808" i="1"/>
  <c r="L808" i="1" s="1"/>
  <c r="I809" i="1"/>
  <c r="L809" i="1" s="1"/>
  <c r="H808" i="1"/>
  <c r="K808" i="1" s="1"/>
  <c r="H809" i="1"/>
  <c r="K809" i="1" s="1"/>
  <c r="H554" i="1"/>
  <c r="I554" i="1"/>
  <c r="L762" i="1"/>
  <c r="K762" i="1"/>
  <c r="L761" i="1"/>
  <c r="K761" i="1"/>
  <c r="I701" i="1"/>
  <c r="L701" i="1"/>
  <c r="H701" i="1"/>
  <c r="K701" i="1" s="1"/>
  <c r="H841" i="1"/>
  <c r="L841" i="1" s="1"/>
  <c r="H842" i="1"/>
  <c r="L842" i="1" s="1"/>
  <c r="I842" i="1"/>
  <c r="K842" i="1" s="1"/>
  <c r="I841" i="1"/>
  <c r="I843" i="1"/>
  <c r="L843" i="1" s="1"/>
  <c r="H843" i="1"/>
  <c r="K843" i="1" s="1"/>
  <c r="I844" i="1"/>
  <c r="L844" i="1" s="1"/>
  <c r="H844" i="1"/>
  <c r="K844" i="1" s="1"/>
  <c r="H821" i="1"/>
  <c r="L821" i="1" s="1"/>
  <c r="H820" i="1"/>
  <c r="L820" i="1"/>
  <c r="I821" i="1"/>
  <c r="K821" i="1" s="1"/>
  <c r="I820" i="1"/>
  <c r="K820" i="1"/>
  <c r="I801" i="1"/>
  <c r="L801" i="1" s="1"/>
  <c r="H801" i="1"/>
  <c r="K801" i="1" s="1"/>
  <c r="I800" i="1"/>
  <c r="L800" i="1" s="1"/>
  <c r="H800" i="1"/>
  <c r="K800" i="1" s="1"/>
  <c r="H512" i="1"/>
  <c r="I512" i="1"/>
  <c r="H511" i="1"/>
  <c r="I511" i="1"/>
  <c r="I510" i="1"/>
  <c r="H751" i="1"/>
  <c r="I751" i="1"/>
  <c r="H750" i="1"/>
  <c r="I750" i="1"/>
  <c r="H129" i="1"/>
  <c r="K129" i="1" s="1"/>
  <c r="H128" i="1"/>
  <c r="K128" i="1" s="1"/>
  <c r="I129" i="1"/>
  <c r="I128" i="1"/>
  <c r="H615" i="1"/>
  <c r="L615" i="1" s="1"/>
  <c r="I615" i="1"/>
  <c r="K615" i="1" s="1"/>
  <c r="H614" i="1"/>
  <c r="L614" i="1" s="1"/>
  <c r="I614" i="1"/>
  <c r="K614" i="1" s="1"/>
  <c r="F764" i="1"/>
  <c r="I764" i="1"/>
  <c r="L764" i="1" s="1"/>
  <c r="H764" i="1"/>
  <c r="K764" i="1" s="1"/>
  <c r="I763" i="1"/>
  <c r="H763" i="1"/>
  <c r="K763" i="1"/>
  <c r="H179" i="1"/>
  <c r="I179" i="1"/>
  <c r="H178" i="1"/>
  <c r="I178" i="1"/>
  <c r="H724" i="1"/>
  <c r="H217" i="1"/>
  <c r="I724" i="1"/>
  <c r="I217" i="1"/>
  <c r="H723" i="1"/>
  <c r="H216" i="1"/>
  <c r="I723" i="1"/>
  <c r="I216" i="1"/>
  <c r="L749" i="1"/>
  <c r="K749" i="1"/>
  <c r="I648" i="1"/>
  <c r="L648" i="1"/>
  <c r="H648" i="1"/>
  <c r="K648" i="1" s="1"/>
  <c r="I652" i="1"/>
  <c r="L652" i="1" s="1"/>
  <c r="H652" i="1"/>
  <c r="K652" i="1" s="1"/>
  <c r="I647" i="1"/>
  <c r="L647" i="1" s="1"/>
  <c r="H647" i="1"/>
  <c r="K647" i="1" s="1"/>
  <c r="I646" i="1"/>
  <c r="L646" i="1" s="1"/>
  <c r="H646" i="1"/>
  <c r="K646" i="1" s="1"/>
  <c r="H399" i="1"/>
  <c r="L399" i="1"/>
  <c r="I399" i="1"/>
  <c r="K399" i="1" s="1"/>
  <c r="H398" i="1"/>
  <c r="L398" i="1" s="1"/>
  <c r="I398" i="1"/>
  <c r="K398" i="1" s="1"/>
  <c r="F766" i="1"/>
  <c r="I766" i="1"/>
  <c r="L766" i="1"/>
  <c r="H1903" i="1"/>
  <c r="K1903" i="1" s="1"/>
  <c r="I1903" i="1"/>
  <c r="L1903" i="1" s="1"/>
  <c r="I1904" i="1"/>
  <c r="L1904" i="1" s="1"/>
  <c r="H1904" i="1"/>
  <c r="K1904" i="1" s="1"/>
  <c r="E16" i="1"/>
  <c r="I55" i="1"/>
  <c r="L55" i="1" s="1"/>
  <c r="H55" i="1"/>
  <c r="K55" i="1" s="1"/>
  <c r="I833" i="1"/>
  <c r="K833" i="1" s="1"/>
  <c r="H833" i="1"/>
  <c r="L833" i="1" s="1"/>
  <c r="H834" i="1"/>
  <c r="L834" i="1" s="1"/>
  <c r="I834" i="1"/>
  <c r="K834" i="1" s="1"/>
  <c r="H827" i="1"/>
  <c r="I827" i="1"/>
  <c r="H826" i="1"/>
  <c r="I826" i="1"/>
  <c r="I811" i="1"/>
  <c r="K811" i="1" s="1"/>
  <c r="H811" i="1"/>
  <c r="L811" i="1" s="1"/>
  <c r="H810" i="1"/>
  <c r="L810" i="1" s="1"/>
  <c r="I810" i="1"/>
  <c r="K810" i="1" s="1"/>
  <c r="H528" i="1"/>
  <c r="I528" i="1"/>
  <c r="H529" i="1"/>
  <c r="I529" i="1"/>
  <c r="H561" i="1"/>
  <c r="L561" i="1"/>
  <c r="I561" i="1"/>
  <c r="K561" i="1" s="1"/>
  <c r="H409" i="1"/>
  <c r="I409" i="1"/>
  <c r="H435" i="1"/>
  <c r="I435" i="1"/>
  <c r="H639" i="1"/>
  <c r="I639" i="1"/>
  <c r="H638" i="1"/>
  <c r="I638" i="1"/>
  <c r="H384" i="1"/>
  <c r="I384" i="1"/>
  <c r="H819" i="1"/>
  <c r="I819" i="1"/>
  <c r="H817" i="1"/>
  <c r="I817" i="1"/>
  <c r="H816" i="1"/>
  <c r="K816" i="1" s="1"/>
  <c r="I816" i="1"/>
  <c r="L816" i="1" s="1"/>
  <c r="I818" i="1"/>
  <c r="L818" i="1" s="1"/>
  <c r="H818" i="1"/>
  <c r="K818" i="1" s="1"/>
  <c r="H799" i="1"/>
  <c r="I799" i="1"/>
  <c r="I532" i="1"/>
  <c r="L532" i="1" s="1"/>
  <c r="I534" i="1"/>
  <c r="L534" i="1" s="1"/>
  <c r="H534" i="1"/>
  <c r="I533" i="1"/>
  <c r="L533" i="1" s="1"/>
  <c r="I812" i="1"/>
  <c r="K812" i="1" s="1"/>
  <c r="H812" i="1"/>
  <c r="L812" i="1"/>
  <c r="G813" i="1"/>
  <c r="H813" i="1"/>
  <c r="L813" i="1" s="1"/>
  <c r="H756" i="1"/>
  <c r="L756" i="1" s="1"/>
  <c r="I756" i="1"/>
  <c r="K756" i="1"/>
  <c r="H755" i="1"/>
  <c r="L755" i="1" s="1"/>
  <c r="I755" i="1"/>
  <c r="K755" i="1"/>
  <c r="G503" i="1"/>
  <c r="H503" i="1"/>
  <c r="L503" i="1" s="1"/>
  <c r="H505" i="1"/>
  <c r="L505" i="1"/>
  <c r="H504" i="1"/>
  <c r="L504" i="1" s="1"/>
  <c r="I505" i="1"/>
  <c r="K505" i="1"/>
  <c r="I504" i="1"/>
  <c r="K504" i="1" s="1"/>
  <c r="H735" i="1"/>
  <c r="L735" i="1" s="1"/>
  <c r="I735" i="1"/>
  <c r="K735" i="1" s="1"/>
  <c r="H736" i="1"/>
  <c r="L736" i="1" s="1"/>
  <c r="I736" i="1"/>
  <c r="K736" i="1" s="1"/>
  <c r="I803" i="1"/>
  <c r="K803" i="1"/>
  <c r="H803" i="1"/>
  <c r="L803" i="1" s="1"/>
  <c r="I802" i="1"/>
  <c r="K802" i="1"/>
  <c r="H802" i="1"/>
  <c r="L802" i="1" s="1"/>
  <c r="I805" i="1"/>
  <c r="K805" i="1" s="1"/>
  <c r="H806" i="1"/>
  <c r="L806" i="1" s="1"/>
  <c r="I806" i="1"/>
  <c r="K806" i="1" s="1"/>
  <c r="H389" i="1"/>
  <c r="L389" i="1" s="1"/>
  <c r="I389" i="1"/>
  <c r="K389" i="1"/>
  <c r="H790" i="1"/>
  <c r="L790" i="1" s="1"/>
  <c r="I790" i="1"/>
  <c r="K790" i="1"/>
  <c r="E650" i="1"/>
  <c r="H650" i="1" s="1"/>
  <c r="K650" i="1" s="1"/>
  <c r="E769" i="1"/>
  <c r="H769" i="1" s="1"/>
  <c r="F769" i="1"/>
  <c r="I769" i="1"/>
  <c r="E778" i="1"/>
  <c r="H778" i="1"/>
  <c r="K778" i="1" s="1"/>
  <c r="H617" i="1"/>
  <c r="L617" i="1"/>
  <c r="I617" i="1"/>
  <c r="K617" i="1" s="1"/>
  <c r="H618" i="1"/>
  <c r="L618" i="1"/>
  <c r="I618" i="1"/>
  <c r="K618" i="1" s="1"/>
  <c r="H581" i="1"/>
  <c r="L581" i="1" s="1"/>
  <c r="I581" i="1"/>
  <c r="K581" i="1" s="1"/>
  <c r="L731" i="1"/>
  <c r="K731" i="1"/>
  <c r="L685" i="1"/>
  <c r="K685" i="1"/>
  <c r="I551" i="1"/>
  <c r="H549" i="1"/>
  <c r="L549" i="1" s="1"/>
  <c r="I549" i="1"/>
  <c r="K549" i="1" s="1"/>
  <c r="H397" i="1"/>
  <c r="L397" i="1" s="1"/>
  <c r="I397" i="1"/>
  <c r="K397" i="1"/>
  <c r="H550" i="1"/>
  <c r="L550" i="1" s="1"/>
  <c r="I550" i="1"/>
  <c r="K550" i="1"/>
  <c r="I700" i="1"/>
  <c r="K700" i="1" s="1"/>
  <c r="H700" i="1"/>
  <c r="H798" i="1"/>
  <c r="L798" i="1"/>
  <c r="I798" i="1"/>
  <c r="K798" i="1" s="1"/>
  <c r="H797" i="1"/>
  <c r="I797" i="1"/>
  <c r="H541" i="1"/>
  <c r="K541" i="1" s="1"/>
  <c r="I541" i="1"/>
  <c r="L541" i="1" s="1"/>
  <c r="I542" i="1"/>
  <c r="L542" i="1" s="1"/>
  <c r="H542" i="1"/>
  <c r="K542" i="1" s="1"/>
  <c r="I619" i="1"/>
  <c r="K619" i="1" s="1"/>
  <c r="H619" i="1"/>
  <c r="L619" i="1"/>
  <c r="I620" i="1"/>
  <c r="K620" i="1" s="1"/>
  <c r="H620" i="1"/>
  <c r="L620" i="1"/>
  <c r="I793" i="1"/>
  <c r="L793" i="1" s="1"/>
  <c r="H793" i="1"/>
  <c r="K793" i="1" s="1"/>
  <c r="I680" i="1"/>
  <c r="L680" i="1" s="1"/>
  <c r="H680" i="1"/>
  <c r="K680" i="1" s="1"/>
  <c r="I681" i="1"/>
  <c r="L681" i="1" s="1"/>
  <c r="H681" i="1"/>
  <c r="K681" i="1"/>
  <c r="H734" i="1"/>
  <c r="I734" i="1"/>
  <c r="H795" i="1"/>
  <c r="I795" i="1"/>
  <c r="H794" i="1"/>
  <c r="I794" i="1"/>
  <c r="H733" i="1"/>
  <c r="I733" i="1"/>
  <c r="H767" i="1"/>
  <c r="I767" i="1"/>
  <c r="L739" i="1"/>
  <c r="L740" i="1"/>
  <c r="K739" i="1"/>
  <c r="K740" i="1"/>
  <c r="I791" i="1"/>
  <c r="L791" i="1"/>
  <c r="H791" i="1"/>
  <c r="K791" i="1" s="1"/>
  <c r="H788" i="1"/>
  <c r="I788" i="1"/>
  <c r="H789" i="1"/>
  <c r="I789" i="1"/>
  <c r="I796" i="1"/>
  <c r="L796" i="1" s="1"/>
  <c r="H796" i="1"/>
  <c r="K796" i="1" s="1"/>
  <c r="I575" i="1"/>
  <c r="L575" i="1" s="1"/>
  <c r="H575" i="1"/>
  <c r="K575" i="1" s="1"/>
  <c r="I527" i="1"/>
  <c r="K527" i="1"/>
  <c r="H527" i="1"/>
  <c r="L527" i="1" s="1"/>
  <c r="H784" i="1"/>
  <c r="K784" i="1"/>
  <c r="I784" i="1"/>
  <c r="L784" i="1" s="1"/>
  <c r="H544" i="1"/>
  <c r="L544" i="1" s="1"/>
  <c r="I544" i="1"/>
  <c r="K544" i="1" s="1"/>
  <c r="H726" i="1"/>
  <c r="L726" i="1" s="1"/>
  <c r="I726" i="1"/>
  <c r="K726" i="1" s="1"/>
  <c r="H725" i="1"/>
  <c r="L725" i="1"/>
  <c r="I725" i="1"/>
  <c r="K725" i="1" s="1"/>
  <c r="I579" i="1"/>
  <c r="K579" i="1"/>
  <c r="H579" i="1"/>
  <c r="L579" i="1" s="1"/>
  <c r="H578" i="1"/>
  <c r="L578" i="1" s="1"/>
  <c r="I578" i="1"/>
  <c r="K578" i="1" s="1"/>
  <c r="I572" i="1"/>
  <c r="K572" i="1" s="1"/>
  <c r="H572" i="1"/>
  <c r="L572" i="1" s="1"/>
  <c r="H571" i="1"/>
  <c r="L571" i="1"/>
  <c r="I571" i="1"/>
  <c r="K571" i="1" s="1"/>
  <c r="I241" i="1"/>
  <c r="L241" i="1"/>
  <c r="H241" i="1"/>
  <c r="K241" i="1" s="1"/>
  <c r="L748" i="1"/>
  <c r="K748" i="1"/>
  <c r="H777" i="1"/>
  <c r="K777" i="1" s="1"/>
  <c r="H567" i="1"/>
  <c r="K567" i="1" s="1"/>
  <c r="I567" i="1"/>
  <c r="L567" i="1" s="1"/>
  <c r="H568" i="1"/>
  <c r="K568" i="1"/>
  <c r="I568" i="1"/>
  <c r="L568" i="1" s="1"/>
  <c r="I651" i="1"/>
  <c r="L651" i="1"/>
  <c r="H651" i="1"/>
  <c r="K651" i="1" s="1"/>
  <c r="H630" i="1"/>
  <c r="I630" i="1"/>
  <c r="I774" i="1"/>
  <c r="L774" i="1" s="1"/>
  <c r="H774" i="1"/>
  <c r="K774" i="1" s="1"/>
  <c r="I775" i="1"/>
  <c r="L775" i="1" s="1"/>
  <c r="H775" i="1"/>
  <c r="K775" i="1"/>
  <c r="H768" i="1"/>
  <c r="I768" i="1"/>
  <c r="I765" i="1"/>
  <c r="L765" i="1"/>
  <c r="H765" i="1"/>
  <c r="K765" i="1" s="1"/>
  <c r="H766" i="1"/>
  <c r="K766" i="1" s="1"/>
  <c r="I675" i="1"/>
  <c r="L675" i="1" s="1"/>
  <c r="H675" i="1"/>
  <c r="K675" i="1" s="1"/>
  <c r="F674" i="1"/>
  <c r="I674" i="1" s="1"/>
  <c r="E674" i="1"/>
  <c r="H674" i="1"/>
  <c r="G673" i="1"/>
  <c r="H673" i="1"/>
  <c r="L588" i="1"/>
  <c r="L587" i="1"/>
  <c r="H588" i="1"/>
  <c r="I588" i="1"/>
  <c r="H587" i="1"/>
  <c r="I587" i="1"/>
  <c r="I44" i="1"/>
  <c r="H44" i="1"/>
  <c r="I153" i="1"/>
  <c r="L153" i="1" s="1"/>
  <c r="H153" i="1"/>
  <c r="K153" i="1" s="1"/>
  <c r="I212" i="1"/>
  <c r="L212" i="1"/>
  <c r="I143" i="1"/>
  <c r="H143" i="1"/>
  <c r="H309" i="1"/>
  <c r="I309" i="1"/>
  <c r="E719" i="1"/>
  <c r="H719" i="1" s="1"/>
  <c r="F719" i="1"/>
  <c r="I719" i="1" s="1"/>
  <c r="E785" i="1"/>
  <c r="H785" i="1" s="1"/>
  <c r="K785" i="1" s="1"/>
  <c r="F785" i="1"/>
  <c r="I785" i="1"/>
  <c r="L785" i="1" s="1"/>
  <c r="E559" i="1"/>
  <c r="H559" i="1"/>
  <c r="K559" i="1" s="1"/>
  <c r="F559" i="1"/>
  <c r="I559" i="1"/>
  <c r="L559" i="1"/>
  <c r="E684" i="1"/>
  <c r="H684" i="1"/>
  <c r="F684" i="1"/>
  <c r="I684" i="1"/>
  <c r="H560" i="1"/>
  <c r="K560" i="1" s="1"/>
  <c r="I560" i="1"/>
  <c r="L560" i="1" s="1"/>
  <c r="I650" i="1"/>
  <c r="L650" i="1" s="1"/>
  <c r="H649" i="1"/>
  <c r="I649" i="1"/>
  <c r="I760" i="1"/>
  <c r="H760" i="1"/>
  <c r="I759" i="1"/>
  <c r="H759" i="1"/>
  <c r="I758" i="1"/>
  <c r="H758" i="1"/>
  <c r="I757" i="1"/>
  <c r="H757" i="1"/>
  <c r="H741" i="1"/>
  <c r="L741" i="1" s="1"/>
  <c r="I741" i="1"/>
  <c r="K741" i="1" s="1"/>
  <c r="I583" i="1"/>
  <c r="H583" i="1"/>
  <c r="I586" i="1"/>
  <c r="L586" i="1"/>
  <c r="H586" i="1"/>
  <c r="K586" i="1" s="1"/>
  <c r="H414" i="1"/>
  <c r="I414" i="1"/>
  <c r="H416" i="1"/>
  <c r="I416" i="1"/>
  <c r="H522" i="1"/>
  <c r="I522" i="1"/>
  <c r="I669" i="1"/>
  <c r="H669" i="1"/>
  <c r="I668" i="1"/>
  <c r="H668" i="1"/>
  <c r="I248" i="1"/>
  <c r="H248" i="1"/>
  <c r="I657" i="1"/>
  <c r="H657" i="1"/>
  <c r="I200" i="1"/>
  <c r="H200" i="1"/>
  <c r="H570" i="1"/>
  <c r="I570" i="1"/>
  <c r="H555" i="1"/>
  <c r="I555" i="1"/>
  <c r="H272" i="1"/>
  <c r="I272" i="1"/>
  <c r="H239" i="1"/>
  <c r="I239" i="1"/>
  <c r="H238" i="1"/>
  <c r="I238" i="1"/>
  <c r="H483" i="1"/>
  <c r="I483" i="1"/>
  <c r="H752" i="1"/>
  <c r="I752" i="1"/>
  <c r="H565" i="1"/>
  <c r="I565" i="1"/>
  <c r="H564" i="1"/>
  <c r="I564" i="1"/>
  <c r="H569" i="1"/>
  <c r="I569" i="1"/>
  <c r="H582" i="1"/>
  <c r="I582" i="1"/>
  <c r="H482" i="1"/>
  <c r="I482" i="1"/>
  <c r="H706" i="1"/>
  <c r="I706" i="1"/>
  <c r="H707" i="1"/>
  <c r="I707" i="1"/>
  <c r="H521" i="1"/>
  <c r="I521" i="1"/>
  <c r="H401" i="1"/>
  <c r="I401" i="1"/>
  <c r="H400" i="1"/>
  <c r="I400" i="1"/>
  <c r="H385" i="1"/>
  <c r="I385" i="1"/>
  <c r="H386" i="1"/>
  <c r="I386" i="1"/>
  <c r="H215" i="1"/>
  <c r="I215" i="1"/>
  <c r="H247" i="1"/>
  <c r="I247" i="1"/>
  <c r="H608" i="1"/>
  <c r="I608" i="1"/>
  <c r="H607" i="1"/>
  <c r="I607" i="1"/>
  <c r="I754" i="1"/>
  <c r="H754" i="1"/>
  <c r="I753" i="1"/>
  <c r="H753" i="1"/>
  <c r="H42" i="1"/>
  <c r="H43" i="1"/>
  <c r="I42" i="1"/>
  <c r="I43" i="1"/>
  <c r="I577" i="1"/>
  <c r="H577" i="1"/>
  <c r="I576" i="1"/>
  <c r="L576" i="1" s="1"/>
  <c r="H576" i="1"/>
  <c r="K576" i="1" s="1"/>
  <c r="I745" i="1"/>
  <c r="L745" i="1"/>
  <c r="H745" i="1"/>
  <c r="K745" i="1" s="1"/>
  <c r="I744" i="1"/>
  <c r="L744" i="1"/>
  <c r="H744" i="1"/>
  <c r="K744" i="1" s="1"/>
  <c r="I743" i="1"/>
  <c r="L743" i="1" s="1"/>
  <c r="H743" i="1"/>
  <c r="K743" i="1" s="1"/>
  <c r="I742" i="1"/>
  <c r="L742" i="1" s="1"/>
  <c r="H742" i="1"/>
  <c r="K742" i="1" s="1"/>
  <c r="G738" i="1"/>
  <c r="I738" i="1"/>
  <c r="L738" i="1" s="1"/>
  <c r="H738" i="1"/>
  <c r="K738" i="1" s="1"/>
  <c r="I737" i="1"/>
  <c r="L737" i="1" s="1"/>
  <c r="H737" i="1"/>
  <c r="K737" i="1"/>
  <c r="K734" i="1"/>
  <c r="I185" i="1"/>
  <c r="H185" i="1"/>
  <c r="I184" i="1"/>
  <c r="H184" i="1"/>
  <c r="G730" i="1"/>
  <c r="H730" i="1"/>
  <c r="K730" i="1" s="1"/>
  <c r="I439" i="1"/>
  <c r="L439" i="1" s="1"/>
  <c r="H439" i="1"/>
  <c r="K439" i="1" s="1"/>
  <c r="I440" i="1"/>
  <c r="L440" i="1" s="1"/>
  <c r="H440" i="1"/>
  <c r="K440" i="1"/>
  <c r="I543" i="1"/>
  <c r="L543" i="1" s="1"/>
  <c r="H543" i="1"/>
  <c r="K543" i="1"/>
  <c r="I580" i="1"/>
  <c r="L580" i="1" s="1"/>
  <c r="H580" i="1"/>
  <c r="K580" i="1" s="1"/>
  <c r="I486" i="1"/>
  <c r="L486" i="1" s="1"/>
  <c r="H486" i="1"/>
  <c r="K486" i="1" s="1"/>
  <c r="I526" i="1"/>
  <c r="L526" i="1" s="1"/>
  <c r="H526" i="1"/>
  <c r="K526" i="1"/>
  <c r="I252" i="1"/>
  <c r="L252" i="1" s="1"/>
  <c r="H252" i="1"/>
  <c r="K252" i="1"/>
  <c r="I722" i="1"/>
  <c r="H722" i="1"/>
  <c r="I721" i="1"/>
  <c r="H721" i="1"/>
  <c r="L719" i="1"/>
  <c r="L718" i="1"/>
  <c r="I718" i="1"/>
  <c r="H718" i="1"/>
  <c r="L717" i="1"/>
  <c r="I716" i="1"/>
  <c r="H716" i="1"/>
  <c r="I715" i="1"/>
  <c r="H715" i="1"/>
  <c r="I714" i="1"/>
  <c r="H714" i="1"/>
  <c r="I713" i="1"/>
  <c r="H713" i="1"/>
  <c r="H712" i="1"/>
  <c r="I711" i="1"/>
  <c r="H711" i="1"/>
  <c r="I710" i="1"/>
  <c r="H710" i="1"/>
  <c r="I709" i="1"/>
  <c r="H709" i="1"/>
  <c r="I214" i="1"/>
  <c r="H214" i="1"/>
  <c r="I546" i="1"/>
  <c r="H546" i="1"/>
  <c r="I705" i="1"/>
  <c r="H705" i="1"/>
  <c r="I704" i="1"/>
  <c r="H704" i="1"/>
  <c r="I703" i="1"/>
  <c r="L703" i="1" s="1"/>
  <c r="H703" i="1"/>
  <c r="K703" i="1" s="1"/>
  <c r="I698" i="1"/>
  <c r="H698" i="1"/>
  <c r="I697" i="1"/>
  <c r="H697" i="1"/>
  <c r="I696" i="1"/>
  <c r="H696" i="1"/>
  <c r="I695" i="1"/>
  <c r="H695" i="1"/>
  <c r="L694" i="1"/>
  <c r="I694" i="1"/>
  <c r="H694" i="1"/>
  <c r="L693" i="1"/>
  <c r="I693" i="1"/>
  <c r="H693" i="1"/>
  <c r="I699" i="1"/>
  <c r="H699" i="1"/>
  <c r="I692" i="1"/>
  <c r="H692" i="1"/>
  <c r="I691" i="1"/>
  <c r="H691" i="1"/>
  <c r="I688" i="1"/>
  <c r="H688" i="1"/>
  <c r="I687" i="1"/>
  <c r="H687" i="1"/>
  <c r="I683" i="1"/>
  <c r="H683" i="1"/>
  <c r="I682" i="1"/>
  <c r="H682" i="1"/>
  <c r="I678" i="1"/>
  <c r="H678" i="1"/>
  <c r="I677" i="1"/>
  <c r="H677" i="1"/>
  <c r="I665" i="1"/>
  <c r="H665" i="1"/>
  <c r="I664" i="1"/>
  <c r="H664" i="1"/>
  <c r="L592" i="1"/>
  <c r="K592" i="1"/>
  <c r="L426" i="1"/>
  <c r="K426" i="1"/>
  <c r="I426" i="1"/>
  <c r="H426" i="1"/>
  <c r="L425" i="1"/>
  <c r="K425" i="1"/>
  <c r="I425" i="1"/>
  <c r="H425" i="1"/>
  <c r="L415" i="1"/>
  <c r="K415" i="1"/>
  <c r="I415" i="1"/>
  <c r="H415" i="1"/>
  <c r="I1912" i="1"/>
  <c r="H1912" i="1"/>
  <c r="I1911" i="1"/>
  <c r="H1911" i="1"/>
  <c r="I1910" i="1"/>
  <c r="H1910" i="1"/>
  <c r="H1909" i="1"/>
  <c r="I1908" i="1"/>
  <c r="H1908" i="1"/>
  <c r="I1907" i="1"/>
  <c r="H1907" i="1"/>
  <c r="I1899" i="1"/>
  <c r="H1899" i="1"/>
  <c r="I1902" i="1"/>
  <c r="H1902" i="1"/>
  <c r="I1900" i="1"/>
  <c r="H1900" i="1"/>
  <c r="I1898" i="1"/>
  <c r="H1898" i="1"/>
  <c r="I1901" i="1"/>
  <c r="H1901" i="1"/>
  <c r="I1897" i="1"/>
  <c r="H1897" i="1"/>
  <c r="I1896" i="1"/>
  <c r="H1896" i="1"/>
  <c r="I1895" i="1"/>
  <c r="H1895" i="1"/>
  <c r="I1894" i="1"/>
  <c r="H1894" i="1"/>
  <c r="I1893" i="1"/>
  <c r="H1893" i="1"/>
  <c r="I1892" i="1"/>
  <c r="H1892" i="1"/>
  <c r="I1891" i="1"/>
  <c r="H1891" i="1"/>
  <c r="I1890" i="1"/>
  <c r="H1890" i="1"/>
  <c r="I1889" i="1"/>
  <c r="H1889" i="1"/>
  <c r="I1888" i="1"/>
  <c r="H1888" i="1"/>
  <c r="I1887" i="1"/>
  <c r="H1887" i="1"/>
  <c r="I1886" i="1"/>
  <c r="H1886" i="1"/>
  <c r="I1885" i="1"/>
  <c r="H1885" i="1"/>
  <c r="I1884" i="1"/>
  <c r="H1884" i="1"/>
  <c r="I1883" i="1"/>
  <c r="H1883" i="1"/>
  <c r="I1882" i="1"/>
  <c r="H1882" i="1"/>
  <c r="I1881" i="1"/>
  <c r="H1881" i="1"/>
  <c r="I1880" i="1"/>
  <c r="H1880" i="1"/>
  <c r="I1879" i="1"/>
  <c r="H1879" i="1"/>
  <c r="I1878" i="1"/>
  <c r="H1878" i="1"/>
  <c r="I1877" i="1"/>
  <c r="H1877" i="1"/>
  <c r="I1876" i="1"/>
  <c r="H1876" i="1"/>
  <c r="I1875" i="1"/>
  <c r="H1875" i="1"/>
  <c r="I1874" i="1"/>
  <c r="H1874" i="1"/>
  <c r="I1873" i="1"/>
  <c r="H1873" i="1"/>
  <c r="I1872" i="1"/>
  <c r="H1872" i="1"/>
  <c r="I1871" i="1"/>
  <c r="H1871" i="1"/>
  <c r="I1870" i="1"/>
  <c r="H1870" i="1"/>
  <c r="I1869" i="1"/>
  <c r="H1869" i="1"/>
  <c r="I1868" i="1"/>
  <c r="H1868" i="1"/>
  <c r="I1867" i="1"/>
  <c r="H1867" i="1"/>
  <c r="I1866" i="1"/>
  <c r="H1866" i="1"/>
  <c r="I1865" i="1"/>
  <c r="H1865" i="1"/>
  <c r="I1864" i="1"/>
  <c r="H1864" i="1"/>
  <c r="I1863" i="1"/>
  <c r="H1863" i="1"/>
  <c r="I1862" i="1"/>
  <c r="H1862" i="1"/>
  <c r="I1861" i="1"/>
  <c r="H1861" i="1"/>
  <c r="I1860" i="1"/>
  <c r="H1860" i="1"/>
  <c r="I1859" i="1"/>
  <c r="H1859" i="1"/>
  <c r="I1858" i="1"/>
  <c r="H1858" i="1"/>
  <c r="I1857" i="1"/>
  <c r="H1857" i="1"/>
  <c r="I1856" i="1"/>
  <c r="H1856" i="1"/>
  <c r="I1855" i="1"/>
  <c r="H1855" i="1"/>
  <c r="I1854" i="1"/>
  <c r="H1854" i="1"/>
  <c r="I1853" i="1"/>
  <c r="H1853" i="1"/>
  <c r="I1852" i="1"/>
  <c r="H1852" i="1"/>
  <c r="I1851" i="1"/>
  <c r="H1851" i="1"/>
  <c r="I1850" i="1"/>
  <c r="H1850" i="1"/>
  <c r="I1849" i="1"/>
  <c r="H1849" i="1"/>
  <c r="I1848" i="1"/>
  <c r="H1848" i="1"/>
  <c r="I1847" i="1"/>
  <c r="H1847" i="1"/>
  <c r="I1846" i="1"/>
  <c r="H1846" i="1"/>
  <c r="I1845" i="1"/>
  <c r="H1845" i="1"/>
  <c r="I1844" i="1"/>
  <c r="H1844" i="1"/>
  <c r="I1843" i="1"/>
  <c r="H1843" i="1"/>
  <c r="I1842" i="1"/>
  <c r="H1842" i="1"/>
  <c r="I1841" i="1"/>
  <c r="H1841" i="1"/>
  <c r="I1840" i="1"/>
  <c r="H1840" i="1"/>
  <c r="I1839" i="1"/>
  <c r="H1839" i="1"/>
  <c r="I1838" i="1"/>
  <c r="H1838" i="1"/>
  <c r="I1837" i="1"/>
  <c r="H1837" i="1"/>
  <c r="I1836" i="1"/>
  <c r="H1836" i="1"/>
  <c r="I1835" i="1"/>
  <c r="H1835" i="1"/>
  <c r="I1834" i="1"/>
  <c r="H1834" i="1"/>
  <c r="I1833" i="1"/>
  <c r="H1833" i="1"/>
  <c r="I1832" i="1"/>
  <c r="H1832" i="1"/>
  <c r="I1831" i="1"/>
  <c r="H1831" i="1"/>
  <c r="I1830" i="1"/>
  <c r="H1830" i="1"/>
  <c r="I1829" i="1"/>
  <c r="H1829" i="1"/>
  <c r="I1828" i="1"/>
  <c r="H1828" i="1"/>
  <c r="I1827" i="1"/>
  <c r="H1827" i="1"/>
  <c r="I1826" i="1"/>
  <c r="H1826" i="1"/>
  <c r="I1825" i="1"/>
  <c r="H1825" i="1"/>
  <c r="I1824" i="1"/>
  <c r="H1824" i="1"/>
  <c r="I1823" i="1"/>
  <c r="H1823" i="1"/>
  <c r="I1822" i="1"/>
  <c r="H1822" i="1"/>
  <c r="I1821" i="1"/>
  <c r="H1821" i="1"/>
  <c r="I1820" i="1"/>
  <c r="H1820" i="1"/>
  <c r="I1819" i="1"/>
  <c r="H1819" i="1"/>
  <c r="I1818" i="1"/>
  <c r="H1818" i="1"/>
  <c r="I1815" i="1"/>
  <c r="H1815" i="1"/>
  <c r="I1814" i="1"/>
  <c r="H1814" i="1"/>
  <c r="I1813" i="1"/>
  <c r="H1813" i="1"/>
  <c r="I1812" i="1"/>
  <c r="H1812" i="1"/>
  <c r="I1811" i="1"/>
  <c r="H1811" i="1"/>
  <c r="I1810" i="1"/>
  <c r="H1810" i="1"/>
  <c r="I1809" i="1"/>
  <c r="H1809" i="1"/>
  <c r="I1808" i="1"/>
  <c r="H1808" i="1"/>
  <c r="I1807" i="1"/>
  <c r="H1807" i="1"/>
  <c r="I1806" i="1"/>
  <c r="H1806" i="1"/>
  <c r="I1805" i="1"/>
  <c r="H1805" i="1"/>
  <c r="I1804" i="1"/>
  <c r="H1804" i="1"/>
  <c r="I1803" i="1"/>
  <c r="H1803" i="1"/>
  <c r="I1802" i="1"/>
  <c r="H1802" i="1"/>
  <c r="I1801" i="1"/>
  <c r="H1801" i="1"/>
  <c r="I1797" i="1"/>
  <c r="H1797" i="1"/>
  <c r="I1796" i="1"/>
  <c r="H1796" i="1"/>
  <c r="I1794" i="1"/>
  <c r="H1794" i="1"/>
  <c r="I1791" i="1"/>
  <c r="H1791" i="1"/>
  <c r="I1790" i="1"/>
  <c r="H1790" i="1"/>
  <c r="I1789" i="1"/>
  <c r="H1789" i="1"/>
  <c r="I1788" i="1"/>
  <c r="H1788" i="1"/>
  <c r="I1787" i="1"/>
  <c r="H1787" i="1"/>
  <c r="I1786" i="1"/>
  <c r="H1786" i="1"/>
  <c r="I1785" i="1"/>
  <c r="H1785" i="1"/>
  <c r="I1784" i="1"/>
  <c r="H1784" i="1"/>
  <c r="I1783" i="1"/>
  <c r="H1783" i="1"/>
  <c r="I1782" i="1"/>
  <c r="H1782" i="1"/>
  <c r="I1781" i="1"/>
  <c r="H1781" i="1"/>
  <c r="I1780" i="1"/>
  <c r="H1780" i="1"/>
  <c r="I1779" i="1"/>
  <c r="H1779" i="1"/>
  <c r="I1778" i="1"/>
  <c r="H1778" i="1"/>
  <c r="I1777" i="1"/>
  <c r="H1777" i="1"/>
  <c r="I1776" i="1"/>
  <c r="H1776" i="1"/>
  <c r="I1775" i="1"/>
  <c r="H1775" i="1"/>
  <c r="I1774" i="1"/>
  <c r="H1774" i="1"/>
  <c r="I1773" i="1"/>
  <c r="H1773" i="1"/>
  <c r="I1772" i="1"/>
  <c r="H1772" i="1"/>
  <c r="I1771" i="1"/>
  <c r="H1771" i="1"/>
  <c r="I1770" i="1"/>
  <c r="H1770" i="1"/>
  <c r="I1767" i="1"/>
  <c r="H1767" i="1"/>
  <c r="I1766" i="1"/>
  <c r="H1766" i="1"/>
  <c r="I1765" i="1"/>
  <c r="H1765" i="1"/>
  <c r="I1764" i="1"/>
  <c r="H1764" i="1"/>
  <c r="I1763" i="1"/>
  <c r="H1763" i="1"/>
  <c r="I1762" i="1"/>
  <c r="H1762" i="1"/>
  <c r="I1761" i="1"/>
  <c r="H1761" i="1"/>
  <c r="I1760" i="1"/>
  <c r="H1760" i="1"/>
  <c r="I1759" i="1"/>
  <c r="H1759" i="1"/>
  <c r="I1758" i="1"/>
  <c r="H1758" i="1"/>
  <c r="I1757" i="1"/>
  <c r="H1757" i="1"/>
  <c r="I1756" i="1"/>
  <c r="H1756" i="1"/>
  <c r="I1755" i="1"/>
  <c r="H1755" i="1"/>
  <c r="I1754" i="1"/>
  <c r="H1754" i="1"/>
  <c r="I1753" i="1"/>
  <c r="H1753" i="1"/>
  <c r="I1752" i="1"/>
  <c r="H1752" i="1"/>
  <c r="I1751" i="1"/>
  <c r="H1751" i="1"/>
  <c r="I1750" i="1"/>
  <c r="H1750" i="1"/>
  <c r="I1749" i="1"/>
  <c r="H1749" i="1"/>
  <c r="I1748" i="1"/>
  <c r="H1748" i="1"/>
  <c r="I1747" i="1"/>
  <c r="H1747" i="1"/>
  <c r="I1746" i="1"/>
  <c r="H1746" i="1"/>
  <c r="I1745" i="1"/>
  <c r="H1745" i="1"/>
  <c r="I1744" i="1"/>
  <c r="H1744" i="1"/>
  <c r="I1743" i="1"/>
  <c r="H1743" i="1"/>
  <c r="I1742" i="1"/>
  <c r="H1742" i="1"/>
  <c r="I1741" i="1"/>
  <c r="H1741" i="1"/>
  <c r="I1740" i="1"/>
  <c r="H1740" i="1"/>
  <c r="I1739" i="1"/>
  <c r="H1739" i="1"/>
  <c r="I1738" i="1"/>
  <c r="H1738" i="1"/>
  <c r="I1737" i="1"/>
  <c r="H1737" i="1"/>
  <c r="I1736" i="1"/>
  <c r="H1736" i="1"/>
  <c r="I1735" i="1"/>
  <c r="H1735" i="1"/>
  <c r="I1734" i="1"/>
  <c r="H1734" i="1"/>
  <c r="I1733" i="1"/>
  <c r="H1733" i="1"/>
  <c r="I1732" i="1"/>
  <c r="H1732" i="1"/>
  <c r="I1731" i="1"/>
  <c r="H1731" i="1"/>
  <c r="I1730" i="1"/>
  <c r="H1730" i="1"/>
  <c r="I1729" i="1"/>
  <c r="H1729" i="1"/>
  <c r="I1728" i="1"/>
  <c r="H1728" i="1"/>
  <c r="I1727" i="1"/>
  <c r="H1727" i="1"/>
  <c r="I1726" i="1"/>
  <c r="H1726" i="1"/>
  <c r="I1725" i="1"/>
  <c r="H1725" i="1"/>
  <c r="I1724" i="1"/>
  <c r="H1724" i="1"/>
  <c r="I1723" i="1"/>
  <c r="H1723" i="1"/>
  <c r="I1722" i="1"/>
  <c r="H1722" i="1"/>
  <c r="I1721" i="1"/>
  <c r="H1721" i="1"/>
  <c r="I1720" i="1"/>
  <c r="H1720" i="1"/>
  <c r="I1719" i="1"/>
  <c r="H1719" i="1"/>
  <c r="I1718" i="1"/>
  <c r="H1718" i="1"/>
  <c r="I1717" i="1"/>
  <c r="H1717" i="1"/>
  <c r="I1716" i="1"/>
  <c r="H1716" i="1"/>
  <c r="I1715" i="1"/>
  <c r="H1715" i="1"/>
  <c r="I1714" i="1"/>
  <c r="H1714" i="1"/>
  <c r="I1713" i="1"/>
  <c r="H1713" i="1"/>
  <c r="I1712" i="1"/>
  <c r="H1712" i="1"/>
  <c r="I1711" i="1"/>
  <c r="H1711" i="1"/>
  <c r="I1710" i="1"/>
  <c r="H1710" i="1"/>
  <c r="I1709" i="1"/>
  <c r="H1709" i="1"/>
  <c r="I1708" i="1"/>
  <c r="H1708" i="1"/>
  <c r="I1707" i="1"/>
  <c r="H1707" i="1"/>
  <c r="I1706" i="1"/>
  <c r="H1706" i="1"/>
  <c r="I1705" i="1"/>
  <c r="H1705" i="1"/>
  <c r="I1704" i="1"/>
  <c r="H1704" i="1"/>
  <c r="I1703" i="1"/>
  <c r="H1703" i="1"/>
  <c r="I1702" i="1"/>
  <c r="H1702" i="1"/>
  <c r="I1701" i="1"/>
  <c r="I1700" i="1"/>
  <c r="H1700" i="1"/>
  <c r="I671" i="1"/>
  <c r="H671" i="1"/>
  <c r="I670" i="1"/>
  <c r="H670" i="1"/>
  <c r="I663" i="1"/>
  <c r="H663" i="1"/>
  <c r="I662" i="1"/>
  <c r="H662" i="1"/>
  <c r="I660" i="1"/>
  <c r="I658" i="1"/>
  <c r="H658" i="1"/>
  <c r="L654" i="1"/>
  <c r="I654" i="1"/>
  <c r="H654" i="1"/>
  <c r="L653" i="1"/>
  <c r="I653" i="1"/>
  <c r="H653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28" i="1"/>
  <c r="H628" i="1"/>
  <c r="I627" i="1"/>
  <c r="H627" i="1"/>
  <c r="I629" i="1"/>
  <c r="H629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16" i="1"/>
  <c r="H616" i="1"/>
  <c r="I613" i="1"/>
  <c r="H613" i="1"/>
  <c r="I612" i="1"/>
  <c r="H612" i="1"/>
  <c r="I611" i="1"/>
  <c r="H611" i="1"/>
  <c r="I610" i="1"/>
  <c r="H610" i="1"/>
  <c r="I609" i="1"/>
  <c r="H609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1" i="1"/>
  <c r="H591" i="1"/>
  <c r="I590" i="1"/>
  <c r="H590" i="1"/>
  <c r="I589" i="1"/>
  <c r="H589" i="1"/>
  <c r="I548" i="1"/>
  <c r="H548" i="1"/>
  <c r="I547" i="1"/>
  <c r="H547" i="1"/>
  <c r="I540" i="1"/>
  <c r="H540" i="1"/>
  <c r="I539" i="1"/>
  <c r="H539" i="1"/>
  <c r="I538" i="1"/>
  <c r="H538" i="1"/>
  <c r="I537" i="1"/>
  <c r="H537" i="1"/>
  <c r="I536" i="1"/>
  <c r="H536" i="1"/>
  <c r="H533" i="1"/>
  <c r="H532" i="1"/>
  <c r="I525" i="1"/>
  <c r="H525" i="1"/>
  <c r="I524" i="1"/>
  <c r="H524" i="1"/>
  <c r="I520" i="1"/>
  <c r="H520" i="1"/>
  <c r="I519" i="1"/>
  <c r="H519" i="1"/>
  <c r="I516" i="1"/>
  <c r="H516" i="1"/>
  <c r="I515" i="1"/>
  <c r="H515" i="1"/>
  <c r="I514" i="1"/>
  <c r="H514" i="1"/>
  <c r="I513" i="1"/>
  <c r="H513" i="1"/>
  <c r="H510" i="1"/>
  <c r="I509" i="1"/>
  <c r="H509" i="1"/>
  <c r="I502" i="1"/>
  <c r="H502" i="1"/>
  <c r="I501" i="1"/>
  <c r="H501" i="1"/>
  <c r="I500" i="1"/>
  <c r="H500" i="1"/>
  <c r="I499" i="1"/>
  <c r="H499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88" i="1"/>
  <c r="H488" i="1"/>
  <c r="I487" i="1"/>
  <c r="H487" i="1"/>
  <c r="I485" i="1"/>
  <c r="H485" i="1"/>
  <c r="I484" i="1"/>
  <c r="H484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0" i="1"/>
  <c r="H450" i="1"/>
  <c r="I447" i="1"/>
  <c r="H447" i="1"/>
  <c r="I446" i="1"/>
  <c r="H446" i="1"/>
  <c r="I445" i="1"/>
  <c r="H445" i="1"/>
  <c r="I444" i="1"/>
  <c r="H444" i="1"/>
  <c r="I443" i="1"/>
  <c r="H443" i="1"/>
  <c r="I442" i="1"/>
  <c r="I441" i="1"/>
  <c r="H441" i="1"/>
  <c r="I438" i="1"/>
  <c r="H438" i="1"/>
  <c r="I437" i="1"/>
  <c r="H437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3" i="1"/>
  <c r="H413" i="1"/>
  <c r="I412" i="1"/>
  <c r="H412" i="1"/>
  <c r="I411" i="1"/>
  <c r="H411" i="1"/>
  <c r="I410" i="1"/>
  <c r="H410" i="1"/>
  <c r="I408" i="1"/>
  <c r="H408" i="1"/>
  <c r="I407" i="1"/>
  <c r="H407" i="1"/>
  <c r="I406" i="1"/>
  <c r="H406" i="1"/>
  <c r="I405" i="1"/>
  <c r="H405" i="1"/>
  <c r="L404" i="1"/>
  <c r="K404" i="1"/>
  <c r="I404" i="1"/>
  <c r="H404" i="1"/>
  <c r="I403" i="1"/>
  <c r="H403" i="1"/>
  <c r="I402" i="1"/>
  <c r="H402" i="1"/>
  <c r="I393" i="1"/>
  <c r="H393" i="1"/>
  <c r="I394" i="1"/>
  <c r="H394" i="1"/>
  <c r="L392" i="1"/>
  <c r="I392" i="1"/>
  <c r="H392" i="1"/>
  <c r="L391" i="1"/>
  <c r="I391" i="1"/>
  <c r="H391" i="1"/>
  <c r="I390" i="1"/>
  <c r="H390" i="1"/>
  <c r="I388" i="1"/>
  <c r="H388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19" i="1"/>
  <c r="H319" i="1"/>
  <c r="I318" i="1"/>
  <c r="H318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K281" i="1"/>
  <c r="I281" i="1"/>
  <c r="H281" i="1"/>
  <c r="K280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1" i="1"/>
  <c r="H251" i="1"/>
  <c r="I250" i="1"/>
  <c r="H250" i="1"/>
  <c r="I249" i="1"/>
  <c r="H249" i="1"/>
  <c r="I246" i="1"/>
  <c r="H246" i="1"/>
  <c r="I245" i="1"/>
  <c r="H245" i="1"/>
  <c r="I244" i="1"/>
  <c r="H244" i="1"/>
  <c r="I243" i="1"/>
  <c r="H243" i="1"/>
  <c r="I242" i="1"/>
  <c r="H242" i="1"/>
  <c r="I240" i="1"/>
  <c r="H240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3" i="1"/>
  <c r="H213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3" i="1"/>
  <c r="H183" i="1"/>
  <c r="I182" i="1"/>
  <c r="H182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L142" i="1"/>
  <c r="I142" i="1"/>
  <c r="H142" i="1"/>
  <c r="L141" i="1"/>
  <c r="I141" i="1"/>
  <c r="H141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29" i="1"/>
  <c r="H29" i="1"/>
  <c r="I28" i="1"/>
  <c r="H28" i="1"/>
  <c r="I27" i="1"/>
  <c r="H27" i="1"/>
  <c r="I26" i="1"/>
  <c r="H26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H717" i="1"/>
  <c r="I717" i="1"/>
  <c r="I813" i="1"/>
  <c r="K813" i="1"/>
  <c r="I730" i="1"/>
  <c r="L730" i="1"/>
  <c r="I673" i="1"/>
  <c r="K830" i="1"/>
  <c r="K841" i="1"/>
  <c r="L700" i="1"/>
  <c r="I503" i="1"/>
  <c r="K50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94D92A-A9A3-4E6D-85E0-963F6516DE4A}" keepAlive="1" name="Query - Errors in RICKSDATA" description="Connection to the 'Errors in RICKSDATA' query in the workbook." type="5" refreshedVersion="0" background="1">
    <dbPr connection="Provider=Microsoft.Mashup.OleDb.1;Data Source=$Workbook$;Location=&quot;Errors in RICKSDATA&quot;;Extended Properties=&quot;&quot;" command="SELECT * FROM [Errors in RICKSDATA]"/>
  </connection>
  <connection id="2" xr16:uid="{00000000-0015-0000-FFFF-FFFF00000000}" keepAlive="1" name="Query - Gbl_Boxs (PQ)" description="Connection to the 'Gbl_Boxs (PQ)' query in the workbook." type="5" refreshedVersion="8" background="1" saveData="1">
    <dbPr connection="Provider=Microsoft.Mashup.OleDb.1;Data Source=$Workbook$;Location=&quot;Gbl_Boxs (PQ)&quot;;Extended Properties=&quot;&quot;" command="SELECT * FROM [Gbl_Boxs (PQ)]"/>
  </connection>
  <connection id="3" xr16:uid="{00000000-0015-0000-FFFF-FFFF01000000}" keepAlive="1" name="Query - RICKSDATA" description="Connection to the 'RICKSDATA' query in the workbook." type="5" refreshedVersion="8" background="1" saveData="1">
    <dbPr connection="Provider=Microsoft.Mashup.OleDb.1;Data Source=$Workbook$;Location=RICKSDATA;Extended Properties=&quot;&quot;" command="SELECT * FROM [RICKSDATA]"/>
  </connection>
  <connection id="4" xr16:uid="{4634ABA7-4ADB-472B-80B0-941D4DDB8DEE}" keepAlive="1" name="Query - RICKSDATA (2)" description="Connection to the 'RICKSDATA (2)' query in the workbook." type="5" refreshedVersion="8" background="1" saveData="1">
    <dbPr connection="Provider=Microsoft.Mashup.OleDb.1;Data Source=$Workbook$;Location=&quot;RICKSDATA (2)&quot;;Extended Properties=&quot;&quot;" command="SELECT * FROM [RICKSDATA (2)]"/>
  </connection>
</connections>
</file>

<file path=xl/sharedStrings.xml><?xml version="1.0" encoding="utf-8"?>
<sst xmlns="http://schemas.openxmlformats.org/spreadsheetml/2006/main" count="46079" uniqueCount="5679">
  <si>
    <t>2153-B</t>
  </si>
  <si>
    <t>2153-A</t>
  </si>
  <si>
    <t>2253-S</t>
  </si>
  <si>
    <t>2335-S</t>
  </si>
  <si>
    <t>2186-S</t>
  </si>
  <si>
    <t>2333-S</t>
  </si>
  <si>
    <t>2332-S</t>
  </si>
  <si>
    <t>2322-S</t>
  </si>
  <si>
    <t>2584-BP</t>
  </si>
  <si>
    <t>2584-AP</t>
  </si>
  <si>
    <t>2334-S</t>
  </si>
  <si>
    <t>2319-S</t>
  </si>
  <si>
    <t>2250-S</t>
  </si>
  <si>
    <t>2348-C</t>
  </si>
  <si>
    <t>NECK</t>
  </si>
  <si>
    <t>2256-S</t>
  </si>
  <si>
    <t>2011-C</t>
  </si>
  <si>
    <t>2366-S</t>
  </si>
  <si>
    <t>2365-B</t>
  </si>
  <si>
    <t>2365-A</t>
  </si>
  <si>
    <t>2364-B</t>
  </si>
  <si>
    <t>2364-A</t>
  </si>
  <si>
    <t>2293-B</t>
  </si>
  <si>
    <t>2589-A</t>
  </si>
  <si>
    <t>2665-A</t>
  </si>
  <si>
    <t>2590-A</t>
  </si>
  <si>
    <t>2293-A</t>
  </si>
  <si>
    <t>2081-C</t>
  </si>
  <si>
    <t>2081-A</t>
  </si>
  <si>
    <t>2081-D</t>
  </si>
  <si>
    <t>2301-A</t>
  </si>
  <si>
    <t>2301-B</t>
  </si>
  <si>
    <t>2172-BP</t>
  </si>
  <si>
    <t>2172-AP</t>
  </si>
  <si>
    <t>C-109</t>
  </si>
  <si>
    <t>2372-B</t>
  </si>
  <si>
    <t>2372-A</t>
  </si>
  <si>
    <t>2358-B</t>
  </si>
  <si>
    <t>2358-A</t>
  </si>
  <si>
    <t>2090-C</t>
  </si>
  <si>
    <t>2356-BP</t>
  </si>
  <si>
    <t>2378-B</t>
  </si>
  <si>
    <t>2378-A</t>
  </si>
  <si>
    <t>2166-AP</t>
  </si>
  <si>
    <t>2166-BP</t>
  </si>
  <si>
    <t>2382-B</t>
  </si>
  <si>
    <t>2382-A</t>
  </si>
  <si>
    <t>2038-AP</t>
  </si>
  <si>
    <t>bottom</t>
  </si>
  <si>
    <t>2038-BP</t>
  </si>
  <si>
    <t>2022-E</t>
  </si>
  <si>
    <t>2585-A</t>
  </si>
  <si>
    <t>2124-A</t>
  </si>
  <si>
    <t>2089-BP</t>
  </si>
  <si>
    <t>2089-AP</t>
  </si>
  <si>
    <t>2390-B</t>
  </si>
  <si>
    <t>2390-A</t>
  </si>
  <si>
    <t>2368-B</t>
  </si>
  <si>
    <t>2368-A</t>
  </si>
  <si>
    <t>2386-BP</t>
  </si>
  <si>
    <t>2386-AP</t>
  </si>
  <si>
    <t>2391-A</t>
  </si>
  <si>
    <t>2391-B</t>
  </si>
  <si>
    <t>2154-A</t>
  </si>
  <si>
    <t>2154-B</t>
  </si>
  <si>
    <t>1020-B</t>
  </si>
  <si>
    <t>2274-A</t>
  </si>
  <si>
    <t>1166-B</t>
  </si>
  <si>
    <t>1166-A</t>
  </si>
  <si>
    <t>4110-A</t>
  </si>
  <si>
    <t>4110-B</t>
  </si>
  <si>
    <t>4099-B</t>
  </si>
  <si>
    <t>4099-A</t>
  </si>
  <si>
    <t>2307-AP</t>
  </si>
  <si>
    <t>2307-BP</t>
  </si>
  <si>
    <t>2016-C</t>
  </si>
  <si>
    <t>2172-D</t>
  </si>
  <si>
    <t>2172-DP</t>
  </si>
  <si>
    <t>2299-B</t>
  </si>
  <si>
    <t>2299-A</t>
  </si>
  <si>
    <t>tray</t>
  </si>
  <si>
    <t>2117-I</t>
  </si>
  <si>
    <t>2084-B</t>
  </si>
  <si>
    <t>2084-A</t>
  </si>
  <si>
    <t>2401-B</t>
  </si>
  <si>
    <t>2401-A</t>
  </si>
  <si>
    <t>2381-A</t>
  </si>
  <si>
    <t>2381-B</t>
  </si>
  <si>
    <t>2406-B</t>
  </si>
  <si>
    <t>2406-A</t>
  </si>
  <si>
    <t>2406-BP</t>
  </si>
  <si>
    <t>2406-AP</t>
  </si>
  <si>
    <t>2367-B</t>
  </si>
  <si>
    <t>2367-A</t>
  </si>
  <si>
    <t>BOX</t>
  </si>
  <si>
    <t>2367-BP</t>
  </si>
  <si>
    <t>2367-AP</t>
  </si>
  <si>
    <t>2559-B</t>
  </si>
  <si>
    <t>2559-A</t>
  </si>
  <si>
    <t>BASE</t>
  </si>
  <si>
    <t>2411-B</t>
  </si>
  <si>
    <t>2411-A</t>
  </si>
  <si>
    <t>2302-B</t>
  </si>
  <si>
    <t>2302-A</t>
  </si>
  <si>
    <t>4109-B</t>
  </si>
  <si>
    <t>4109-A</t>
  </si>
  <si>
    <t>2316-S</t>
  </si>
  <si>
    <t>2412-S</t>
  </si>
  <si>
    <t>2043-B</t>
  </si>
  <si>
    <t>2043-A</t>
  </si>
  <si>
    <t>1188-C</t>
  </si>
  <si>
    <t>2422-B</t>
  </si>
  <si>
    <t>2422-A</t>
  </si>
  <si>
    <t>2345-B</t>
  </si>
  <si>
    <t>2345-A</t>
  </si>
  <si>
    <t>2312-A</t>
  </si>
  <si>
    <t>2312-B</t>
  </si>
  <si>
    <t>2438-A</t>
  </si>
  <si>
    <t>2439-A</t>
  </si>
  <si>
    <t>2407-B</t>
  </si>
  <si>
    <t>2407-A</t>
  </si>
  <si>
    <t>2388-B</t>
  </si>
  <si>
    <t>2388-A</t>
  </si>
  <si>
    <t>2450-B</t>
  </si>
  <si>
    <t>2450-A</t>
  </si>
  <si>
    <t>2451-B</t>
  </si>
  <si>
    <t>2451-A</t>
  </si>
  <si>
    <t>2453-B</t>
  </si>
  <si>
    <t>2453-A</t>
  </si>
  <si>
    <t>2454-B</t>
  </si>
  <si>
    <t>2454-A</t>
  </si>
  <si>
    <t>2461-A</t>
  </si>
  <si>
    <t>2461-B</t>
  </si>
  <si>
    <t>2467-A</t>
  </si>
  <si>
    <t>2474-A</t>
  </si>
  <si>
    <t>2438-B</t>
  </si>
  <si>
    <t>4107-B</t>
  </si>
  <si>
    <t>4107-A</t>
  </si>
  <si>
    <t>2582-B</t>
  </si>
  <si>
    <t>2582-A</t>
  </si>
  <si>
    <t>2430-B</t>
  </si>
  <si>
    <t>2430-A</t>
  </si>
  <si>
    <t>2490-B</t>
  </si>
  <si>
    <t>2490-A</t>
  </si>
  <si>
    <t>2329-B</t>
  </si>
  <si>
    <t>Cover (NO TOOLING)</t>
  </si>
  <si>
    <t>2329-BP</t>
  </si>
  <si>
    <t>COVER(NO TOOL)</t>
  </si>
  <si>
    <t>2506-B</t>
  </si>
  <si>
    <t>2506-A</t>
  </si>
  <si>
    <t>2503-B</t>
  </si>
  <si>
    <t>2503-A</t>
  </si>
  <si>
    <t>2504-B</t>
  </si>
  <si>
    <t>2860-B</t>
  </si>
  <si>
    <t>2860-A</t>
  </si>
  <si>
    <t>2504-A</t>
  </si>
  <si>
    <t>2505-B</t>
  </si>
  <si>
    <t>2505-A</t>
  </si>
  <si>
    <t>4106-B</t>
  </si>
  <si>
    <t>4106-A</t>
  </si>
  <si>
    <t>2511-A</t>
  </si>
  <si>
    <t>2511-B</t>
  </si>
  <si>
    <t>2125-A</t>
  </si>
  <si>
    <t>2576-A</t>
  </si>
  <si>
    <t>2125-B</t>
  </si>
  <si>
    <t>2517-A</t>
  </si>
  <si>
    <t>2520-B</t>
  </si>
  <si>
    <t>2520-A</t>
  </si>
  <si>
    <t>2528-B</t>
  </si>
  <si>
    <t>2528-A</t>
  </si>
  <si>
    <t>2523-B</t>
  </si>
  <si>
    <t>2523-A</t>
  </si>
  <si>
    <t>2474-B</t>
  </si>
  <si>
    <t>2533-B</t>
  </si>
  <si>
    <t>2533-A</t>
  </si>
  <si>
    <t>2225-B</t>
  </si>
  <si>
    <t>2574-B</t>
  </si>
  <si>
    <t>2574-A</t>
  </si>
  <si>
    <t>2 .25</t>
  </si>
  <si>
    <t>Base</t>
  </si>
  <si>
    <t>13/16</t>
  </si>
  <si>
    <t>1056-AP</t>
  </si>
  <si>
    <t>1056-BP</t>
  </si>
  <si>
    <t>2536-A</t>
  </si>
  <si>
    <t>2536-B</t>
  </si>
  <si>
    <t>2545-A</t>
  </si>
  <si>
    <t>2545-B</t>
  </si>
  <si>
    <t>2435-A</t>
  </si>
  <si>
    <t>2435-B</t>
  </si>
  <si>
    <t>2658-B</t>
  </si>
  <si>
    <t>2658-A</t>
  </si>
  <si>
    <t>2526-B</t>
  </si>
  <si>
    <t>2526-A</t>
  </si>
  <si>
    <t>2541-B</t>
  </si>
  <si>
    <t>2575-A</t>
  </si>
  <si>
    <t>2541-A</t>
  </si>
  <si>
    <t>2373-B</t>
  </si>
  <si>
    <t>2373-A</t>
  </si>
  <si>
    <t>2394-B</t>
  </si>
  <si>
    <t>2394-A</t>
  </si>
  <si>
    <t>2115-A</t>
  </si>
  <si>
    <t>2542-A</t>
  </si>
  <si>
    <t>2539-B</t>
  </si>
  <si>
    <t>2539-A</t>
  </si>
  <si>
    <t>2551-B</t>
  </si>
  <si>
    <t>2551-A</t>
  </si>
  <si>
    <t>2118-B</t>
  </si>
  <si>
    <t>2118-A</t>
  </si>
  <si>
    <t>2547-B</t>
  </si>
  <si>
    <t>2547-A</t>
  </si>
  <si>
    <t>2572-B</t>
  </si>
  <si>
    <t>2572-A</t>
  </si>
  <si>
    <t>2573-B</t>
  </si>
  <si>
    <t>2573-A</t>
  </si>
  <si>
    <t>2560-B</t>
  </si>
  <si>
    <t>2560-A</t>
  </si>
  <si>
    <t>2552-B</t>
  </si>
  <si>
    <t>2552-A</t>
  </si>
  <si>
    <t>2514-B</t>
  </si>
  <si>
    <t>2547-BP</t>
  </si>
  <si>
    <t>2547-AP</t>
  </si>
  <si>
    <t>2556-AP</t>
  </si>
  <si>
    <t>2514-A</t>
  </si>
  <si>
    <t>4110-N</t>
  </si>
  <si>
    <t>2562-B</t>
  </si>
  <si>
    <t>2562-A</t>
  </si>
  <si>
    <t>2565-B</t>
  </si>
  <si>
    <t>2428-B</t>
  </si>
  <si>
    <t>2428-A</t>
  </si>
  <si>
    <t>2441-A</t>
  </si>
  <si>
    <t>2441-B</t>
  </si>
  <si>
    <t>2570-AP</t>
  </si>
  <si>
    <t>2570-BP</t>
  </si>
  <si>
    <t>CB_DIES</t>
  </si>
  <si>
    <t xml:space="preserve"> </t>
  </si>
  <si>
    <t>Die No</t>
  </si>
  <si>
    <t>2659-B</t>
  </si>
  <si>
    <t>2659-A</t>
  </si>
  <si>
    <t>2662-B</t>
  </si>
  <si>
    <t>2662-A</t>
  </si>
  <si>
    <t>2620-B</t>
  </si>
  <si>
    <t>Title</t>
  </si>
  <si>
    <t>Act_Len</t>
  </si>
  <si>
    <t>3304-B</t>
  </si>
  <si>
    <t>3304-A</t>
  </si>
  <si>
    <t>Bobst Dies-Imperial</t>
  </si>
  <si>
    <t>3406-BP</t>
  </si>
  <si>
    <t>3406-AP</t>
  </si>
  <si>
    <t>added 2/7/14</t>
  </si>
  <si>
    <t>3417-BP</t>
  </si>
  <si>
    <t>3461-BP</t>
  </si>
  <si>
    <t>added 2/17/14</t>
  </si>
  <si>
    <t>2822-B</t>
  </si>
  <si>
    <t>2822-A</t>
  </si>
  <si>
    <t>2952-BP</t>
  </si>
  <si>
    <t>2952-AP</t>
  </si>
  <si>
    <t>ADDED 2/18/14</t>
  </si>
  <si>
    <t>2963-BP</t>
  </si>
  <si>
    <t>added 2/20/14</t>
  </si>
  <si>
    <t>3436-BP</t>
  </si>
  <si>
    <t>3436-AP</t>
  </si>
  <si>
    <t>added 2/25/14</t>
  </si>
  <si>
    <t>Sleeve</t>
  </si>
  <si>
    <t>2137-A</t>
  </si>
  <si>
    <t>added 2/26/14</t>
  </si>
  <si>
    <t>3404-BP</t>
  </si>
  <si>
    <t>3406-B</t>
  </si>
  <si>
    <t>3406-A</t>
  </si>
  <si>
    <t>2857-A</t>
  </si>
  <si>
    <t>Bobst</t>
  </si>
  <si>
    <t>2619-BP</t>
  </si>
  <si>
    <t>2619-AP</t>
  </si>
  <si>
    <t>2875-S</t>
  </si>
  <si>
    <t>2595-BP</t>
  </si>
  <si>
    <t>2595-AP</t>
  </si>
  <si>
    <t>2597-B</t>
  </si>
  <si>
    <t>2597-A</t>
  </si>
  <si>
    <t>2753-BP</t>
  </si>
  <si>
    <t>2753-AP</t>
  </si>
  <si>
    <t>None</t>
  </si>
  <si>
    <t>2894-AP</t>
  </si>
  <si>
    <t>added 3/12/14</t>
  </si>
  <si>
    <t>3375-BP</t>
  </si>
  <si>
    <t>3375-AP</t>
  </si>
  <si>
    <t>2908-B</t>
  </si>
  <si>
    <t>2908-A</t>
  </si>
  <si>
    <t>ADDED 4/29/14</t>
  </si>
  <si>
    <t>Act_Wid</t>
  </si>
  <si>
    <t>Act_Dep</t>
  </si>
  <si>
    <t>1up_BL</t>
  </si>
  <si>
    <t>1up_BW</t>
  </si>
  <si>
    <t>DC_etc</t>
  </si>
  <si>
    <t>Blnk_L</t>
  </si>
  <si>
    <t>Blnk_W</t>
  </si>
  <si>
    <t>Ups</t>
  </si>
  <si>
    <t>Box Type</t>
  </si>
  <si>
    <t>2821-B</t>
  </si>
  <si>
    <t>2821-A</t>
  </si>
  <si>
    <t>2820-BP</t>
  </si>
  <si>
    <t>2820-AP</t>
  </si>
  <si>
    <t>1001-A</t>
  </si>
  <si>
    <t>Bottom</t>
  </si>
  <si>
    <t>DC</t>
  </si>
  <si>
    <t>2pc chip</t>
  </si>
  <si>
    <t>1001(2 1/4 x 1 1/2 x 13/16 - 9/16)</t>
  </si>
  <si>
    <t>1001-B</t>
  </si>
  <si>
    <t>Cover</t>
  </si>
  <si>
    <t/>
  </si>
  <si>
    <t>1002-A</t>
  </si>
  <si>
    <t>Tray Only</t>
  </si>
  <si>
    <t>1002(3 x 1 3/4 x 3/4)</t>
  </si>
  <si>
    <t>1003-A</t>
  </si>
  <si>
    <t>1003(3 3/16 x 2 11/16 x 1/2 - 1 1/8)</t>
  </si>
  <si>
    <t>1003-B</t>
  </si>
  <si>
    <t>1004-A</t>
  </si>
  <si>
    <t>1004(5 1/16 x 4 3/16 x 5/8 - 1/2)</t>
  </si>
  <si>
    <t>1004-B</t>
  </si>
  <si>
    <t>1005-A</t>
  </si>
  <si>
    <t>DC*</t>
  </si>
  <si>
    <t>1005(4 x 3 x 5/8 - 9/16)</t>
  </si>
  <si>
    <t>1005-B</t>
  </si>
  <si>
    <t>1006-A</t>
  </si>
  <si>
    <t>1006(4 x 3 1/8 x 1 1/8 - 7/8)</t>
  </si>
  <si>
    <t>1006-B</t>
  </si>
  <si>
    <t>1007-A</t>
  </si>
  <si>
    <t>1007(4 x 2 9/16 x 5/8 - 1/2)</t>
  </si>
  <si>
    <t>1007-B</t>
  </si>
  <si>
    <t>1009-A</t>
  </si>
  <si>
    <t>2644-B</t>
  </si>
  <si>
    <t>2644-A</t>
  </si>
  <si>
    <t>1009(6 3/16 x 4 3/16 x 1 3/8 - 5/8)</t>
  </si>
  <si>
    <t>1009-B</t>
  </si>
  <si>
    <t>1010-A</t>
  </si>
  <si>
    <t>1010(4 x 3 1/2 x 7/8)</t>
  </si>
  <si>
    <t>1011-A</t>
  </si>
  <si>
    <t>1011(3 11/16 x 2 3/4 x 1 1/4 - 7/8)</t>
  </si>
  <si>
    <t>1011-B</t>
  </si>
  <si>
    <t>1012-A</t>
  </si>
  <si>
    <t>1012(5 13/16 x 3 7/32 x 5/8 - 5/8)</t>
  </si>
  <si>
    <t>1012-B</t>
  </si>
  <si>
    <t>1013-A</t>
  </si>
  <si>
    <t>1013(4 1/4 x 3 1/2 x 1 5/8 - 2 3/8)</t>
  </si>
  <si>
    <t>1013-B</t>
  </si>
  <si>
    <t>1014-A</t>
  </si>
  <si>
    <t>1014(8 3/32 x 3 13/16 x 5/8 - 1)</t>
  </si>
  <si>
    <t>1014-B</t>
  </si>
  <si>
    <t>1015-A</t>
  </si>
  <si>
    <t>1015(3 1/2 x 2 3/4 x 1 3/8 - 3/4)</t>
  </si>
  <si>
    <t>1015-B</t>
  </si>
  <si>
    <t>1016-A</t>
  </si>
  <si>
    <t>1016(3 7/16 x 2 3/4 x 1 1/16 - 9/16)</t>
  </si>
  <si>
    <t>1016-B</t>
  </si>
  <si>
    <t>1017-A</t>
  </si>
  <si>
    <t>1017(7 3/32 x 3 13/32 x 1/2 - 3/4)</t>
  </si>
  <si>
    <t>1017-B</t>
  </si>
  <si>
    <t>1018-A</t>
  </si>
  <si>
    <t>1018(6 1/16 x 2 1/16 x 5/8 - 1/2)</t>
  </si>
  <si>
    <t>1018-B</t>
  </si>
  <si>
    <t>1019-A</t>
  </si>
  <si>
    <t>1019(3 19/32 x 2 23/32 x 2)</t>
  </si>
  <si>
    <t>1020-A</t>
  </si>
  <si>
    <t>1020(11 3/4 x 3 3/16 x 1 1/4)</t>
  </si>
  <si>
    <t>1021-A</t>
  </si>
  <si>
    <t>1021(8 1/2 x 1 1/2 x 9/16 - 1/2)</t>
  </si>
  <si>
    <t>2543-AP</t>
  </si>
  <si>
    <t>1021-B</t>
  </si>
  <si>
    <t>1022-A</t>
  </si>
  <si>
    <t>1022(7 1/2 x 2 1/2 x 9/16)</t>
  </si>
  <si>
    <t>1023-A</t>
  </si>
  <si>
    <t>1023(4 1/2 x 4 1/2 x 1 - 3/4)</t>
  </si>
  <si>
    <t>1023-B</t>
  </si>
  <si>
    <t>1025-A</t>
  </si>
  <si>
    <t>1025(8 x 3 3/16 x 1 1/4)</t>
  </si>
  <si>
    <t>1026-A</t>
  </si>
  <si>
    <t>2824-B</t>
  </si>
  <si>
    <t>2824-A</t>
  </si>
  <si>
    <t>1026(2 15/16 x 1 15/16 x 5/8 - 9/16)</t>
  </si>
  <si>
    <t>1026-B</t>
  </si>
  <si>
    <t>1027-A</t>
  </si>
  <si>
    <t>1027(10 x 8 x 2 - 5/8)</t>
  </si>
  <si>
    <t>1027-B</t>
  </si>
  <si>
    <t>1029-A</t>
  </si>
  <si>
    <t>1029(5 x 5 x 1 1/4)</t>
  </si>
  <si>
    <t>1030-A</t>
  </si>
  <si>
    <t>1030(4 x 4 x 1 1/4)</t>
  </si>
  <si>
    <t>1031-A</t>
  </si>
  <si>
    <t>1031(5 13/16 x 3 1/2 x 1 - 3/4)</t>
  </si>
  <si>
    <t>1031-B</t>
  </si>
  <si>
    <t>1032-A</t>
  </si>
  <si>
    <t>1032(12 x 8 x 1 3/8 - 7/8)</t>
  </si>
  <si>
    <t>1032-B</t>
  </si>
  <si>
    <t>1033-A</t>
  </si>
  <si>
    <t>1033(7 7/8 x 5 3/4 x 1 5/16)</t>
  </si>
  <si>
    <t>1034-A</t>
  </si>
  <si>
    <t>1034(8 1/16 x 6 1/16 x 1 1/4)</t>
  </si>
  <si>
    <t>1035-A</t>
  </si>
  <si>
    <t>1035(9 5/8 x 6 1/4 x 13/16)</t>
  </si>
  <si>
    <t>1036-A</t>
  </si>
  <si>
    <t>1036(8 9/16 x 6 5/16 x 1 5/8)</t>
  </si>
  <si>
    <t>1037-A</t>
  </si>
  <si>
    <t>1037(6 3/16 x 1 7/16 x 5/8 - 15/32)</t>
  </si>
  <si>
    <t>1037-B</t>
  </si>
  <si>
    <t>1039-A</t>
  </si>
  <si>
    <t>1039(2 3/4 x 2 3/4 x 1 - 5/8)</t>
  </si>
  <si>
    <t>1039-B</t>
  </si>
  <si>
    <t>1041-A</t>
  </si>
  <si>
    <t>1041(5 1/8 x 2 13/16 x 7/8 - 5/8)</t>
  </si>
  <si>
    <t>1041-B</t>
  </si>
  <si>
    <t>1042-A</t>
  </si>
  <si>
    <t>1042(2 1/8 x 2 1/4 x 11/16)</t>
  </si>
  <si>
    <t>1044-A</t>
  </si>
  <si>
    <t>1044(3 9/16 x 2 3/4 x 2 - 3/4)</t>
  </si>
  <si>
    <t>1044-B</t>
  </si>
  <si>
    <t>1045-A</t>
  </si>
  <si>
    <t>1045(5 x 4 x 2 - 3/4)</t>
  </si>
  <si>
    <t>1045-B</t>
  </si>
  <si>
    <t>1046-A</t>
  </si>
  <si>
    <t>1046(10 1/4 x 2 7/8 x 1 1/4 - 15/16)</t>
  </si>
  <si>
    <t>1046-B</t>
  </si>
  <si>
    <t>1047-A</t>
  </si>
  <si>
    <t>1047(10 3/8 x 3 x 3/4 - 1/2)</t>
  </si>
  <si>
    <t>1047-B</t>
  </si>
  <si>
    <t>1048-A</t>
  </si>
  <si>
    <t>1049-A</t>
  </si>
  <si>
    <t>1049(5 1/4 x 4 5/8 x 3/4 - 1/2)</t>
  </si>
  <si>
    <t>1049-B</t>
  </si>
  <si>
    <t>1049-C</t>
  </si>
  <si>
    <t>1050-A</t>
  </si>
  <si>
    <t>1050(3 3/8 x 2 9/16 x 1)</t>
  </si>
  <si>
    <t>1051-A</t>
  </si>
  <si>
    <t>1051(6 1/4 x 1 7/8 x 15/16 - 11/16)</t>
  </si>
  <si>
    <t>1051-B</t>
  </si>
  <si>
    <t>1052-A</t>
  </si>
  <si>
    <t>1052(2 15/16 x 2 1/8 x 1 - 7/8)</t>
  </si>
  <si>
    <t>1052-B</t>
  </si>
  <si>
    <t>1053-A</t>
  </si>
  <si>
    <t>1053(6 3/16 x 1 3/4 x 3/4 - 9/16)</t>
  </si>
  <si>
    <t>1053-B</t>
  </si>
  <si>
    <t>1054-A</t>
  </si>
  <si>
    <t>1054(6 1/4 x 4 1/2 x 3/4 - 9/16)</t>
  </si>
  <si>
    <t>1054-B</t>
  </si>
  <si>
    <t>1055-A</t>
  </si>
  <si>
    <t>1055(3 15/16 x 3 9/16 x 1 5/16 - 5/8)</t>
  </si>
  <si>
    <t>1055-B</t>
  </si>
  <si>
    <t>1056-A</t>
  </si>
  <si>
    <t>1056(5 x 5 x 1 3/16 - 3/4)</t>
  </si>
  <si>
    <t>1056-B</t>
  </si>
  <si>
    <t>1057-A</t>
  </si>
  <si>
    <t>1057(3 x 3 x 1 1/4 - 5/8)</t>
  </si>
  <si>
    <t>1057-B</t>
  </si>
  <si>
    <t>1058-A</t>
  </si>
  <si>
    <t>1058(8 1/2 x 1 5/8 x 3/4 - 9/16)</t>
  </si>
  <si>
    <t>1058-B</t>
  </si>
  <si>
    <t>1059-A</t>
  </si>
  <si>
    <t>1059(5 1/4 x 3 x 2 1/2 - 1)</t>
  </si>
  <si>
    <t>1059-B</t>
  </si>
  <si>
    <t>1060-A</t>
  </si>
  <si>
    <t>1060(11 1/4 x 8 3/4 x 2 - 1)</t>
  </si>
  <si>
    <t>1060-B</t>
  </si>
  <si>
    <t>1061-A</t>
  </si>
  <si>
    <t>1061(7 13/16 x 5 15/16 x 1 1/8 - 5/8)</t>
  </si>
  <si>
    <t>1061-B</t>
  </si>
  <si>
    <t>1062-A</t>
  </si>
  <si>
    <t>1062(5 3/8 x 3 1/8 x 5/8 - 1/2)</t>
  </si>
  <si>
    <t>1062-B</t>
  </si>
  <si>
    <t>1063-A</t>
  </si>
  <si>
    <t>1063(3 9/16 x 3 9/16 x 1 3/4 - 3/4)</t>
  </si>
  <si>
    <t>1063-B</t>
  </si>
  <si>
    <t>1064-A</t>
  </si>
  <si>
    <t>1064(3 x 2 1/2 x 1 - 5/8)</t>
  </si>
  <si>
    <t>1064-B</t>
  </si>
  <si>
    <t>1065-A</t>
  </si>
  <si>
    <t>1065(3 1/2 x 2 9/16 x 1/2)</t>
  </si>
  <si>
    <t>1066-A</t>
  </si>
  <si>
    <t>1066(14 1/4 x 7 1/2 x 9/16)</t>
  </si>
  <si>
    <t>1068-A</t>
  </si>
  <si>
    <t>1068(2 3/8 x 2 3/8 x 2 3/4 - 1 1/4)</t>
  </si>
  <si>
    <t>1068-B</t>
  </si>
  <si>
    <t>1069-A</t>
  </si>
  <si>
    <t>1069(3 x 2 21/32 x 13/16)</t>
  </si>
  <si>
    <t>2587-A</t>
  </si>
  <si>
    <t>1070-A</t>
  </si>
  <si>
    <t>1070(6 5/16 x 1 13/16 x 5/8 - 1/2)</t>
  </si>
  <si>
    <t>1070-B</t>
  </si>
  <si>
    <t>1071-A</t>
  </si>
  <si>
    <t>1071(8 x 2 x 7/8 - 9/16)</t>
  </si>
  <si>
    <t>1071-B</t>
  </si>
  <si>
    <t>Cover (9/16)</t>
  </si>
  <si>
    <t>1071-C</t>
  </si>
  <si>
    <t>Neck</t>
  </si>
  <si>
    <t>1071-D</t>
  </si>
  <si>
    <t>Cover (3/4)</t>
  </si>
  <si>
    <t>1072-A</t>
  </si>
  <si>
    <t>1072(10 9/16 x 2 5/8 x 5/8 - 5/8)</t>
  </si>
  <si>
    <t>1072-B</t>
  </si>
  <si>
    <t>1073-A</t>
  </si>
  <si>
    <t>1073(6 3/4 x 2 3/4 x 3/4 - 9/16)</t>
  </si>
  <si>
    <t>1073-B</t>
  </si>
  <si>
    <t>1074-A</t>
  </si>
  <si>
    <t>1074(7 1/2 x 3 1/2 x 1 1/8)</t>
  </si>
  <si>
    <t>1075-A</t>
  </si>
  <si>
    <t>1075(8 1/8 x 1 1/16 x 1/2)</t>
  </si>
  <si>
    <t>1076-A</t>
  </si>
  <si>
    <t>1076(10 1/4 x 5 14 x 11/16)</t>
  </si>
  <si>
    <t>1077-A</t>
  </si>
  <si>
    <t>1077(2 1/4 x 2 x 7/8 - 7/8)</t>
  </si>
  <si>
    <t>1077-B</t>
  </si>
  <si>
    <t>1078-A</t>
  </si>
  <si>
    <t>1078(5 3/4 x 5 x 1 3/4 - 1)</t>
  </si>
  <si>
    <t>1078-B</t>
  </si>
  <si>
    <t>1079-A</t>
  </si>
  <si>
    <t>1079(8 3/4 x 1 1/2 x 5/8 - 1/2)</t>
  </si>
  <si>
    <t>1079-B</t>
  </si>
  <si>
    <t>1080-A</t>
  </si>
  <si>
    <t>1080(4 1/2 x 2 x 1/2 - 7/16)</t>
  </si>
  <si>
    <t>1080-B</t>
  </si>
  <si>
    <t>1081-A</t>
  </si>
  <si>
    <t>1081(3 5/8 x 1 7/16 x 5/8 - 1/2)</t>
  </si>
  <si>
    <t>1081-B</t>
  </si>
  <si>
    <t>1082-A</t>
  </si>
  <si>
    <t>2783-B</t>
  </si>
  <si>
    <t>2783-A</t>
  </si>
  <si>
    <t>2637-B</t>
  </si>
  <si>
    <t>2637-A</t>
  </si>
  <si>
    <t>1082(3 3/4 x 2 7/8 x 5/8 - 1/2)</t>
  </si>
  <si>
    <t>1082-B</t>
  </si>
  <si>
    <t>1083-A</t>
  </si>
  <si>
    <t>1083(4 3/4 x 3 5/8 x 3/4 - 7/16)</t>
  </si>
  <si>
    <t>1083-B</t>
  </si>
  <si>
    <t>1084-A</t>
  </si>
  <si>
    <t>1084(4 3/8 x 3 1/2 x 3/4 - 9/16)</t>
  </si>
  <si>
    <t>1084-B</t>
  </si>
  <si>
    <t>1085-A</t>
  </si>
  <si>
    <t>1085(4 3/4 x 2 3/4 x 11/16 - 9/16)</t>
  </si>
  <si>
    <t>1085-B</t>
  </si>
  <si>
    <t>1086-A</t>
  </si>
  <si>
    <t>1086(2 x 1 9/16 x 5/8 - 1/2)</t>
  </si>
  <si>
    <t>1086-B</t>
  </si>
  <si>
    <t>1087-A</t>
  </si>
  <si>
    <t>1087(7 1/16 x 2 7/8 x 11/16 - 5/8)</t>
  </si>
  <si>
    <t>1087-B</t>
  </si>
  <si>
    <t>1088-A</t>
  </si>
  <si>
    <t>1088(5 5/8 x 4 9/16 x 11/16 - 9/16)</t>
  </si>
  <si>
    <t>1088-B</t>
  </si>
  <si>
    <t>1089-A</t>
  </si>
  <si>
    <t>1089(7 5/8 x 4 1/8 x 11/16 - 9/16)</t>
  </si>
  <si>
    <t>1089-B</t>
  </si>
  <si>
    <t>1090-A</t>
  </si>
  <si>
    <t>1090(7 x 3 3/4 x 5/8 - 9/16)</t>
  </si>
  <si>
    <t>1090-B</t>
  </si>
  <si>
    <t>1091-A</t>
  </si>
  <si>
    <t>1091(6 x 4 x 3 - 3/4)</t>
  </si>
  <si>
    <t>1091-B</t>
  </si>
  <si>
    <t>1092-A</t>
  </si>
  <si>
    <t>1094-A</t>
  </si>
  <si>
    <t>1094(2 7/16 x 2 1/8 x 1 9/16 - 5/8)</t>
  </si>
  <si>
    <t>1094-B</t>
  </si>
  <si>
    <t>1095(9 3/4 x 2 1/2 x 5/8 - 1/2)</t>
  </si>
  <si>
    <t>1096-A</t>
  </si>
  <si>
    <t>1096(3 x 2 1/4 x 5/8 - 1/2)</t>
  </si>
  <si>
    <t>1096-B</t>
  </si>
  <si>
    <t>1097-A</t>
  </si>
  <si>
    <t>1098-A</t>
  </si>
  <si>
    <t>1098(9 9/16 x 5 1/16 x 15/16 - 7/8)</t>
  </si>
  <si>
    <t>1098-B</t>
  </si>
  <si>
    <t>1099-A</t>
  </si>
  <si>
    <t>1099(3 1/2 x 2 11/16 x 1 1/2 - 5/8)</t>
  </si>
  <si>
    <t>1099-B</t>
  </si>
  <si>
    <t>1100-A</t>
  </si>
  <si>
    <t>1100(8 3/4 x 2 13/16 x 1 1/4 - 5/8)</t>
  </si>
  <si>
    <t>1100-B</t>
  </si>
  <si>
    <t>1101-A</t>
  </si>
  <si>
    <t>1101(4 7/8 x 3 9/16 x 1 1/8 - 5/8)</t>
  </si>
  <si>
    <t>1101-B</t>
  </si>
  <si>
    <t>1105-A</t>
  </si>
  <si>
    <t>1105(3 1/4 x 2 1/2 x 15/16 - 5/8)</t>
  </si>
  <si>
    <t>1105-B</t>
  </si>
  <si>
    <t>1106-A</t>
  </si>
  <si>
    <t>1106(2 3/8 x 1 15/16 x 1 1/4 - 5/8)</t>
  </si>
  <si>
    <t>1106-B</t>
  </si>
  <si>
    <t>1107-A</t>
  </si>
  <si>
    <t>1107(7 3/4 x 6 7/8 x 1 9/16 - 1)</t>
  </si>
  <si>
    <t>1107-B</t>
  </si>
  <si>
    <t>1108-A</t>
  </si>
  <si>
    <t>1108(3 1/8 x 2 7/16 x 1 1/8 - 5/8)</t>
  </si>
  <si>
    <t>1108-B</t>
  </si>
  <si>
    <t>1109-A</t>
  </si>
  <si>
    <t>1109(5 7/16 x 3 1/2 x 1 - 9/16)</t>
  </si>
  <si>
    <t>1109-B</t>
  </si>
  <si>
    <t>1110-A</t>
  </si>
  <si>
    <t>1110(2 3/8 x 2 3/8 x 1 9/16)</t>
  </si>
  <si>
    <t>1111-A</t>
  </si>
  <si>
    <t>1111(2 3/4 x 2 3/8 x 1 3/8 - 5/8)</t>
  </si>
  <si>
    <t>1111-B</t>
  </si>
  <si>
    <t>1112-A</t>
  </si>
  <si>
    <t>1112(3 5/8 x 2 13/16 x 5/8)</t>
  </si>
  <si>
    <t>1113-A</t>
  </si>
  <si>
    <t>1113(3 3/8 x 2 5/8 x 1/2 - 7/16)</t>
  </si>
  <si>
    <t>1113-B</t>
  </si>
  <si>
    <t>1114-A</t>
  </si>
  <si>
    <t>1114(3 1/2 x 2 11/16 x 1 3/8 - 5/8)</t>
  </si>
  <si>
    <t>1114-B</t>
  </si>
  <si>
    <t>1115-A</t>
  </si>
  <si>
    <t>1115(3 3/4 x 2 7/8 x 1 1/2 - 9/16)</t>
  </si>
  <si>
    <t>1115-B</t>
  </si>
  <si>
    <t>1117-A</t>
  </si>
  <si>
    <t>1117(4 1/8 x 3 1/8 x 1 9/16 - 1)</t>
  </si>
  <si>
    <t>1117-B</t>
  </si>
  <si>
    <t>1118-A</t>
  </si>
  <si>
    <t>1118(8 3/4 x 1 13/16 x 1 1/16 - 3/4)</t>
  </si>
  <si>
    <t>1118-B</t>
  </si>
  <si>
    <t>1119-A</t>
  </si>
  <si>
    <t>1119(8 11/16 x 1 7/8 x 1 1/16 - 3/4)</t>
  </si>
  <si>
    <t>1119-B</t>
  </si>
  <si>
    <t>1120-A</t>
  </si>
  <si>
    <t>1120(4 5/8 x 3 1/2 x 1 7/16)</t>
  </si>
  <si>
    <t>1121-A</t>
  </si>
  <si>
    <t>1121(4 13/16 x 3 11/16 x 1)</t>
  </si>
  <si>
    <t>1122-A</t>
  </si>
  <si>
    <t>1122(6 11/16 x 3 1/2 x 1 5/16 - 5/8)</t>
  </si>
  <si>
    <t>1122-B</t>
  </si>
  <si>
    <t>1123-A</t>
  </si>
  <si>
    <t>1123(6 11/16 x 3 1/2 x 1 9/16 - 5/8)</t>
  </si>
  <si>
    <t>1123-B</t>
  </si>
  <si>
    <t>1124-A</t>
  </si>
  <si>
    <t>1124(2 5/16 x 2 x 1 1/16 - 15/16)</t>
  </si>
  <si>
    <t>1124-B</t>
  </si>
  <si>
    <t>1125-A</t>
  </si>
  <si>
    <t>1125(7 1/4 x 4 7/16 x 1 3/16 - 5/8)</t>
  </si>
  <si>
    <t>1125-B</t>
  </si>
  <si>
    <t>1126-A</t>
  </si>
  <si>
    <t>1126(3 7/8 x 3 1/4 x 2 5/16 - 7/8)</t>
  </si>
  <si>
    <t>1126-B</t>
  </si>
  <si>
    <t>1127-A</t>
  </si>
  <si>
    <t>1127(7 3/16 x 4 1/2 x 1 7/8 - 3/4)</t>
  </si>
  <si>
    <t>1127-B</t>
  </si>
  <si>
    <t>1128-A</t>
  </si>
  <si>
    <t>1128(2 3/8 x 1 15/16 x 1 1/2)</t>
  </si>
  <si>
    <t>1130-A</t>
  </si>
  <si>
    <t>1130(6 3/8 x 3 7/16 x 1 1/16)</t>
  </si>
  <si>
    <t>1131-A</t>
  </si>
  <si>
    <t>1131(2 11/16 x 2 1/4 x 7/8 - 5/8)</t>
  </si>
  <si>
    <t>1131-B</t>
  </si>
  <si>
    <t>1132-A</t>
  </si>
  <si>
    <t>1132(2 5/16 x 1 13/16 x 7/8 - 5/8)</t>
  </si>
  <si>
    <t>1132-B</t>
  </si>
  <si>
    <t>1134-A</t>
  </si>
  <si>
    <t>1134(1 1/2 x 1 1/2 x 3/4 - 7/8)</t>
  </si>
  <si>
    <t>1134-B</t>
  </si>
  <si>
    <t>1134-C</t>
  </si>
  <si>
    <t>1135-A</t>
  </si>
  <si>
    <t>1135(8 x 2 3/8 x 1 - 1)</t>
  </si>
  <si>
    <t>1135-B</t>
  </si>
  <si>
    <t>1136-A</t>
  </si>
  <si>
    <t>1136(3 9/16 x 2 13/16 x 1 3/8 - 7/16)</t>
  </si>
  <si>
    <t>1136-B</t>
  </si>
  <si>
    <t>1137-A</t>
  </si>
  <si>
    <t>1137(5 3/16 x 1 5/16 x 7/16 - 9/16)</t>
  </si>
  <si>
    <t>1137-B</t>
  </si>
  <si>
    <t>1138-A</t>
  </si>
  <si>
    <t>1138(8 3/16 x 2 3/8 x 1 1/16 - 5/8)</t>
  </si>
  <si>
    <t>1138-B</t>
  </si>
  <si>
    <t>1139-A</t>
  </si>
  <si>
    <t>1139(2 3/8 x 1 5/8 x 1 3/16)</t>
  </si>
  <si>
    <t>1140-A</t>
  </si>
  <si>
    <t>1140(4 5/8 x 3 1/2 x 2 3/16)</t>
  </si>
  <si>
    <t>1141-A</t>
  </si>
  <si>
    <t>1141(7 1/4 x 4 1/2 x 1 11/16 - 11/16)</t>
  </si>
  <si>
    <t>1141-B</t>
  </si>
  <si>
    <t>1142-A</t>
  </si>
  <si>
    <t>1142(7 x 5 x 1)</t>
  </si>
  <si>
    <t>1143-A</t>
  </si>
  <si>
    <t>1143(9 3/4 x 2 3/4 x 3/4 - 5/8)</t>
  </si>
  <si>
    <t>1143-B</t>
  </si>
  <si>
    <t>1145-A</t>
  </si>
  <si>
    <t>1145(7 7/8 x 3 1/2 x 1 1/4 - 3/4)</t>
  </si>
  <si>
    <t>1145-B</t>
  </si>
  <si>
    <t>1146-A</t>
  </si>
  <si>
    <t>1146(4 1/8 x 2 7/8 x 5/8 - 9/16)</t>
  </si>
  <si>
    <t>1146-B</t>
  </si>
  <si>
    <t>1147-A</t>
  </si>
  <si>
    <t>1147(12 7/8 x 9 x 3/4)</t>
  </si>
  <si>
    <t>1148-A</t>
  </si>
  <si>
    <t>1148(2 5/8 x 2 1/4 x 1 1/2 - 5/8)</t>
  </si>
  <si>
    <t>1148-B</t>
  </si>
  <si>
    <t>1149-A</t>
  </si>
  <si>
    <t>1149(6 1/4 x 6 1/4 x 9/16)</t>
  </si>
  <si>
    <t>1150-A</t>
  </si>
  <si>
    <t>1150(3 7/8 x 3 7/8 x 1 1/8 - 5/8)</t>
  </si>
  <si>
    <t>1150-B</t>
  </si>
  <si>
    <t>1151-A</t>
  </si>
  <si>
    <t>1151(3 1/4 x 1 1/2 x 3/4 - 1/2)</t>
  </si>
  <si>
    <t>1151-B</t>
  </si>
  <si>
    <t>1152-A</t>
  </si>
  <si>
    <t>1152(3 5/16 x 2 1/2 x 1 - 1/2)</t>
  </si>
  <si>
    <t>1152-B</t>
  </si>
  <si>
    <t>1153-A</t>
  </si>
  <si>
    <t>1153(3 3/16 x 3 3/16 x 1 - 9/16)</t>
  </si>
  <si>
    <t>1153-B</t>
  </si>
  <si>
    <t>1154-A</t>
  </si>
  <si>
    <t>1154(4 5/16 x 4 5/16 x 1 1/2 - 3/4)</t>
  </si>
  <si>
    <t>1154-B</t>
  </si>
  <si>
    <t>2389-A</t>
  </si>
  <si>
    <t>1155-A</t>
  </si>
  <si>
    <t>1155(8 1/8 x 2 3/8 x 1 1/16 - 5/8)</t>
  </si>
  <si>
    <t>1155-B</t>
  </si>
  <si>
    <t>1156-A</t>
  </si>
  <si>
    <t>1156(9 x 6 1/8 x 1 1/4 - 3/4)</t>
  </si>
  <si>
    <t>1156-B</t>
  </si>
  <si>
    <t>1157-A</t>
  </si>
  <si>
    <t>1157(3 1/2 x 2 1/4 x 3/4 - 1/2)</t>
  </si>
  <si>
    <t>1157-B</t>
  </si>
  <si>
    <t>1158-A</t>
  </si>
  <si>
    <t>1158(5 1/4 x 3 x 5/8 - 9/16)</t>
  </si>
  <si>
    <t>1158-B</t>
  </si>
  <si>
    <t>1160-A</t>
  </si>
  <si>
    <t>1160(7 1/2 x 6 1/4 x 5/8 - 9/16)</t>
  </si>
  <si>
    <t>1160-B</t>
  </si>
  <si>
    <t>1161-A</t>
  </si>
  <si>
    <t>1161(8 1/4 x 2 1/4 x 5/8 - 9/16)</t>
  </si>
  <si>
    <t>1161-B</t>
  </si>
  <si>
    <t>1162-A</t>
  </si>
  <si>
    <t>1162(4 x 3 3/8 x 1 1/4 - 5/8)</t>
  </si>
  <si>
    <t>1162-B</t>
  </si>
  <si>
    <t>1163-A</t>
  </si>
  <si>
    <t>1163(4 7/16 x 3 1/4 x 3/4 - 9/16)</t>
  </si>
  <si>
    <t>1163-B</t>
  </si>
  <si>
    <t>1164-A</t>
  </si>
  <si>
    <t>2785-B</t>
  </si>
  <si>
    <t>2785-A</t>
  </si>
  <si>
    <t>1164(12 5/16 x 6 1/16 x 1 5/16 - 3/4)</t>
  </si>
  <si>
    <t>1164-B</t>
  </si>
  <si>
    <t>1165-A</t>
  </si>
  <si>
    <t>1165(2 13/16 x 2 13/16 x 3/4 - 9/16)</t>
  </si>
  <si>
    <t>1165-B</t>
  </si>
  <si>
    <t>1167-A</t>
  </si>
  <si>
    <t>1167(4 x 3 1/8 x 3/4 - 1/2)</t>
  </si>
  <si>
    <t>1167-B</t>
  </si>
  <si>
    <t>1168-A</t>
  </si>
  <si>
    <t>1168(2 3/8 x 2 1/8 x 3/4 - 9/16)</t>
  </si>
  <si>
    <t>1168-B</t>
  </si>
  <si>
    <t>1170-A</t>
  </si>
  <si>
    <t>1170(2 3/8 x 2 x 1 - 5/8)</t>
  </si>
  <si>
    <t>1170-B</t>
  </si>
  <si>
    <t>1171-A</t>
  </si>
  <si>
    <t>1171(2 5/8 x 2 1/4 x 1 7/8)</t>
  </si>
  <si>
    <t>1172-A</t>
  </si>
  <si>
    <t>1172(8 5/8 x 6 1/2 x 1 - 5/8)</t>
  </si>
  <si>
    <t>1172-B</t>
  </si>
  <si>
    <t>1173-A</t>
  </si>
  <si>
    <t>1173(6 3/4 x 4 x 13/16 - 9/16)</t>
  </si>
  <si>
    <t>1173-B</t>
  </si>
  <si>
    <t>1174-A</t>
  </si>
  <si>
    <t>1174(4 5/8 x 3 1/2 x 1 7/8)</t>
  </si>
  <si>
    <t>1176-A</t>
  </si>
  <si>
    <t>1176(3 3/16 x 2 7/16 x 1 1/8 - 9/16)</t>
  </si>
  <si>
    <t>1176-B</t>
  </si>
  <si>
    <t>1177-A</t>
  </si>
  <si>
    <t>1177(6 3/4 x 4 x 3/4 - 9/16)</t>
  </si>
  <si>
    <t>1177-B</t>
  </si>
  <si>
    <t>1178-A</t>
  </si>
  <si>
    <t>1178(4 1/4 x 4 1/4 x 1/2 - 1/2)</t>
  </si>
  <si>
    <t>1178-B</t>
  </si>
  <si>
    <t>1179-A</t>
  </si>
  <si>
    <t>1179(5 3/4 x 3 1/4 x 7/16 - 9/16)</t>
  </si>
  <si>
    <t>1179-B</t>
  </si>
  <si>
    <t>1180-A</t>
  </si>
  <si>
    <t>1180(4 1/2 x 2 5/8 x 1/2 - 2 3/8)</t>
  </si>
  <si>
    <t>1180-B</t>
  </si>
  <si>
    <t>1181-A</t>
  </si>
  <si>
    <t>1181(7 15/16 x 2 x 11/16 - 1/2)</t>
  </si>
  <si>
    <t>1181-B</t>
  </si>
  <si>
    <t>1182-A</t>
  </si>
  <si>
    <t>1182(2 7/8 x 2 7/8 x 3 - 2 3/8)</t>
  </si>
  <si>
    <t>1182-B</t>
  </si>
  <si>
    <t>1183-A</t>
  </si>
  <si>
    <t>1183(8 1/2 x 7 11/16 x 7/8 - 2 3/8)</t>
  </si>
  <si>
    <t>1183-B</t>
  </si>
  <si>
    <t>2630-S</t>
  </si>
  <si>
    <t>1185-A</t>
  </si>
  <si>
    <t>1185(4 x 3 1/16 x 1/2 - 2)</t>
  </si>
  <si>
    <t>1185-B</t>
  </si>
  <si>
    <t>1185-C</t>
  </si>
  <si>
    <t>1186-A</t>
  </si>
  <si>
    <t>1186(6 1/4 x 5 3/4 x 1 - 2 15/16)</t>
  </si>
  <si>
    <t>1186-B</t>
  </si>
  <si>
    <t>1187-A</t>
  </si>
  <si>
    <t>1187(4 3/4 x 3 3/4 x 3/4 - 9/16)</t>
  </si>
  <si>
    <t>1187-B</t>
  </si>
  <si>
    <t>1188-A</t>
  </si>
  <si>
    <t>1188(8 x 5 9/16 x 1 1/2 - 1 1/8)</t>
  </si>
  <si>
    <t>1188-B</t>
  </si>
  <si>
    <t>1189-A</t>
  </si>
  <si>
    <t>1189(7 1/4 x 4 x 1 - 2 1/2)</t>
  </si>
  <si>
    <t>3453-BP</t>
  </si>
  <si>
    <t>3453-AP</t>
  </si>
  <si>
    <t>added 11/22/13</t>
  </si>
  <si>
    <t>3404-AP</t>
  </si>
  <si>
    <t>3457-BP</t>
  </si>
  <si>
    <t>3457-AP</t>
  </si>
  <si>
    <t>added 1/7/2014</t>
  </si>
  <si>
    <t>2781-AP</t>
  </si>
  <si>
    <t>2781-BP</t>
  </si>
  <si>
    <t>3219-B</t>
  </si>
  <si>
    <t>3219-A</t>
  </si>
  <si>
    <t>3428-BP</t>
  </si>
  <si>
    <t>added 1/16/14</t>
  </si>
  <si>
    <t>1189-B</t>
  </si>
  <si>
    <t>1190-A</t>
  </si>
  <si>
    <t>1190(5 3/8 x 4 x 1 - 2 7/8)</t>
  </si>
  <si>
    <t>1190-B</t>
  </si>
  <si>
    <t>1191-A</t>
  </si>
  <si>
    <t>1191(7 1/4 x 4 1/2 x 1 - 9/16)</t>
  </si>
  <si>
    <t>1191-B</t>
  </si>
  <si>
    <t>1192-A</t>
  </si>
  <si>
    <t>1192(4 3/8 x 4 3/8 x 1 - 5/8)</t>
  </si>
  <si>
    <t>1192-B</t>
  </si>
  <si>
    <t>1193-A</t>
  </si>
  <si>
    <t>1193(8 5/8 x 5 5/8 x 1 - 5/8)</t>
  </si>
  <si>
    <t>1193-B</t>
  </si>
  <si>
    <t>1194-A</t>
  </si>
  <si>
    <t>1194(8 x 2 x 1 1/4 - 5/8)</t>
  </si>
  <si>
    <t>1194-B</t>
  </si>
  <si>
    <t>1195-A</t>
  </si>
  <si>
    <t>1195(5 7/8 x 4 3/4 x 9/16)</t>
  </si>
  <si>
    <t>1196-A</t>
  </si>
  <si>
    <t>1196(2 3/4 x 2 3/8 x 1 5/16 - 5/8)</t>
  </si>
  <si>
    <t>1196-B</t>
  </si>
  <si>
    <t>1197-A</t>
  </si>
  <si>
    <t>1197(6 7/8 x 5 5/16 x 1 - 3/4)</t>
  </si>
  <si>
    <t>1197-B</t>
  </si>
  <si>
    <t>1198-A</t>
  </si>
  <si>
    <t>1198(2 3/4 x 2 3/8 x 1 1/8)</t>
  </si>
  <si>
    <t>1199-A</t>
  </si>
  <si>
    <t>1199(7 3/16 x 4 1/2 x 1 1/4 - 3/4)</t>
  </si>
  <si>
    <t>1199-B</t>
  </si>
  <si>
    <t>2000-A</t>
  </si>
  <si>
    <t>2000(5 1/8 x 1 1/2 x 5/8)</t>
  </si>
  <si>
    <t>2001-A</t>
  </si>
  <si>
    <t>2001(5 x 4 3/8 x 3/4 - 17/32)</t>
  </si>
  <si>
    <t>2001-B</t>
  </si>
  <si>
    <t>2002-A</t>
  </si>
  <si>
    <t>2002(6 7/8 x 6 7/8 x 7/8)</t>
  </si>
  <si>
    <t>2003-A</t>
  </si>
  <si>
    <t>2003(3 15/16 x 3 1/16 x 11/16 - 9/16)</t>
  </si>
  <si>
    <t>2003-B</t>
  </si>
  <si>
    <t>2004-A</t>
  </si>
  <si>
    <t>2004(5 13/16 x 3 3/16 x 7/16 - 9/16)</t>
  </si>
  <si>
    <t>2004-B</t>
  </si>
  <si>
    <t>2005-A</t>
  </si>
  <si>
    <t>2005(2 1/2 x 2 1/8 x 1 3/8 - 5/8)</t>
  </si>
  <si>
    <t>2005-B</t>
  </si>
  <si>
    <t>2007-A</t>
  </si>
  <si>
    <t>2007(4 x 3 3/8 x 1 1/2 - 5/8)</t>
  </si>
  <si>
    <t>2007-B</t>
  </si>
  <si>
    <t>2008-A</t>
  </si>
  <si>
    <t>2008(8 5/8 x 6 11/16 x 3/4 - 1/2)</t>
  </si>
  <si>
    <t>2008-B</t>
  </si>
  <si>
    <t>2009-A</t>
  </si>
  <si>
    <t>2009(3 1/2 x 3 1/2 x 1/2 - 1/2)</t>
  </si>
  <si>
    <t>2009-B</t>
  </si>
  <si>
    <t>2010-A</t>
  </si>
  <si>
    <t>2010(7 3/8 x 4 5/8 x 1 3/8 - 5/8)</t>
  </si>
  <si>
    <t>2010-B</t>
  </si>
  <si>
    <t>2011-A</t>
  </si>
  <si>
    <t>2011(5 21/32 x 5 21/32 x 1 - 5/8)</t>
  </si>
  <si>
    <t>2011-B</t>
  </si>
  <si>
    <t>2012-A</t>
  </si>
  <si>
    <t>2537-A</t>
  </si>
  <si>
    <t>2537-B</t>
  </si>
  <si>
    <t>2012(3 7/16 x 2 3/4 x 15/16 - 9/16)</t>
  </si>
  <si>
    <t>2012-B</t>
  </si>
  <si>
    <t>2013-A</t>
  </si>
  <si>
    <t>2013(3 1/4 X 2 1/2 X 3/4 - 1 1/2)</t>
  </si>
  <si>
    <t>2013-B</t>
  </si>
  <si>
    <t>2013-C</t>
  </si>
  <si>
    <t>2013-G</t>
  </si>
  <si>
    <t>2013-CW</t>
  </si>
  <si>
    <t>Neck w/wndw</t>
  </si>
  <si>
    <t>2014-A</t>
  </si>
  <si>
    <t>2410-S</t>
  </si>
  <si>
    <t>2415-S</t>
  </si>
  <si>
    <t>2487-S</t>
  </si>
  <si>
    <t>2558-S</t>
  </si>
  <si>
    <t>2667-S</t>
  </si>
  <si>
    <t>2663-S</t>
  </si>
  <si>
    <t>2650-S</t>
  </si>
  <si>
    <t>2535-S</t>
  </si>
  <si>
    <t>2014(3 3/8 x 2 x 1 7/16 - 2 1/8)</t>
  </si>
  <si>
    <t>2014-B</t>
  </si>
  <si>
    <t>2014-C</t>
  </si>
  <si>
    <t>2014-DV</t>
  </si>
  <si>
    <t>Cover (V)</t>
  </si>
  <si>
    <t>2014-EV</t>
  </si>
  <si>
    <t>Strip Neck</t>
  </si>
  <si>
    <t>2018-A</t>
  </si>
  <si>
    <t>2018(1 7/8 x 1 7/8 x 3/4 - 7/8)</t>
  </si>
  <si>
    <t>2018-B</t>
  </si>
  <si>
    <t>2018-C</t>
  </si>
  <si>
    <t>2019-A</t>
  </si>
  <si>
    <t>2019(2 7/8 x 2 7/8 x 1 3/8 - 1)</t>
  </si>
  <si>
    <t>2019-B</t>
  </si>
  <si>
    <t>2019-C</t>
  </si>
  <si>
    <t>2021-A</t>
  </si>
  <si>
    <t>2021(7 1/2 x 2 x 13/16 - 9/16)</t>
  </si>
  <si>
    <t>2021-B</t>
  </si>
  <si>
    <t>2022-A</t>
  </si>
  <si>
    <t>2022(8 1/2 x 2 1/4 x 7/8 - 5/8)</t>
  </si>
  <si>
    <t>2022-B</t>
  </si>
  <si>
    <t>2023-A</t>
  </si>
  <si>
    <t>2023(6 1/2 x 6 1/2 x 1 1/2 - 1/2)</t>
  </si>
  <si>
    <t>2023-B</t>
  </si>
  <si>
    <t>2024-A</t>
  </si>
  <si>
    <t>2024(1 15/16 x 1 1/2 x 5/8 - 1/2)</t>
  </si>
  <si>
    <t>2024-B</t>
  </si>
  <si>
    <t>2025-A</t>
  </si>
  <si>
    <t>2025(3 1/2 x 2 3/4 x 1 7/16 - 1)</t>
  </si>
  <si>
    <t>2025-B</t>
  </si>
  <si>
    <t>2026-A</t>
  </si>
  <si>
    <t>2026(6 x 4 x 1)</t>
  </si>
  <si>
    <t>2027-A</t>
  </si>
  <si>
    <t>2027(13 3/4 x 3 1/4 x 1 11/16)</t>
  </si>
  <si>
    <t>2028-A</t>
  </si>
  <si>
    <t>2028(1 7/8 x 1 3/4 x 1 5/8 - 5/8)</t>
  </si>
  <si>
    <t>2028-B</t>
  </si>
  <si>
    <t>2030-A</t>
  </si>
  <si>
    <t>2030(7 9/16 x 4 9/16 x 1 9/16 - 1 1/8)</t>
  </si>
  <si>
    <t>2030-B</t>
  </si>
  <si>
    <t>2031-A</t>
  </si>
  <si>
    <t>2031(6 x 6 x 1 1/4 - 5/8)</t>
  </si>
  <si>
    <t>2031-B</t>
  </si>
  <si>
    <t>2033-A</t>
  </si>
  <si>
    <t>2033(7 1/4 x 5 1/16 x 1 - 5/8)</t>
  </si>
  <si>
    <t>2033-B</t>
  </si>
  <si>
    <t>2035-A</t>
  </si>
  <si>
    <t>2035(6 1/2 x 6 1/2 x 2 1/4 - 1)</t>
  </si>
  <si>
    <t>2035-B</t>
  </si>
  <si>
    <t>2036-A</t>
  </si>
  <si>
    <t>2036(10 3/16 x 2 3/16 x 1 1/16 - 9/16)</t>
  </si>
  <si>
    <t>2036-B</t>
  </si>
  <si>
    <t>2037-A</t>
  </si>
  <si>
    <t>2037(7 1/2 x 7 1/2 x 1 1/4 - 3/4)</t>
  </si>
  <si>
    <t>2037-B</t>
  </si>
  <si>
    <t>2038-A</t>
  </si>
  <si>
    <t>2038(4 x 4 x 1 1/4 - 3/4)</t>
  </si>
  <si>
    <t>2038-B</t>
  </si>
  <si>
    <t>2039-A</t>
  </si>
  <si>
    <t>2039(2 5/8 x 2 5/8 x 2 - 3/4)</t>
  </si>
  <si>
    <t>2039-B</t>
  </si>
  <si>
    <t>2040-A</t>
  </si>
  <si>
    <t>2040(2 5/16 x 1 15/16 x 5/8 - 1/2)</t>
  </si>
  <si>
    <t>2747-B</t>
  </si>
  <si>
    <t>2747-A</t>
  </si>
  <si>
    <t>2040-B</t>
  </si>
  <si>
    <t>2041-A</t>
  </si>
  <si>
    <t>2041(7 x 4 1/2 x 3/4)</t>
  </si>
  <si>
    <t>2042-A</t>
  </si>
  <si>
    <t>2042(10 1/2 x 4 1/2 x 1 7/8 - 3/4)</t>
  </si>
  <si>
    <t>2042-B</t>
  </si>
  <si>
    <t>2044-A</t>
  </si>
  <si>
    <t>2044(5 x 5 x 1 1/2 - 1/2)</t>
  </si>
  <si>
    <t>2636-B</t>
  </si>
  <si>
    <t>2636-A</t>
  </si>
  <si>
    <t>HB-103</t>
  </si>
  <si>
    <t>2044-B</t>
  </si>
  <si>
    <t>2045-A</t>
  </si>
  <si>
    <t>2045(2 1/2 x 2 1/8 x 1 3/8 - 5/8)</t>
  </si>
  <si>
    <t>2045-B</t>
  </si>
  <si>
    <t>2048-A</t>
  </si>
  <si>
    <t>2049(3 1/16 x 3 1/16 x 1)</t>
  </si>
  <si>
    <t>2049-A</t>
  </si>
  <si>
    <t>2049(3 1/16 x 3 1/16 x 1 - 9/16)</t>
  </si>
  <si>
    <t>2049-B</t>
  </si>
  <si>
    <t>2050-A</t>
  </si>
  <si>
    <t>2050(10 x 2 3/16 x 1 - 9/16)</t>
  </si>
  <si>
    <t>2050-B</t>
  </si>
  <si>
    <t>2054-A</t>
  </si>
  <si>
    <t>2054(2 x 2 x 11/16 - 9/16)</t>
  </si>
  <si>
    <t>2054-B</t>
  </si>
  <si>
    <t>2055-A</t>
  </si>
  <si>
    <t>2055(3 3/4 x 3 3/4 x 2 1/4 - 1 1/2)</t>
  </si>
  <si>
    <t>2055-B</t>
  </si>
  <si>
    <t>2056-A</t>
  </si>
  <si>
    <t>2056(9 5/8 x 1 15/16 x 5/8 - 9/16)</t>
  </si>
  <si>
    <t>2056-B</t>
  </si>
  <si>
    <t>2057-A</t>
  </si>
  <si>
    <t>2057(3 1/2 x 2 1/2 x 7/8 - 5/8)</t>
  </si>
  <si>
    <t>2057-B</t>
  </si>
  <si>
    <t>2058-A</t>
  </si>
  <si>
    <t>2058(3 7/8 x 3 1/16 x 1 5/8)</t>
  </si>
  <si>
    <t>2059-A</t>
  </si>
  <si>
    <t>2059(5 3/8 x 4 5/16 x 7/8)</t>
  </si>
  <si>
    <t>2060-A</t>
  </si>
  <si>
    <t>2060(4 x 4 x 1 1/2)</t>
  </si>
  <si>
    <t>2061-A</t>
  </si>
  <si>
    <t>2061(8 x 4 1/2 x 1 1/2 - 3/4)</t>
  </si>
  <si>
    <t>2061-B</t>
  </si>
  <si>
    <t>2062-A</t>
  </si>
  <si>
    <t>2062(4 x 3 3/4 x 1 1/2 - 3/4)</t>
  </si>
  <si>
    <t>2635-B</t>
  </si>
  <si>
    <t>2635-A</t>
  </si>
  <si>
    <t>2062-B</t>
  </si>
  <si>
    <t>2063-A</t>
  </si>
  <si>
    <t>2063(3 x 2 1/2 x 1 1/2 - 3/4)</t>
  </si>
  <si>
    <t>2063-B</t>
  </si>
  <si>
    <t>2064-A</t>
  </si>
  <si>
    <t>2064(2 3/8 x 1 31/32 x 1 - 5/8)</t>
  </si>
  <si>
    <t>2064-B</t>
  </si>
  <si>
    <t>2065-A</t>
  </si>
  <si>
    <t>2065(3 5/16 x 2 9/16 x 11/16)</t>
  </si>
  <si>
    <t>2066-A</t>
  </si>
  <si>
    <t>2066(3 1/4 x 2 1/4 x 5/8)</t>
  </si>
  <si>
    <t>2067-A</t>
  </si>
  <si>
    <t>2067(5 1/2 x 4 3/16 x 7/8 - 9/16)</t>
  </si>
  <si>
    <t>2067-B</t>
  </si>
  <si>
    <t>2069-A</t>
  </si>
  <si>
    <t>2069(6 1/4 x 6 1/4 x 7/8 - 1/2)</t>
  </si>
  <si>
    <t>2069-B</t>
  </si>
  <si>
    <t>2070-A</t>
  </si>
  <si>
    <t>2543-B</t>
  </si>
  <si>
    <t>2070(9 7/16 x 3 1/8 x 1)</t>
  </si>
  <si>
    <t>2071-A</t>
  </si>
  <si>
    <t>2071(5 3/16 x 3 1/2 x 1)</t>
  </si>
  <si>
    <t>2075-A</t>
  </si>
  <si>
    <t>2075(2 1/2 X 2 X 3/4 - 9/16)</t>
  </si>
  <si>
    <t>2075-B</t>
  </si>
  <si>
    <t>2076-A</t>
  </si>
  <si>
    <t>2076(2 15/16 x 2 7/16 x 1 1/4 - 5/8)</t>
  </si>
  <si>
    <t>2076-B</t>
  </si>
  <si>
    <t>2077-A</t>
  </si>
  <si>
    <t>2077(9 5/8 x 2 5/8 x 3/4 - 5/8)</t>
  </si>
  <si>
    <t>2077-B</t>
  </si>
  <si>
    <t>2078-A</t>
  </si>
  <si>
    <t>2078(8 3/4 x 2 3/16 x 1 - 9/16)</t>
  </si>
  <si>
    <t>2078-B</t>
  </si>
  <si>
    <t>2079-A</t>
  </si>
  <si>
    <t>2079(3 3/4 x 2 7/8 x 1 13/32 - 3/4)</t>
  </si>
  <si>
    <t>2079-B</t>
  </si>
  <si>
    <t>2083-A</t>
  </si>
  <si>
    <t>2083(6 x 1 1/2 x 5/8 - 1/2)</t>
  </si>
  <si>
    <t>2083-B</t>
  </si>
  <si>
    <t>2085-A</t>
  </si>
  <si>
    <t>2085(3 13/16 x 3 3/16 x 1 - 5/8)</t>
  </si>
  <si>
    <t>2085-B</t>
  </si>
  <si>
    <t>2086-A</t>
  </si>
  <si>
    <t>2086(7 x 4 1/8 x 7/8 - 9/16)</t>
  </si>
  <si>
    <t>2086-B</t>
  </si>
  <si>
    <t>2087-A</t>
  </si>
  <si>
    <t>2087(8 1/2 x 2 x 1 1/8 - 13/16)</t>
  </si>
  <si>
    <t>2087-B</t>
  </si>
  <si>
    <t>2088-A</t>
  </si>
  <si>
    <t>2088(3 3/4 x 3 1/8 x 1 - 3/4)</t>
  </si>
  <si>
    <t>2088-B</t>
  </si>
  <si>
    <t>2089-A</t>
  </si>
  <si>
    <t>2089(5 x 3 1/2 x 1 - 3/4)</t>
  </si>
  <si>
    <t>2089-B</t>
  </si>
  <si>
    <t>2090-A</t>
  </si>
  <si>
    <t>2090(11 x 2 3/16 x 3/4 - 5/8)</t>
  </si>
  <si>
    <t>2090-B</t>
  </si>
  <si>
    <t>2096-A</t>
  </si>
  <si>
    <t>2096(6 5/8 x 5 x 1 - 5/8)</t>
  </si>
  <si>
    <t>2096-B</t>
  </si>
  <si>
    <t>2097-A</t>
  </si>
  <si>
    <t>2097(6 9/16 x 5 3/8 x 5/8)</t>
  </si>
  <si>
    <t>2098-A</t>
  </si>
  <si>
    <t>2098(2 x 2 x 5/8)</t>
  </si>
  <si>
    <t>2099-A</t>
  </si>
  <si>
    <t>2628-B</t>
  </si>
  <si>
    <t>2628-A</t>
  </si>
  <si>
    <t>2099(2 3/8 x 2 1/8 x 5/8)</t>
  </si>
  <si>
    <t>2108-A</t>
  </si>
  <si>
    <t>3384-BP</t>
  </si>
  <si>
    <t>2108(4 1/8 x 2 3/4 x 1 - 3/4)</t>
  </si>
  <si>
    <t>2108-B</t>
  </si>
  <si>
    <t>2135-A</t>
  </si>
  <si>
    <t>2135(6 3/4 x 1 1/4 x 5/8)</t>
  </si>
  <si>
    <t>2136-A</t>
  </si>
  <si>
    <t>2136(4 x 2 1/2 x 9/16 - 7/8)</t>
  </si>
  <si>
    <t>2136-B</t>
  </si>
  <si>
    <t>2074-B</t>
  </si>
  <si>
    <t>2074-A</t>
  </si>
  <si>
    <t>2138-A</t>
  </si>
  <si>
    <t>2138(9 3/4 x 2 5/8 x 1 1/16 - 5/8)</t>
  </si>
  <si>
    <t>2138-B</t>
  </si>
  <si>
    <t>2139-A</t>
  </si>
  <si>
    <t>2139(4 3/4 x 4 3/8 x 1 5/8 - 5/8)</t>
  </si>
  <si>
    <t>2139-B</t>
  </si>
  <si>
    <t>2140-A</t>
  </si>
  <si>
    <t>2140(3 1/8 x 3 1/8 x 1 - 9/16)</t>
  </si>
  <si>
    <t>2140-B</t>
  </si>
  <si>
    <t>2141-A</t>
  </si>
  <si>
    <t>2141(6 7/8 x 2 3/16 x 9/16 - 2 7/16)</t>
  </si>
  <si>
    <t>2141-B</t>
  </si>
  <si>
    <t>2142-A</t>
  </si>
  <si>
    <t>2142(5 1/8 x 5 1/8 x 3/4 - 9/16)</t>
  </si>
  <si>
    <t>2142-B</t>
  </si>
  <si>
    <t>2144-A</t>
  </si>
  <si>
    <t>2144(4 1/4 x 2 1/2 x 7/8 - 3/4)</t>
  </si>
  <si>
    <t>2627-B</t>
  </si>
  <si>
    <t>2627-A</t>
  </si>
  <si>
    <t>2144-B</t>
  </si>
  <si>
    <t>2145-A</t>
  </si>
  <si>
    <t>2145(5 3/8 x 4 1/2 x 5/8 - 1/2)</t>
  </si>
  <si>
    <t>2145-B</t>
  </si>
  <si>
    <t>2147-A</t>
  </si>
  <si>
    <t>2147(3 x 3 x 1 - 1/2)</t>
  </si>
  <si>
    <t>2147-B</t>
  </si>
  <si>
    <t>2148-A</t>
  </si>
  <si>
    <t>2148(3 1/2 x 3 1/4 x 5/8 - 1/2)</t>
  </si>
  <si>
    <t>2148-B</t>
  </si>
  <si>
    <t>2149-A</t>
  </si>
  <si>
    <t>2149(6 1/2 x 4 3/4 x 1 1/8)</t>
  </si>
  <si>
    <t>2152-A</t>
  </si>
  <si>
    <t>2152(3 3/16 x 3 3/16 x 2 15/16)</t>
  </si>
  <si>
    <t>2158-A</t>
  </si>
  <si>
    <t>2158(13 1/2 x 9 11/16 x 1 5/16 - 3/4)</t>
  </si>
  <si>
    <t>2158-B</t>
  </si>
  <si>
    <t>2159-A</t>
  </si>
  <si>
    <t>2159(4 1/4 x 2 13/16 x 11/16 - 1/2)</t>
  </si>
  <si>
    <t>2159-B</t>
  </si>
  <si>
    <t>2160-A</t>
  </si>
  <si>
    <t>2160(7 7/8 x 1 3/8 x 5/8 - 9/16)</t>
  </si>
  <si>
    <t>2160-B</t>
  </si>
  <si>
    <t>2161-C</t>
  </si>
  <si>
    <t>2160(8 1/16 x 1 1/2 x 9/16)</t>
  </si>
  <si>
    <t>2161-A</t>
  </si>
  <si>
    <t>2161(2 7/8 x 2 1/8 x 3/4 - 9/16)</t>
  </si>
  <si>
    <t>2161-B</t>
  </si>
  <si>
    <t>2163-A</t>
  </si>
  <si>
    <t>2163(5 x 4 7/8 x 3/4 - 1 1/4)</t>
  </si>
  <si>
    <t>2163-B</t>
  </si>
  <si>
    <t>2164-A</t>
  </si>
  <si>
    <t>2164(6 x 5 1/2 x 1 1/16 - 3/4)</t>
  </si>
  <si>
    <t>2164-B</t>
  </si>
  <si>
    <t>2165-A</t>
  </si>
  <si>
    <t>2165(6 15/16 x 4 3/4 x 1/2 - 3/4)</t>
  </si>
  <si>
    <t>2720-A</t>
  </si>
  <si>
    <t>2165-B</t>
  </si>
  <si>
    <t>2166-A</t>
  </si>
  <si>
    <t>2166(3 1/2 x 3 1/2 x 1 - 9/16)</t>
  </si>
  <si>
    <t>2166-B</t>
  </si>
  <si>
    <t>2168-A</t>
  </si>
  <si>
    <t>2168(9 3/4 x 3 5/16 x 1 - 5/8)</t>
  </si>
  <si>
    <t>2168-B</t>
  </si>
  <si>
    <t>2169-A</t>
  </si>
  <si>
    <t>2169(4 1/4 x 3 1/8 x 1 - 5/8)</t>
  </si>
  <si>
    <t>2169-B</t>
  </si>
  <si>
    <t>2171-A</t>
  </si>
  <si>
    <t>2171(2 7/8 x 2 1/2 x 1 1/4 - 9/16)</t>
  </si>
  <si>
    <t>2171-B</t>
  </si>
  <si>
    <t>2193-A</t>
  </si>
  <si>
    <t>2193(4 5/8 x 4 13/32 x 15/16 - 5/8)</t>
  </si>
  <si>
    <t>2193-B</t>
  </si>
  <si>
    <t>2219-A</t>
  </si>
  <si>
    <t>2219(3 1/8 X 3 1/8 X 2 - 3/4)</t>
  </si>
  <si>
    <t>2219-B</t>
  </si>
  <si>
    <t>2219-C</t>
  </si>
  <si>
    <t>Filler</t>
  </si>
  <si>
    <t>2220-A</t>
  </si>
  <si>
    <t>2619-B</t>
  </si>
  <si>
    <t>2619-A</t>
  </si>
  <si>
    <t>HINGED</t>
  </si>
  <si>
    <t>2220(10 1/2 x 7 1/2 x 3 - 3/4)</t>
  </si>
  <si>
    <t>2220-B</t>
  </si>
  <si>
    <t>2227-A</t>
  </si>
  <si>
    <t>2227(2 1/8 x 1 3/4 x 3/4 - 9/16)</t>
  </si>
  <si>
    <t>2227-B</t>
  </si>
  <si>
    <t>cb-2</t>
  </si>
  <si>
    <t>4001-A</t>
  </si>
  <si>
    <t>Hinged</t>
  </si>
  <si>
    <t>CB-2(2 1/2 x 2 1/2 x 9/16 - 9/16)</t>
  </si>
  <si>
    <t>4001-B</t>
  </si>
  <si>
    <t>cb-2 dp</t>
  </si>
  <si>
    <t>4002-A</t>
  </si>
  <si>
    <t>CB-2 DP(2 1/2 x 2 1/2 x 1 1/8 - 1 1/8)</t>
  </si>
  <si>
    <t>4002-B</t>
  </si>
  <si>
    <t>cb-5-r</t>
  </si>
  <si>
    <t>4003-A</t>
  </si>
  <si>
    <t>CB-5-R(4 3/4 x 3 7/8 x 1/2 - 1/2)</t>
  </si>
  <si>
    <t>4003-B</t>
  </si>
  <si>
    <t>cb-5-r dp</t>
  </si>
  <si>
    <t>4004-A</t>
  </si>
  <si>
    <t>CB-5-R DP(4 3/4 x 3 7/8 x 11/16 - 11/16)</t>
  </si>
  <si>
    <t>4004-B</t>
  </si>
  <si>
    <t>cb-10-r</t>
  </si>
  <si>
    <t>4005-A</t>
  </si>
  <si>
    <t>CB-10-R(4 3/4 x 3 7/8 x 1/2 - 1/2)</t>
  </si>
  <si>
    <t>4005-B</t>
  </si>
  <si>
    <t>cb-c-10</t>
  </si>
  <si>
    <t>4006-A</t>
  </si>
  <si>
    <t>CB-C-10(2 1/8 x 1 3/4 x 9/16 - 9/16)</t>
  </si>
  <si>
    <t>4006-B</t>
  </si>
  <si>
    <t>cb--c10d</t>
  </si>
  <si>
    <t>4007-A</t>
  </si>
  <si>
    <t>CB--C10D(2 1/8 x 1 3/4 x 11/16 - 11/16)</t>
  </si>
  <si>
    <t>4007-B</t>
  </si>
  <si>
    <t>cb-13-r</t>
  </si>
  <si>
    <t>4008-A</t>
  </si>
  <si>
    <t>2616-B</t>
  </si>
  <si>
    <t>2716-B</t>
  </si>
  <si>
    <t>2716-A</t>
  </si>
  <si>
    <t>2717-B</t>
  </si>
  <si>
    <t>2717-A</t>
  </si>
  <si>
    <t>2718-B</t>
  </si>
  <si>
    <t>2718-A</t>
  </si>
  <si>
    <t>CB-13-R(2 x 1 5/8 x 9/16 - 9/16)</t>
  </si>
  <si>
    <t>4008-B</t>
  </si>
  <si>
    <t>cb-14-r</t>
  </si>
  <si>
    <t>4009-A</t>
  </si>
  <si>
    <t>CB-14-R(2 5/16 x 2 x 1/2 - 1/2)</t>
  </si>
  <si>
    <t>4009-B</t>
  </si>
  <si>
    <t>c-20</t>
  </si>
  <si>
    <t>4010-A</t>
  </si>
  <si>
    <t>C-20(3 1/2 x 2 3/16 x 9/16 - 9/16)</t>
  </si>
  <si>
    <t>4010-B</t>
  </si>
  <si>
    <t>c-20 dp</t>
  </si>
  <si>
    <t>4011-A</t>
  </si>
  <si>
    <t>C-20 DP(3 1/2 x 2 3/16 x 11/16 - 11/16)</t>
  </si>
  <si>
    <t>4011-B</t>
  </si>
  <si>
    <t>cb-21-r</t>
  </si>
  <si>
    <t>4012-A</t>
  </si>
  <si>
    <t>CB-21-R(3 9/16 x 2 3/4 x 9/16 - 9/16)</t>
  </si>
  <si>
    <t>4012-B</t>
  </si>
  <si>
    <t>2559-BP</t>
  </si>
  <si>
    <t>2559-AP</t>
  </si>
  <si>
    <t>2592-BP</t>
  </si>
  <si>
    <t>2592-AP</t>
  </si>
  <si>
    <t>2593-AP</t>
  </si>
  <si>
    <t>2594-BP</t>
  </si>
  <si>
    <t>2594-AP</t>
  </si>
  <si>
    <t>2596-AP</t>
  </si>
  <si>
    <t>2616-BP</t>
  </si>
  <si>
    <t>2616-AP</t>
  </si>
  <si>
    <t>2882-BP</t>
  </si>
  <si>
    <t>2882-AP</t>
  </si>
  <si>
    <t>2893-AP</t>
  </si>
  <si>
    <t>2898-AP</t>
  </si>
  <si>
    <t>2899-BP</t>
  </si>
  <si>
    <t>2899-AP</t>
  </si>
  <si>
    <t>2900-BP</t>
  </si>
  <si>
    <t>2900-AP</t>
  </si>
  <si>
    <t>2901-BP</t>
  </si>
  <si>
    <t>2901-AP</t>
  </si>
  <si>
    <t>2902-BP</t>
  </si>
  <si>
    <t>2902-AP</t>
  </si>
  <si>
    <t>2903-BP</t>
  </si>
  <si>
    <t>2903-AP</t>
  </si>
  <si>
    <t>2904-BP</t>
  </si>
  <si>
    <t>2904-AP</t>
  </si>
  <si>
    <t>2905-BP</t>
  </si>
  <si>
    <t>2905-AP</t>
  </si>
  <si>
    <t>2906-BP</t>
  </si>
  <si>
    <t>2906-AP</t>
  </si>
  <si>
    <t>2907-BP</t>
  </si>
  <si>
    <t>2907-AP</t>
  </si>
  <si>
    <t>2908-BP</t>
  </si>
  <si>
    <t>2908-AP</t>
  </si>
  <si>
    <t>2909-BP</t>
  </si>
  <si>
    <t>2909-AP</t>
  </si>
  <si>
    <t>2910-BP</t>
  </si>
  <si>
    <t>2910-AP</t>
  </si>
  <si>
    <t>2911-BP</t>
  </si>
  <si>
    <t>2911-AP</t>
  </si>
  <si>
    <t>2913-BP</t>
  </si>
  <si>
    <t>2913-AP</t>
  </si>
  <si>
    <t>2914-BP</t>
  </si>
  <si>
    <t>2914-AP</t>
  </si>
  <si>
    <t>2915-BP</t>
  </si>
  <si>
    <t>2915-AP</t>
  </si>
  <si>
    <t>2916-BP</t>
  </si>
  <si>
    <t>2916-AP</t>
  </si>
  <si>
    <t>2917-BP</t>
  </si>
  <si>
    <t>2917-AP</t>
  </si>
  <si>
    <t>2918-BP</t>
  </si>
  <si>
    <t>2918-AP</t>
  </si>
  <si>
    <t>2919-BP</t>
  </si>
  <si>
    <t>2919-AP</t>
  </si>
  <si>
    <t>2920-BP</t>
  </si>
  <si>
    <t>2920-AP</t>
  </si>
  <si>
    <t>2921-BP</t>
  </si>
  <si>
    <t>2921-AP</t>
  </si>
  <si>
    <t>2922-BP</t>
  </si>
  <si>
    <t>2922-AP</t>
  </si>
  <si>
    <t>2923-BP</t>
  </si>
  <si>
    <t>2923-AP</t>
  </si>
  <si>
    <t>2924-BP</t>
  </si>
  <si>
    <t>2924-AP</t>
  </si>
  <si>
    <t>2925-BP</t>
  </si>
  <si>
    <t>2925-AP</t>
  </si>
  <si>
    <t>2926-BP</t>
  </si>
  <si>
    <t>2926-AP</t>
  </si>
  <si>
    <t>2927-BP</t>
  </si>
  <si>
    <t>2927-AP</t>
  </si>
  <si>
    <t>2928-BP</t>
  </si>
  <si>
    <t>2928-AP</t>
  </si>
  <si>
    <t>2930-BP</t>
  </si>
  <si>
    <t>2930-AP</t>
  </si>
  <si>
    <t>2931-BP</t>
  </si>
  <si>
    <t>2931-AP</t>
  </si>
  <si>
    <t>2932-BP</t>
  </si>
  <si>
    <t>2932-AP</t>
  </si>
  <si>
    <t>2941-BP</t>
  </si>
  <si>
    <t>2941-AP</t>
  </si>
  <si>
    <t>2948-BP</t>
  </si>
  <si>
    <t>2948-AP</t>
  </si>
  <si>
    <t>2953-BP</t>
  </si>
  <si>
    <t>2953-AP</t>
  </si>
  <si>
    <t>2964-BP</t>
  </si>
  <si>
    <t>2964-AP</t>
  </si>
  <si>
    <t>2982-AP</t>
  </si>
  <si>
    <t>2998-AP</t>
  </si>
  <si>
    <t>2999-BP</t>
  </si>
  <si>
    <t>2999-AP</t>
  </si>
  <si>
    <t>3000-BP</t>
  </si>
  <si>
    <t>3000-AP</t>
  </si>
  <si>
    <t>3003-AP</t>
  </si>
  <si>
    <t>3209-BP</t>
  </si>
  <si>
    <t>3209-AP</t>
  </si>
  <si>
    <t>3212-BP</t>
  </si>
  <si>
    <t>3212-AP</t>
  </si>
  <si>
    <t>3243-BP</t>
  </si>
  <si>
    <t>3243-AP</t>
  </si>
  <si>
    <t>3253-AP</t>
  </si>
  <si>
    <t>3255-BP</t>
  </si>
  <si>
    <t>3255-AP</t>
  </si>
  <si>
    <t>added 7/23/13</t>
  </si>
  <si>
    <t>Bobst Dies</t>
  </si>
  <si>
    <t>2898-BP</t>
  </si>
  <si>
    <t>2596-BP</t>
  </si>
  <si>
    <t>3411-BP</t>
  </si>
  <si>
    <t>3411-AP</t>
  </si>
  <si>
    <t>added 9/12/13</t>
  </si>
  <si>
    <t>3396-AP</t>
  </si>
  <si>
    <t>added 10/1/13</t>
  </si>
  <si>
    <t>3398-BP</t>
  </si>
  <si>
    <t>3398-AP</t>
  </si>
  <si>
    <t>added 10/1/14</t>
  </si>
  <si>
    <t>3396-A</t>
  </si>
  <si>
    <t>Windmill</t>
  </si>
  <si>
    <t>3398-B</t>
  </si>
  <si>
    <t>3412-B</t>
  </si>
  <si>
    <t>3412-A</t>
  </si>
  <si>
    <t>3413-AP</t>
  </si>
  <si>
    <t>3414-BP</t>
  </si>
  <si>
    <t>3414-AP</t>
  </si>
  <si>
    <t>3415-BP</t>
  </si>
  <si>
    <t>3415-AP</t>
  </si>
  <si>
    <t>3416-BP</t>
  </si>
  <si>
    <t>3416-AP</t>
  </si>
  <si>
    <t>3417-AP</t>
  </si>
  <si>
    <t>3425-AP</t>
  </si>
  <si>
    <t>Starmatic</t>
  </si>
  <si>
    <t>3418-B</t>
  </si>
  <si>
    <t>3418-A</t>
  </si>
  <si>
    <t>3419-AP</t>
  </si>
  <si>
    <t>3421-BP</t>
  </si>
  <si>
    <t>3421-AP</t>
  </si>
  <si>
    <t>3426-AP</t>
  </si>
  <si>
    <t>3426-BP</t>
  </si>
  <si>
    <t>3427-B</t>
  </si>
  <si>
    <t>3427-A</t>
  </si>
  <si>
    <t>added 10/29/13</t>
  </si>
  <si>
    <t>3031-B</t>
  </si>
  <si>
    <t>3031-A</t>
  </si>
  <si>
    <t>added10/29/13</t>
  </si>
  <si>
    <t>2653-BP</t>
  </si>
  <si>
    <t>2653-AP</t>
  </si>
  <si>
    <t>4013-A</t>
  </si>
  <si>
    <t>CB-21-R(3 9/16 x 2 3/4 x 5/8 - 5/8)</t>
  </si>
  <si>
    <t>4013-B</t>
  </si>
  <si>
    <t>cb-21n-w</t>
  </si>
  <si>
    <t>4014-A</t>
  </si>
  <si>
    <t>CB-21N-W(3 9/16 x 2 3/4 x 13/16 - 13/16)</t>
  </si>
  <si>
    <t>4014-B</t>
  </si>
  <si>
    <t>cb-25-n</t>
  </si>
  <si>
    <t>4015-A</t>
  </si>
  <si>
    <t>CB-25-N(4 1/4 x 3 1/4 x 5/8 - 5/8)</t>
  </si>
  <si>
    <t>4015-B</t>
  </si>
  <si>
    <t>4016-A</t>
  </si>
  <si>
    <t>CB-25-N(4 1/4 x 3 1/4 x 7/8 - 7/8)</t>
  </si>
  <si>
    <t>4016-B</t>
  </si>
  <si>
    <t>cb-25-r</t>
  </si>
  <si>
    <t>4017-A</t>
  </si>
  <si>
    <t>CB-25-R(4 1/4 x 3 1/4 x 7/8 - 7/8)</t>
  </si>
  <si>
    <t>4017-B</t>
  </si>
  <si>
    <t>4018-A</t>
  </si>
  <si>
    <t>CB-25-R(4 1/4 x 3 1/4 x 1 - 1)</t>
  </si>
  <si>
    <t>4018-B</t>
  </si>
  <si>
    <t>cb-27</t>
  </si>
  <si>
    <t>4019-A</t>
  </si>
  <si>
    <t>CB-27(6 1/2 x 3 5/16 x 1/2 - 1/2)</t>
  </si>
  <si>
    <t>4019-B</t>
  </si>
  <si>
    <t>cb-33-r</t>
  </si>
  <si>
    <t>4020-A</t>
  </si>
  <si>
    <t>CB-33-R(2 9/16 x 2 1/8 x 1/2 - 1/2)</t>
  </si>
  <si>
    <t>4020-B</t>
  </si>
  <si>
    <t>cb-33-n</t>
  </si>
  <si>
    <t>4021-A</t>
  </si>
  <si>
    <t>CB-33-N(2 9/16 x 2 1/8 x 1/2 - 1/2)</t>
  </si>
  <si>
    <t>4021-B</t>
  </si>
  <si>
    <t>cb-34-r</t>
  </si>
  <si>
    <t>4022-A</t>
  </si>
  <si>
    <t>CB-34-R(2 7/8 x 2 1/4 x 1/2 - 1/2)</t>
  </si>
  <si>
    <t>4022-B</t>
  </si>
  <si>
    <t>cb-34-n</t>
  </si>
  <si>
    <t>4023-A</t>
  </si>
  <si>
    <t>CB-34-N(2 7/8 x 2 1/4 x 1/2 - 1/2)</t>
  </si>
  <si>
    <t>4023-B</t>
  </si>
  <si>
    <t>cb-34-r d</t>
  </si>
  <si>
    <t>4024-A</t>
  </si>
  <si>
    <t>2383-S</t>
  </si>
  <si>
    <t>2607-S</t>
  </si>
  <si>
    <t>2609-S</t>
  </si>
  <si>
    <t>2258-S</t>
  </si>
  <si>
    <t>CB-34-R D(2 7/8 x 2 1/4 x 13/32 - 13/32)</t>
  </si>
  <si>
    <t>4024-B</t>
  </si>
  <si>
    <t>cb-43-r</t>
  </si>
  <si>
    <t>4025-A</t>
  </si>
  <si>
    <t>CB-43-R(4 1/4 x 3 1/2 x 1/2 - 1/2)</t>
  </si>
  <si>
    <t>4025-B</t>
  </si>
  <si>
    <t>cb-43-n</t>
  </si>
  <si>
    <t>4026-A</t>
  </si>
  <si>
    <t>CB-43-N(4 1/4 x 3 1/2 x 1/2 - 1/2)</t>
  </si>
  <si>
    <t>4026-B</t>
  </si>
  <si>
    <t>4027-A</t>
  </si>
  <si>
    <t>CB-43-R(4 1/4 x 3 1/2 x 5/8 - 5/8)</t>
  </si>
  <si>
    <t>4027-B</t>
  </si>
  <si>
    <t>cb-44-r</t>
  </si>
  <si>
    <t>4028-A</t>
  </si>
  <si>
    <t>CB-44-R(4 3/16 x 3 5/8 x 9/16 - 9/16)</t>
  </si>
  <si>
    <t>4028-B</t>
  </si>
  <si>
    <t>cb-45-r</t>
  </si>
  <si>
    <t>4029-A</t>
  </si>
  <si>
    <t>CB-45-R(5 x 4 x 7/8 - 7/8)</t>
  </si>
  <si>
    <t>4029-B</t>
  </si>
  <si>
    <t>cb-53-r</t>
  </si>
  <si>
    <t>4030-A</t>
  </si>
  <si>
    <t>CB-53-R(3 1/4 x 2 1/2 x 9/16 - 9/16)</t>
  </si>
  <si>
    <t>4030-B</t>
  </si>
  <si>
    <t>cb-53-n</t>
  </si>
  <si>
    <t>4031-A</t>
  </si>
  <si>
    <t>CB-53-N(3 1/4 x 2 1/2 x 9/16 - 9/16)</t>
  </si>
  <si>
    <t>4031-B</t>
  </si>
  <si>
    <t>cb-53-r d</t>
  </si>
  <si>
    <t>4032-A</t>
  </si>
  <si>
    <t>CB-53-R D(3 1/4 x 2 1/2 x 7/8 - 7/8)</t>
  </si>
  <si>
    <t>4032-B</t>
  </si>
  <si>
    <t>cb-54-r</t>
  </si>
  <si>
    <t>4033-A</t>
  </si>
  <si>
    <t>CB-54-R(5 3/16 x 4 1/16 x 7/16 - 7/16)</t>
  </si>
  <si>
    <t>4033-B</t>
  </si>
  <si>
    <t>4034-A</t>
  </si>
  <si>
    <t>CB-54-R(5 3/16 x 4 1/16 x 9/16 - 9/16)</t>
  </si>
  <si>
    <t>4034-B</t>
  </si>
  <si>
    <t>cb-63-r</t>
  </si>
  <si>
    <t>4035-A</t>
  </si>
  <si>
    <t>CB-63-R(3 1/2 x 3 x 5/8 - 5/8)</t>
  </si>
  <si>
    <t>4035-B</t>
  </si>
  <si>
    <t>4036-A</t>
  </si>
  <si>
    <t>CB-63-R(3 1/2 x 3 x 1/2 - 1/2)</t>
  </si>
  <si>
    <t>4036-B</t>
  </si>
  <si>
    <t>cb-63-n</t>
  </si>
  <si>
    <t>4037-A</t>
  </si>
  <si>
    <t>CB-63-N(3 1/2 x 3 x 1/2 - 1/2)</t>
  </si>
  <si>
    <t>4037-B</t>
  </si>
  <si>
    <t>cb-63-r d</t>
  </si>
  <si>
    <t>4038-A</t>
  </si>
  <si>
    <t>CB-63-R D(3 1/2 x 3 x 3/4 - 3/4)</t>
  </si>
  <si>
    <t>4038-B</t>
  </si>
  <si>
    <t>cb-73-r</t>
  </si>
  <si>
    <t>4039-A</t>
  </si>
  <si>
    <t>3202-BP</t>
  </si>
  <si>
    <t>3202-AP</t>
  </si>
  <si>
    <t>2523-AP</t>
  </si>
  <si>
    <t>3217-BP</t>
  </si>
  <si>
    <t>3217-AP</t>
  </si>
  <si>
    <t>3219-BP</t>
  </si>
  <si>
    <t>3219-AP</t>
  </si>
  <si>
    <t>2591-BP</t>
  </si>
  <si>
    <t>2591-AP</t>
  </si>
  <si>
    <t>2593-BP</t>
  </si>
  <si>
    <t>3253-BP</t>
  </si>
  <si>
    <t>CRANE</t>
  </si>
  <si>
    <t>3293-BP</t>
  </si>
  <si>
    <t>3293-AP</t>
  </si>
  <si>
    <t>3290-AP</t>
  </si>
  <si>
    <t>3291-AP</t>
  </si>
  <si>
    <t>3300-BP</t>
  </si>
  <si>
    <t>3300-AP</t>
  </si>
  <si>
    <t>3295-AP</t>
  </si>
  <si>
    <t>3292-AP</t>
  </si>
  <si>
    <t>3297-AP</t>
  </si>
  <si>
    <t>3297-BP</t>
  </si>
  <si>
    <t>3254-AP</t>
  </si>
  <si>
    <t>3254-BP</t>
  </si>
  <si>
    <t>3254-N</t>
  </si>
  <si>
    <t>CB-73-R(4 1/4 x 2 x 1/2 - 1/2)</t>
  </si>
  <si>
    <t>4039-B</t>
  </si>
  <si>
    <t>cb-73-n</t>
  </si>
  <si>
    <t>4040-A</t>
  </si>
  <si>
    <t>CB-73-N(4 1/4 x 2 x 1/2 - 1/2)</t>
  </si>
  <si>
    <t>4040-B</t>
  </si>
  <si>
    <t>2715-B</t>
  </si>
  <si>
    <t>2715-A</t>
  </si>
  <si>
    <t>cb-74-r</t>
  </si>
  <si>
    <t>4041-A</t>
  </si>
  <si>
    <t>CB-74-R(9 5/8 x 2 x 1/2 - 1/2)</t>
  </si>
  <si>
    <t>4041-B</t>
  </si>
  <si>
    <t>cb-83-r</t>
  </si>
  <si>
    <t>4042-A</t>
  </si>
  <si>
    <t>CB-83-R(6 x 4 x 1/2 - 1/2)</t>
  </si>
  <si>
    <t>4042-B</t>
  </si>
  <si>
    <t>cb-83-n</t>
  </si>
  <si>
    <t>4043-A</t>
  </si>
  <si>
    <t>CB-83-N(6 X 4 X 1/2 - 1/2)</t>
  </si>
  <si>
    <t>4043-B</t>
  </si>
  <si>
    <t>4044-A</t>
  </si>
  <si>
    <t>CB-83-R(6 x 4 x 5/8 - 5/8)</t>
  </si>
  <si>
    <t>4044-B</t>
  </si>
  <si>
    <t>cb-103</t>
  </si>
  <si>
    <t>4045-A</t>
  </si>
  <si>
    <t>CB-103(8 x 2 x 1/2 - 1/2)</t>
  </si>
  <si>
    <t>4045-B</t>
  </si>
  <si>
    <t>cb-104</t>
  </si>
  <si>
    <t>4046-A</t>
  </si>
  <si>
    <t>CB-104(8 x 1 3/8 x 7/16 - 7/16)</t>
  </si>
  <si>
    <t>4046-B</t>
  </si>
  <si>
    <t>cb-107</t>
  </si>
  <si>
    <t>4047-A</t>
  </si>
  <si>
    <t>2625-B</t>
  </si>
  <si>
    <t>2625-A</t>
  </si>
  <si>
    <t>CB-107(9 1/4 x 2 15/32 x 9/16 - 9/16)</t>
  </si>
  <si>
    <t>4047-B</t>
  </si>
  <si>
    <t>cb-135-r</t>
  </si>
  <si>
    <t>4048-A</t>
  </si>
  <si>
    <t>CB-135-R(7 x 4 1/4 x 9/16 - 9/16)</t>
  </si>
  <si>
    <t>4048-B</t>
  </si>
  <si>
    <t>cb-135-n</t>
  </si>
  <si>
    <t>4049-A</t>
  </si>
  <si>
    <t>CB-135-N(7 x 4 1/4 x 9/16 - 9/16)</t>
  </si>
  <si>
    <t>4049-B</t>
  </si>
  <si>
    <t>cb-135 d</t>
  </si>
  <si>
    <t>4050-B</t>
  </si>
  <si>
    <t>cb-139</t>
  </si>
  <si>
    <t>4051-A</t>
  </si>
  <si>
    <t>CB-139(5 1/4 x 3 1/16 x 1/2 - 1/2)</t>
  </si>
  <si>
    <t>4051-B</t>
  </si>
  <si>
    <t>cb-139-n</t>
  </si>
  <si>
    <t>4052-A</t>
  </si>
  <si>
    <t>CB-139-N(5 1/4 x 3 1/16 x 1/2 - 1/2)</t>
  </si>
  <si>
    <t>4052-B</t>
  </si>
  <si>
    <t>cb-203</t>
  </si>
  <si>
    <t>4053-A</t>
  </si>
  <si>
    <t>CB-203(6 x 2 1/2 x 1/2 - 1/2)</t>
  </si>
  <si>
    <t>4053-B</t>
  </si>
  <si>
    <t>cb-435</t>
  </si>
  <si>
    <t>4054-A</t>
  </si>
  <si>
    <t>CB-435(4 5/16 x 3 x 1/2 - 1/2)</t>
  </si>
  <si>
    <t>4054-B</t>
  </si>
  <si>
    <t>cb-2565</t>
  </si>
  <si>
    <t>4055-A</t>
  </si>
  <si>
    <t>CB-2565(6 9/16 x 2 1/2 x 7/16 - 7/16)</t>
  </si>
  <si>
    <t>4055-B</t>
  </si>
  <si>
    <t>cb-26/22</t>
  </si>
  <si>
    <t>4056-A</t>
  </si>
  <si>
    <t>2405-B</t>
  </si>
  <si>
    <t>2405-A</t>
  </si>
  <si>
    <t>CB-26/22(6 x 2 1/2 x 9/16 - 9/16)</t>
  </si>
  <si>
    <t>4056-B</t>
  </si>
  <si>
    <t>cb-wbb-1</t>
  </si>
  <si>
    <t>4057-A</t>
  </si>
  <si>
    <t>2698-A</t>
  </si>
  <si>
    <t>CB-WBB-1(3 3/8 x 2 x 1 7/16 - 1 7/16)</t>
  </si>
  <si>
    <t>4057-B</t>
  </si>
  <si>
    <t>cb-wbb-2</t>
  </si>
  <si>
    <t>4058-A</t>
  </si>
  <si>
    <t>CB-WBB-2(3 7/16 x 2 1/2 x 1 3/8 - 1 3/8)</t>
  </si>
  <si>
    <t>4058-B</t>
  </si>
  <si>
    <t>cb-wbb-3</t>
  </si>
  <si>
    <t>4059-A</t>
  </si>
  <si>
    <t>CB-WBB-3(3 3/8 x 3 3/8 x 1 3/8 - 1 3/8)</t>
  </si>
  <si>
    <t>4059-B</t>
  </si>
  <si>
    <t>cb-wbb-4</t>
  </si>
  <si>
    <t>4060-A</t>
  </si>
  <si>
    <t>CB-WBB-4(3 15/16 x 2 5/8 x 1 3/16 - 1 3/16)</t>
  </si>
  <si>
    <t>4060-B</t>
  </si>
  <si>
    <t>cb-2151</t>
  </si>
  <si>
    <t>4061-A</t>
  </si>
  <si>
    <t>CB-2151(3 3/8 x 2 1/8 x 15/16 - 15/16)</t>
  </si>
  <si>
    <t>4061-B</t>
  </si>
  <si>
    <t>4062-A</t>
  </si>
  <si>
    <t>4062(3 7/8 x 2 7/8 x 7/16 - 7/16)</t>
  </si>
  <si>
    <t>4062-B</t>
  </si>
  <si>
    <t>4063-A</t>
  </si>
  <si>
    <t>4063(3 7/8 x 2 7/8 x 3/4 - 3/4)</t>
  </si>
  <si>
    <t>4063-B</t>
  </si>
  <si>
    <t>cb2156-b</t>
  </si>
  <si>
    <t>4064-A</t>
  </si>
  <si>
    <t>2599-A</t>
  </si>
  <si>
    <t>2599-B</t>
  </si>
  <si>
    <t>CB2156-B(4 5/16 x 3 3/4 x 21/32 - 21/32)</t>
  </si>
  <si>
    <t>4064-B</t>
  </si>
  <si>
    <t>cb2156-c</t>
  </si>
  <si>
    <t>4065-A</t>
  </si>
  <si>
    <t>CB2156-C(4 5/16 x 3 3/4 x 1 13/32 - 1 13/32)</t>
  </si>
  <si>
    <t>4065-B</t>
  </si>
  <si>
    <t>4066-A</t>
  </si>
  <si>
    <t>4066(4 5/8 x 3 7/8 x 1 1/4 - 1 1/4)</t>
  </si>
  <si>
    <t>4066-B</t>
  </si>
  <si>
    <t>4067-A</t>
  </si>
  <si>
    <t>4067(5 1/4 x 4 x 7/8 - 7/8)</t>
  </si>
  <si>
    <t>4067-B</t>
  </si>
  <si>
    <t>4068-A</t>
  </si>
  <si>
    <t>4068(5 1/2 x 3 3/4 x 3/4 - 3/4)</t>
  </si>
  <si>
    <t>4068-B</t>
  </si>
  <si>
    <t>frsthhb-1</t>
  </si>
  <si>
    <t>4069-A</t>
  </si>
  <si>
    <t>4069(4 5/8 x 3 7/8 x 1 - 1)</t>
  </si>
  <si>
    <t>4069-B</t>
  </si>
  <si>
    <t>cb-257</t>
  </si>
  <si>
    <t>4070-A</t>
  </si>
  <si>
    <t>CB-257(7 x 2 5/8 x 9/16 - 9/16)</t>
  </si>
  <si>
    <t>4070-B</t>
  </si>
  <si>
    <t>2679-B</t>
  </si>
  <si>
    <t>2679-A</t>
  </si>
  <si>
    <t>2681-A</t>
  </si>
  <si>
    <t>2678-B</t>
  </si>
  <si>
    <t>2678-A</t>
  </si>
  <si>
    <t>2677-B</t>
  </si>
  <si>
    <t>2677-A</t>
  </si>
  <si>
    <t>4071-A</t>
  </si>
  <si>
    <t>4071(7 7/16 x 2 11/32 x 7/16 - 7/16)</t>
  </si>
  <si>
    <t>4071-B</t>
  </si>
  <si>
    <t>4072-A</t>
  </si>
  <si>
    <t>4072(8 x 3 x 1/2 - 1/2)</t>
  </si>
  <si>
    <t>4072-B</t>
  </si>
  <si>
    <t>4073-A</t>
  </si>
  <si>
    <t>2542-B</t>
  </si>
  <si>
    <t>4073(8 x 3 x 1/2 - 1/2)</t>
  </si>
  <si>
    <t>4073-B</t>
  </si>
  <si>
    <t>cb-295</t>
  </si>
  <si>
    <t>4074-A</t>
  </si>
  <si>
    <t>CB-295(9 1/2 x 2 3/16 x 7/16 - 7/16)</t>
  </si>
  <si>
    <t>4074-B</t>
  </si>
  <si>
    <t>4075-A</t>
  </si>
  <si>
    <t>4075-B</t>
  </si>
  <si>
    <t>4076-A</t>
  </si>
  <si>
    <t>4076(12 1/4 x 5 7/8 x 5/8 - 5/8)</t>
  </si>
  <si>
    <t>4076-B</t>
  </si>
  <si>
    <t>sil-base</t>
  </si>
  <si>
    <t>4077-A</t>
  </si>
  <si>
    <t>4077(14 1/4 x 9 7/16 x 1 1/8 - 1 1/8)</t>
  </si>
  <si>
    <t>4077-B</t>
  </si>
  <si>
    <t>4078-A</t>
  </si>
  <si>
    <t>4078(14 1/4 x 9 7/16 x 11/16 - 11/16)</t>
  </si>
  <si>
    <t>4078-B</t>
  </si>
  <si>
    <t>4079-A</t>
  </si>
  <si>
    <t>4079(10 x 8 1/2 x 1 3/16 - 1 3/16)</t>
  </si>
  <si>
    <t>4079-B</t>
  </si>
  <si>
    <t>4080-A</t>
  </si>
  <si>
    <t>4080(9 1/4 x 6 3/8 x 13/16 - 13/16)</t>
  </si>
  <si>
    <t>4080-B</t>
  </si>
  <si>
    <t>4081-A</t>
  </si>
  <si>
    <t>4081(9 7/16 x 7 1/2 x 13/16 - 13/16)</t>
  </si>
  <si>
    <t>4081-B</t>
  </si>
  <si>
    <t>4082-A</t>
  </si>
  <si>
    <t>2621-B</t>
  </si>
  <si>
    <t>2621-A</t>
  </si>
  <si>
    <t>4082(7 x 7 x 13/16 - 13/16)</t>
  </si>
  <si>
    <t>4082-B</t>
  </si>
  <si>
    <t>4083-A</t>
  </si>
  <si>
    <t>4083(7 x 5 1/4 x 3/4 - 3/4)</t>
  </si>
  <si>
    <t>4083-B</t>
  </si>
  <si>
    <t>4084-A</t>
  </si>
  <si>
    <t>CB-8(8 x 7 1/8 x 1 - 1)</t>
  </si>
  <si>
    <t>4084-B</t>
  </si>
  <si>
    <t>4085-A</t>
  </si>
  <si>
    <t>CB-LLP1(7 3/8 x 6 3/16 x 5/8 - 5/8)</t>
  </si>
  <si>
    <t>4085-B</t>
  </si>
  <si>
    <t>4086-A</t>
  </si>
  <si>
    <t>4086(6 x 5 3/4 x 5/8 - 5/8)</t>
  </si>
  <si>
    <t>4086-B</t>
  </si>
  <si>
    <t>4087-A</t>
  </si>
  <si>
    <t>2671-B</t>
  </si>
  <si>
    <t>2671-A</t>
  </si>
  <si>
    <t>4087(8 1/8 x 7 1/16 x 5/8 - 5/8)</t>
  </si>
  <si>
    <t>4087-B</t>
  </si>
  <si>
    <t>4088-A</t>
  </si>
  <si>
    <t>4088(13 1/2 x 8 5/8 x 5/8 - 5/8)</t>
  </si>
  <si>
    <t>4088-B</t>
  </si>
  <si>
    <t>4089-A</t>
  </si>
  <si>
    <t>4089(8 13/16 x 6 5/16 x 7/8 - 7/8)</t>
  </si>
  <si>
    <t>4089-B</t>
  </si>
  <si>
    <t>plate bx</t>
  </si>
  <si>
    <t>4090-A</t>
  </si>
  <si>
    <t>4090(9 3/4 x 9 5/8 x 3/4 - 3/4)</t>
  </si>
  <si>
    <t>4090-B</t>
  </si>
  <si>
    <t>2616-A</t>
  </si>
  <si>
    <t>4091-A</t>
  </si>
  <si>
    <t>4091(4 1/2 x 4 x 1 1/8 - 1 1/8)</t>
  </si>
  <si>
    <t>4091-B</t>
  </si>
  <si>
    <t>4092-A</t>
  </si>
  <si>
    <t>CB-4092(7 11/16 x 2 7/8 x 1/2 - 1/2)</t>
  </si>
  <si>
    <t>4092-B</t>
  </si>
  <si>
    <t>4093-A</t>
  </si>
  <si>
    <t>4093(7 1/2 x 5 1/2 x 9/16 - 9/16)</t>
  </si>
  <si>
    <t>4093-B</t>
  </si>
  <si>
    <t>4094-A</t>
  </si>
  <si>
    <t>4094(3 1/2 x 3 1/2 x 13/16 - 13/16)</t>
  </si>
  <si>
    <t>4094-B</t>
  </si>
  <si>
    <t>cb-21-n</t>
  </si>
  <si>
    <t>4095-A</t>
  </si>
  <si>
    <t>CB-21-N(3 9/16 x 2 3/4 x 1 - 1)</t>
  </si>
  <si>
    <t>4095-B</t>
  </si>
  <si>
    <t>4096-A</t>
  </si>
  <si>
    <t>CB-21-N(3 9/16 x 2 3/4 x 1 3/8 - 1 3/8)</t>
  </si>
  <si>
    <t>4096-B</t>
  </si>
  <si>
    <t>8-r-r-1</t>
  </si>
  <si>
    <t>4097-A</t>
  </si>
  <si>
    <t>8-R-R-1(6 x 4 x 1 - 1)</t>
  </si>
  <si>
    <t>2615-B</t>
  </si>
  <si>
    <t>2615-A</t>
  </si>
  <si>
    <t>4097-B</t>
  </si>
  <si>
    <t>s.draw b</t>
  </si>
  <si>
    <t>4098-A</t>
  </si>
  <si>
    <t>2871-B</t>
  </si>
  <si>
    <t>2871-A</t>
  </si>
  <si>
    <t>2870-B</t>
  </si>
  <si>
    <t>2870-A</t>
  </si>
  <si>
    <t>2869-B</t>
  </si>
  <si>
    <t>2869-A</t>
  </si>
  <si>
    <t>2866-A</t>
  </si>
  <si>
    <t>2867-B</t>
  </si>
  <si>
    <t>2867-A</t>
  </si>
  <si>
    <t>2524-S</t>
  </si>
  <si>
    <t>2162-S</t>
  </si>
  <si>
    <t>2866-BP</t>
  </si>
  <si>
    <t>4098(2 7/8 x 2 7/8 x 1 1/4 - 1/2)</t>
  </si>
  <si>
    <t>cover</t>
  </si>
  <si>
    <t>4098-B</t>
  </si>
  <si>
    <t>platform</t>
  </si>
  <si>
    <t>4098-C</t>
  </si>
  <si>
    <t>Platform</t>
  </si>
  <si>
    <t>wrap</t>
  </si>
  <si>
    <t>4098-D</t>
  </si>
  <si>
    <t>WRAP ! ! ! !</t>
  </si>
  <si>
    <t>drawer</t>
  </si>
  <si>
    <t>4098-E</t>
  </si>
  <si>
    <t>Drawer</t>
  </si>
  <si>
    <t>cb-9</t>
  </si>
  <si>
    <t>4101-A</t>
  </si>
  <si>
    <t>CB-9(3 x 3 x 1/2 - 1/2)</t>
  </si>
  <si>
    <t>4101-B</t>
  </si>
  <si>
    <t>4102-A</t>
  </si>
  <si>
    <t>4102(3 1/2 x 3 1/2 x 1 1/16 - 1 1/16)</t>
  </si>
  <si>
    <t>4102-B</t>
  </si>
  <si>
    <t>4103-A</t>
  </si>
  <si>
    <t>4103(3 5/8 x 2 7/8 x 11/16 - 11/16)</t>
  </si>
  <si>
    <t>4103-B</t>
  </si>
  <si>
    <t>4104-A</t>
  </si>
  <si>
    <t>4104(6 3/8 x 3 5/16 x 1/2 - 1/2)</t>
  </si>
  <si>
    <t>4104-B</t>
  </si>
  <si>
    <t>2115-BP</t>
  </si>
  <si>
    <t>2115-AP</t>
  </si>
  <si>
    <t>2013R-A</t>
  </si>
  <si>
    <t>2013(3 1/4 X 2 1/2 X 3/4 - 1 1/2) &gt;&gt;ROTARY&lt;&lt;</t>
  </si>
  <si>
    <t>2013R-B</t>
  </si>
  <si>
    <t>1053(6 3/16 x 1 3/4 x 3/4 - 9/16) &gt;&gt;ROTARY&lt;&lt;</t>
  </si>
  <si>
    <t>2137(5 15/16 x 4 15/16 x 1) &gt;&gt;ROTARY&lt;&lt;</t>
  </si>
  <si>
    <t>2224-A</t>
  </si>
  <si>
    <t>2224(6 5/8 x 3 5/8 x 13/16- 5/8)</t>
  </si>
  <si>
    <t>2224-B</t>
  </si>
  <si>
    <t>2251-A</t>
  </si>
  <si>
    <t>2251(2 3/4 X 2 X 1 - 5/8)</t>
  </si>
  <si>
    <t>2251-B</t>
  </si>
  <si>
    <t>2014-H</t>
  </si>
  <si>
    <t>Slipcase Cvr</t>
  </si>
  <si>
    <t>2255-A</t>
  </si>
  <si>
    <t>2255-B</t>
  </si>
  <si>
    <t>2255-C</t>
  </si>
  <si>
    <t>2025-C</t>
  </si>
  <si>
    <t>Spacer</t>
  </si>
  <si>
    <t>2262-A</t>
  </si>
  <si>
    <t>2599-BP</t>
  </si>
  <si>
    <t>2599-AP</t>
  </si>
  <si>
    <t>2262(3 7/16 X 1 3/8 X 1 3/8 - 2 1/4)</t>
  </si>
  <si>
    <t>2262-B</t>
  </si>
  <si>
    <t>2263-A</t>
  </si>
  <si>
    <t>Tray</t>
  </si>
  <si>
    <t>2263(9 1/2 x 6 1/8 x 1 1/16)</t>
  </si>
  <si>
    <t>2266-A</t>
  </si>
  <si>
    <t>2266(5 1/8 X 1 1/2 X 5/8)</t>
  </si>
  <si>
    <t>2271-A</t>
  </si>
  <si>
    <t>2271(6 1/4 x 3 15/16 x 9/16)</t>
  </si>
  <si>
    <t>2267-A</t>
  </si>
  <si>
    <t>2267(3 x 2 3/16 x 1 7/8)</t>
  </si>
  <si>
    <t>2268-A</t>
  </si>
  <si>
    <t>2268(5 9/16 x 1 7/8 x 5/8)</t>
  </si>
  <si>
    <t>2269-A</t>
  </si>
  <si>
    <t>2269(3 3/4 x 2 3/8 x 2 1/16 - 1 1/4)</t>
  </si>
  <si>
    <t>2269-B</t>
  </si>
  <si>
    <t>2270-A</t>
  </si>
  <si>
    <t>2564-B</t>
  </si>
  <si>
    <t>2564-A</t>
  </si>
  <si>
    <t>2270(5 1/4 x 2 1/2 x 3 - 2 1/4)</t>
  </si>
  <si>
    <t>2270-B</t>
  </si>
  <si>
    <t>2272-A</t>
  </si>
  <si>
    <t>2272(8 1/8 x 2 x 1 1/8 - 5/8)</t>
  </si>
  <si>
    <t>2272-B</t>
  </si>
  <si>
    <t>2274(3 1/8 x 3 1/8 X 1 - 3/4)</t>
  </si>
  <si>
    <t>2275-A</t>
  </si>
  <si>
    <t xml:space="preserve">2275(3 1/8 X 1 7/16 X 1 - 3/4) </t>
  </si>
  <si>
    <t>2275-B</t>
  </si>
  <si>
    <t>2107-D</t>
  </si>
  <si>
    <t>2277-A</t>
  </si>
  <si>
    <t>2277(10 3/4 X 5 1/8 X 1 9/16 - 7/8)</t>
  </si>
  <si>
    <t>2277-B</t>
  </si>
  <si>
    <t>2280-A</t>
  </si>
  <si>
    <t>2820-B</t>
  </si>
  <si>
    <t>2820-A</t>
  </si>
  <si>
    <t>2280(4 3/4 X 2 3/8 X 1 1/8 - 7/8)</t>
  </si>
  <si>
    <t>2280-B</t>
  </si>
  <si>
    <t>2117-D</t>
  </si>
  <si>
    <t>2563-A</t>
  </si>
  <si>
    <t>2278-A</t>
  </si>
  <si>
    <t>2278(6 1/4 x 4 5/16 x 1)</t>
  </si>
  <si>
    <t>2278-B</t>
  </si>
  <si>
    <t>Other</t>
  </si>
  <si>
    <t>2279-A</t>
  </si>
  <si>
    <t>2279(7 5/8 x 4 1/8 x 1 7/16  - 3/4)</t>
  </si>
  <si>
    <t>2279-B</t>
  </si>
  <si>
    <t>2279-C</t>
  </si>
  <si>
    <t>2281-A</t>
  </si>
  <si>
    <t>2 pc chip</t>
  </si>
  <si>
    <t>2281(3 9/16 x 2 3/4 x 2 1/4 - 3/4)</t>
  </si>
  <si>
    <t>2281-B</t>
  </si>
  <si>
    <t>2282-A</t>
  </si>
  <si>
    <t>2282(9 5/16 x 2 1/8 x 1 - 3/4)</t>
  </si>
  <si>
    <t>2282-B</t>
  </si>
  <si>
    <t>2283-A</t>
  </si>
  <si>
    <t>2283(6 9/16 X 6 1/4 X 11/16 - 5/8)</t>
  </si>
  <si>
    <t>2283-B</t>
  </si>
  <si>
    <t>1040-A</t>
  </si>
  <si>
    <t>2284(3 1/2 x 1 5/8 x 1 3/8 - 2 1/4)</t>
  </si>
  <si>
    <t>2117-E</t>
  </si>
  <si>
    <t>2628-BP</t>
  </si>
  <si>
    <t>2628-AP</t>
  </si>
  <si>
    <t>1134-E</t>
  </si>
  <si>
    <t>2088-D</t>
  </si>
  <si>
    <t>2014-K</t>
  </si>
  <si>
    <t>2131-D</t>
  </si>
  <si>
    <t>2069-C</t>
  </si>
  <si>
    <t>2130-C</t>
  </si>
  <si>
    <t>2285-B</t>
  </si>
  <si>
    <t>2285-A</t>
  </si>
  <si>
    <t>2285(3 9/16 x 4 3/4 x 1 9/16 - 5/8)</t>
  </si>
  <si>
    <t>2288(2 19/32 x 2 19/32 x 13/16)</t>
  </si>
  <si>
    <t>1095-A</t>
  </si>
  <si>
    <t>1095-B</t>
  </si>
  <si>
    <t>2290-A</t>
  </si>
  <si>
    <t>2290(3 X 2 X 1 - 5/8)</t>
  </si>
  <si>
    <t>2290-B</t>
  </si>
  <si>
    <t>2294(3 1/8 x 2 1/8x 5/8 - 15/32)</t>
  </si>
  <si>
    <t>2295-A</t>
  </si>
  <si>
    <t>2295(6 x 4 1/2 x 1 - 5/8)</t>
  </si>
  <si>
    <t>2295-B</t>
  </si>
  <si>
    <t>2297-A</t>
  </si>
  <si>
    <t>2297(4 5/8 x 3 1/8 x 2 5/16 - 1 5/16)</t>
  </si>
  <si>
    <t>2297-B</t>
  </si>
  <si>
    <t>2130(5 15/16 x 3 13/16 x 1 - 3/4)</t>
  </si>
  <si>
    <t>1015-AP</t>
  </si>
  <si>
    <t>1015-BP</t>
  </si>
  <si>
    <t>2301-BP</t>
  </si>
  <si>
    <t>2301-AP</t>
  </si>
  <si>
    <t>2129-BP</t>
  </si>
  <si>
    <t>2147-AP</t>
  </si>
  <si>
    <t>2147-BP</t>
  </si>
  <si>
    <t>2128-BP</t>
  </si>
  <si>
    <t>1148-BP</t>
  </si>
  <si>
    <t>1148-AP</t>
  </si>
  <si>
    <t>1128-BP</t>
  </si>
  <si>
    <t>1128-AP</t>
  </si>
  <si>
    <t>2069-BP</t>
  </si>
  <si>
    <t>2127-BP</t>
  </si>
  <si>
    <t>2300-BP</t>
  </si>
  <si>
    <t>2127-AP</t>
  </si>
  <si>
    <t>1071-BP</t>
  </si>
  <si>
    <t>2128-AP</t>
  </si>
  <si>
    <t>2131-AP</t>
  </si>
  <si>
    <t>1071-AP</t>
  </si>
  <si>
    <t>2069-AP</t>
  </si>
  <si>
    <t>2129-AP</t>
  </si>
  <si>
    <t>2276-AP</t>
  </si>
  <si>
    <t>2276-BP</t>
  </si>
  <si>
    <t>2088-AP</t>
  </si>
  <si>
    <t>2117-AP</t>
  </si>
  <si>
    <t>2018-BP</t>
  </si>
  <si>
    <t>2018-AP</t>
  </si>
  <si>
    <t>2012-AP</t>
  </si>
  <si>
    <t>2012-BP</t>
  </si>
  <si>
    <t>1113-BP</t>
  </si>
  <si>
    <t>1134-AP</t>
  </si>
  <si>
    <t>2294-BP</t>
  </si>
  <si>
    <t>2294-AP</t>
  </si>
  <si>
    <t>2130-BP</t>
  </si>
  <si>
    <t>2130-AP</t>
  </si>
  <si>
    <t>2288-AP</t>
  </si>
  <si>
    <t>2039-AP</t>
  </si>
  <si>
    <t>2039-BP</t>
  </si>
  <si>
    <t>2284-BP</t>
  </si>
  <si>
    <t>2284-AP</t>
  </si>
  <si>
    <t>2275-BP</t>
  </si>
  <si>
    <t>2274-AP</t>
  </si>
  <si>
    <t>1105-BP</t>
  </si>
  <si>
    <t>1105-AP</t>
  </si>
  <si>
    <t>1113-AP</t>
  </si>
  <si>
    <t>2219-AP</t>
  </si>
  <si>
    <t>2219-BP</t>
  </si>
  <si>
    <t>1134-BP</t>
  </si>
  <si>
    <t>2227-AP</t>
  </si>
  <si>
    <t>2227-BP</t>
  </si>
  <si>
    <t>2025-AP</t>
  </si>
  <si>
    <t>2025-BP</t>
  </si>
  <si>
    <t>2014-AP</t>
  </si>
  <si>
    <t>2014-BP</t>
  </si>
  <si>
    <t>2088-BP</t>
  </si>
  <si>
    <t>2298-BP</t>
  </si>
  <si>
    <t>2078-AP</t>
  </si>
  <si>
    <t>2078-BP</t>
  </si>
  <si>
    <t>1179-AP</t>
  </si>
  <si>
    <t>2285-AP</t>
  </si>
  <si>
    <t>2285-BP</t>
  </si>
  <si>
    <t>1096-AP</t>
  </si>
  <si>
    <t>1096-BP</t>
  </si>
  <si>
    <t>2131-BP</t>
  </si>
  <si>
    <t>2294-C</t>
  </si>
  <si>
    <t>2302-AP</t>
  </si>
  <si>
    <t>2302-BP</t>
  </si>
  <si>
    <t>2306-AP</t>
  </si>
  <si>
    <t>2306-BP</t>
  </si>
  <si>
    <t>2087-BP</t>
  </si>
  <si>
    <t>2087-AP</t>
  </si>
  <si>
    <t>2298-AP</t>
  </si>
  <si>
    <t>2172-B</t>
  </si>
  <si>
    <t>2172-A</t>
  </si>
  <si>
    <t>N</t>
  </si>
  <si>
    <t>2120-B</t>
  </si>
  <si>
    <t>2121-A</t>
  </si>
  <si>
    <t>2600-B</t>
  </si>
  <si>
    <t>2600-A</t>
  </si>
  <si>
    <t>2117-F</t>
  </si>
  <si>
    <t>2117-C</t>
  </si>
  <si>
    <t>1150-C</t>
  </si>
  <si>
    <t>1172-C</t>
  </si>
  <si>
    <t>1071-E</t>
  </si>
  <si>
    <t>1111-C</t>
  </si>
  <si>
    <t>1077-E</t>
  </si>
  <si>
    <t>1015-DP</t>
  </si>
  <si>
    <t>2133-B</t>
  </si>
  <si>
    <t>2133-A</t>
  </si>
  <si>
    <t>2239-B</t>
  </si>
  <si>
    <t>2239-A</t>
  </si>
  <si>
    <t>2219-F</t>
  </si>
  <si>
    <t>2248-A</t>
  </si>
  <si>
    <t>2307-A</t>
  </si>
  <si>
    <t>2307-B</t>
  </si>
  <si>
    <t>2312-BP</t>
  </si>
  <si>
    <t>2312-AP</t>
  </si>
  <si>
    <t>2320-B</t>
  </si>
  <si>
    <t>2320-A</t>
  </si>
  <si>
    <t>SLEEVE</t>
  </si>
  <si>
    <t>2172-C</t>
  </si>
  <si>
    <t>2115-B</t>
  </si>
  <si>
    <t>1092-B</t>
  </si>
  <si>
    <t>2127-B</t>
  </si>
  <si>
    <t>2323-B</t>
  </si>
  <si>
    <t>2323-A</t>
  </si>
  <si>
    <t>2298-A</t>
  </si>
  <si>
    <t>2298-B</t>
  </si>
  <si>
    <t>2306-B</t>
  </si>
  <si>
    <t>2306-A</t>
  </si>
  <si>
    <t>1128-B</t>
  </si>
  <si>
    <t>2127-A</t>
  </si>
  <si>
    <t>2129-A</t>
  </si>
  <si>
    <t>2129-B</t>
  </si>
  <si>
    <t>2128-A</t>
  </si>
  <si>
    <t>2128-B</t>
  </si>
  <si>
    <t>2130-A</t>
  </si>
  <si>
    <t>2130-B</t>
  </si>
  <si>
    <t>2131-A</t>
  </si>
  <si>
    <t>2131-B</t>
  </si>
  <si>
    <t>2284-A</t>
  </si>
  <si>
    <t>2284-B</t>
  </si>
  <si>
    <t>2107-A</t>
  </si>
  <si>
    <t>NEW</t>
  </si>
  <si>
    <t>2329-A</t>
  </si>
  <si>
    <t>2329-AP</t>
  </si>
  <si>
    <t>2336-B</t>
  </si>
  <si>
    <t>2336-A</t>
  </si>
  <si>
    <t>2088-E</t>
  </si>
  <si>
    <t>2129-D</t>
  </si>
  <si>
    <t>2129-DP</t>
  </si>
  <si>
    <t>2117-B</t>
  </si>
  <si>
    <t>2117-A</t>
  </si>
  <si>
    <t>2102-B</t>
  </si>
  <si>
    <t>2102-A</t>
  </si>
  <si>
    <t>2351-A</t>
  </si>
  <si>
    <t>2348-BP</t>
  </si>
  <si>
    <t>2348-AP</t>
  </si>
  <si>
    <t>2348-B</t>
  </si>
  <si>
    <t>2294-B</t>
  </si>
  <si>
    <t>2294-A</t>
  </si>
  <si>
    <t>2588-B</t>
  </si>
  <si>
    <t>2588-A</t>
  </si>
  <si>
    <t>2350-BP</t>
  </si>
  <si>
    <t>2350-AP</t>
  </si>
  <si>
    <t>15/32</t>
  </si>
  <si>
    <t>2308-AP</t>
  </si>
  <si>
    <t>2290-AP</t>
  </si>
  <si>
    <t>2254-B</t>
  </si>
  <si>
    <t>2254-A</t>
  </si>
  <si>
    <t>2094-S</t>
  </si>
  <si>
    <t>2331-S</t>
  </si>
  <si>
    <t>2016-B</t>
  </si>
  <si>
    <t>2016-A</t>
  </si>
  <si>
    <t>COVER</t>
  </si>
  <si>
    <t>BOTTOM</t>
  </si>
  <si>
    <t>2349-AP</t>
  </si>
  <si>
    <t>1053-AP</t>
  </si>
  <si>
    <t>1053-BP</t>
  </si>
  <si>
    <t>2103-B</t>
  </si>
  <si>
    <t>2103-A</t>
  </si>
  <si>
    <t>2355-B</t>
  </si>
  <si>
    <t>2355-BP</t>
  </si>
  <si>
    <t>2273-A</t>
  </si>
  <si>
    <t>TRAY</t>
  </si>
  <si>
    <t>2110-B</t>
  </si>
  <si>
    <t>2110-A</t>
  </si>
  <si>
    <t>2282-S</t>
  </si>
  <si>
    <t>sleeve</t>
  </si>
  <si>
    <t>2110-S</t>
  </si>
  <si>
    <t>1177-S</t>
  </si>
  <si>
    <t>2586-B</t>
  </si>
  <si>
    <t>2586-A</t>
  </si>
  <si>
    <t>2257-S</t>
  </si>
  <si>
    <t>2288-A</t>
  </si>
  <si>
    <t>2151-B</t>
  </si>
  <si>
    <t>2151-A</t>
  </si>
  <si>
    <t>2130-D</t>
  </si>
  <si>
    <t>3396-BP</t>
  </si>
  <si>
    <t>3392-BP</t>
  </si>
  <si>
    <t>3392-AP</t>
  </si>
  <si>
    <t>3393-BP</t>
  </si>
  <si>
    <t>3393-AP</t>
  </si>
  <si>
    <t>3394-BP</t>
  </si>
  <si>
    <t>3394-AP</t>
  </si>
  <si>
    <t>3395-BP</t>
  </si>
  <si>
    <t>3395-AP</t>
  </si>
  <si>
    <t>3397-BP</t>
  </si>
  <si>
    <t>3397-AP</t>
  </si>
  <si>
    <t>3399-BP</t>
  </si>
  <si>
    <t>3399-AP</t>
  </si>
  <si>
    <t>3400-BP</t>
  </si>
  <si>
    <t>3400-AP</t>
  </si>
  <si>
    <t>3401-BP</t>
  </si>
  <si>
    <t>3401-AP</t>
  </si>
  <si>
    <t>3402-BP</t>
  </si>
  <si>
    <t>3402-AP</t>
  </si>
  <si>
    <t>added 6/6/14</t>
  </si>
  <si>
    <t>3480-AP</t>
  </si>
  <si>
    <t>2597-BP</t>
  </si>
  <si>
    <t>2597-AP</t>
  </si>
  <si>
    <t>added 6/13/14</t>
  </si>
  <si>
    <t>added 7/9/14</t>
  </si>
  <si>
    <t>3452-AP</t>
  </si>
  <si>
    <t>added 8/13/14</t>
  </si>
  <si>
    <t>2603-B</t>
  </si>
  <si>
    <t>1057-BP</t>
  </si>
  <si>
    <t>1057-AP</t>
  </si>
  <si>
    <t>added 9/4/14</t>
  </si>
  <si>
    <t>2882-B</t>
  </si>
  <si>
    <t>2894-A</t>
  </si>
  <si>
    <t>2892-A</t>
  </si>
  <si>
    <t>2885-AP</t>
  </si>
  <si>
    <t>added 9/5/14</t>
  </si>
  <si>
    <t>2899-A</t>
  </si>
  <si>
    <t>2905-B</t>
  </si>
  <si>
    <t>2909-A</t>
  </si>
  <si>
    <t>2912-AP</t>
  </si>
  <si>
    <t>2915-A</t>
  </si>
  <si>
    <t>2915-B</t>
  </si>
  <si>
    <t>2919-A</t>
  </si>
  <si>
    <t>2920-A</t>
  </si>
  <si>
    <t>2921-A</t>
  </si>
  <si>
    <t>2928-A</t>
  </si>
  <si>
    <t>added 9/8/14</t>
  </si>
  <si>
    <t>2931-A</t>
  </si>
  <si>
    <t>2937-A</t>
  </si>
  <si>
    <t>2945-AP</t>
  </si>
  <si>
    <t>added 9/9/14</t>
  </si>
  <si>
    <t>3360-AP</t>
  </si>
  <si>
    <t>2382-BP</t>
  </si>
  <si>
    <t>Updated 10/28/14</t>
  </si>
  <si>
    <t>updated 10/29/14</t>
  </si>
  <si>
    <t>3481-B</t>
  </si>
  <si>
    <t>3481-A</t>
  </si>
  <si>
    <t>ADDED 10/29/14</t>
  </si>
  <si>
    <t>3477-B</t>
  </si>
  <si>
    <t>3477-A</t>
  </si>
  <si>
    <t>added 10/29/14</t>
  </si>
  <si>
    <t>3475-A</t>
  </si>
  <si>
    <t>Kluge</t>
  </si>
  <si>
    <t>3484-S</t>
  </si>
  <si>
    <t>3600-A</t>
  </si>
  <si>
    <t>3489-B</t>
  </si>
  <si>
    <t>3489-A</t>
  </si>
  <si>
    <t>2958-A</t>
  </si>
  <si>
    <t>3596-B</t>
  </si>
  <si>
    <t>3596-A</t>
  </si>
  <si>
    <t>3599-S</t>
  </si>
  <si>
    <t>3598-S</t>
  </si>
  <si>
    <t>3597-S</t>
  </si>
  <si>
    <t>3452-BP</t>
  </si>
  <si>
    <t>3326-AP</t>
  </si>
  <si>
    <t>2965-AP</t>
  </si>
  <si>
    <t>3605-BP</t>
  </si>
  <si>
    <t>3605-A</t>
  </si>
  <si>
    <t>3419-A</t>
  </si>
  <si>
    <t>added 12/11/14</t>
  </si>
  <si>
    <t>3606-BP</t>
  </si>
  <si>
    <t>3606-AP</t>
  </si>
  <si>
    <t>3610-BP</t>
  </si>
  <si>
    <t>3610-A</t>
  </si>
  <si>
    <t>1179-AS</t>
  </si>
  <si>
    <t>1179-BS</t>
  </si>
  <si>
    <t>ADDED 2/3/15</t>
  </si>
  <si>
    <t>UPDATED 2/13/15</t>
  </si>
  <si>
    <t>2955-AP</t>
  </si>
  <si>
    <t>added 2/17/15</t>
  </si>
  <si>
    <t>revised 2/23/15</t>
  </si>
  <si>
    <t>2888-A</t>
  </si>
  <si>
    <t>2966-AP</t>
  </si>
  <si>
    <t>added 3/13/15</t>
  </si>
  <si>
    <t>added 3/13/16</t>
  </si>
  <si>
    <t>2968-AP</t>
  </si>
  <si>
    <t>2977-AP</t>
  </si>
  <si>
    <t>2978-AP</t>
  </si>
  <si>
    <t>2979-AP</t>
  </si>
  <si>
    <t>2980-AP</t>
  </si>
  <si>
    <t>2981-AP</t>
  </si>
  <si>
    <t>2983-AP</t>
  </si>
  <si>
    <t>2985-AP</t>
  </si>
  <si>
    <t>2986-AP</t>
  </si>
  <si>
    <t>2987-AP</t>
  </si>
  <si>
    <t>added 3/13/17</t>
  </si>
  <si>
    <t>added 3/13/18</t>
  </si>
  <si>
    <t>2956-B</t>
  </si>
  <si>
    <t>2956-A</t>
  </si>
  <si>
    <t>2954-AP</t>
  </si>
  <si>
    <t>ADDED 3/13/15</t>
  </si>
  <si>
    <t>2957-AP</t>
  </si>
  <si>
    <t>2958-BP</t>
  </si>
  <si>
    <t>2964-A</t>
  </si>
  <si>
    <t xml:space="preserve">ADDED 3/13/15 </t>
  </si>
  <si>
    <t>3232-AP</t>
  </si>
  <si>
    <t>3614-AP</t>
  </si>
  <si>
    <t>3614-B</t>
  </si>
  <si>
    <t>3615-B</t>
  </si>
  <si>
    <t>2276-B</t>
  </si>
  <si>
    <t>3616-BP</t>
  </si>
  <si>
    <t>3616-AP</t>
  </si>
  <si>
    <t>3617-BP</t>
  </si>
  <si>
    <t>3617-AP</t>
  </si>
  <si>
    <t>3451-B</t>
  </si>
  <si>
    <t>3451-A</t>
  </si>
  <si>
    <t>ADDED 4/14/15</t>
  </si>
  <si>
    <t>3401-B</t>
  </si>
  <si>
    <t>3401-A</t>
  </si>
  <si>
    <t>3394-B</t>
  </si>
  <si>
    <t>3394-A</t>
  </si>
  <si>
    <t>3400-A</t>
  </si>
  <si>
    <t>3399-B</t>
  </si>
  <si>
    <t>3399-A</t>
  </si>
  <si>
    <t>ADDED 4/23/15</t>
  </si>
  <si>
    <t>3395-A</t>
  </si>
  <si>
    <t>ADDED 4/24/15</t>
  </si>
  <si>
    <t>3603-A</t>
  </si>
  <si>
    <t>3474-AP</t>
  </si>
  <si>
    <t>2989-AP</t>
  </si>
  <si>
    <t>3319-AP</t>
  </si>
  <si>
    <t>3392-B</t>
  </si>
  <si>
    <t>3392-A</t>
  </si>
  <si>
    <t>UPDATED 4/24/15</t>
  </si>
  <si>
    <t>3398-A</t>
  </si>
  <si>
    <t>3340-B</t>
  </si>
  <si>
    <t>3340-A</t>
  </si>
  <si>
    <t>3615-AP</t>
  </si>
  <si>
    <t>2766-AP</t>
  </si>
  <si>
    <t>added 6/9/15</t>
  </si>
  <si>
    <t>3628-AP</t>
  </si>
  <si>
    <t>2953-B</t>
  </si>
  <si>
    <t>2953-A</t>
  </si>
  <si>
    <t>bobst</t>
  </si>
  <si>
    <t>3617-A</t>
  </si>
  <si>
    <t>3201-AP</t>
  </si>
  <si>
    <t>ADDED 8/6/15</t>
  </si>
  <si>
    <t>2976-AP</t>
  </si>
  <si>
    <t>2967-AP</t>
  </si>
  <si>
    <t>2968-A</t>
  </si>
  <si>
    <t>2969-B</t>
  </si>
  <si>
    <t>2970-B</t>
  </si>
  <si>
    <t>2971-B</t>
  </si>
  <si>
    <t>2972-B</t>
  </si>
  <si>
    <t>2973-B</t>
  </si>
  <si>
    <t>2974-B</t>
  </si>
  <si>
    <t>2975-B</t>
  </si>
  <si>
    <t>2969-A</t>
  </si>
  <si>
    <t>2972-A</t>
  </si>
  <si>
    <t>2975-A</t>
  </si>
  <si>
    <t>2970-A</t>
  </si>
  <si>
    <t>2971-A</t>
  </si>
  <si>
    <t>2973-A</t>
  </si>
  <si>
    <t>2974-A</t>
  </si>
  <si>
    <t>3596-AP</t>
  </si>
  <si>
    <t>3637-B</t>
  </si>
  <si>
    <t>3637-A</t>
  </si>
  <si>
    <t>3636-B</t>
  </si>
  <si>
    <t>3636-A</t>
  </si>
  <si>
    <t>3635-A</t>
  </si>
  <si>
    <t>3633-SP</t>
  </si>
  <si>
    <t>3631-AP</t>
  </si>
  <si>
    <t>3612-B</t>
  </si>
  <si>
    <t>3612-A</t>
  </si>
  <si>
    <t>3340-BP</t>
  </si>
  <si>
    <t>2935-AP</t>
  </si>
  <si>
    <t>3639-A</t>
  </si>
  <si>
    <t>3008-B</t>
  </si>
  <si>
    <t>3008-A</t>
  </si>
  <si>
    <t>3638-B</t>
  </si>
  <si>
    <t>3638-A</t>
  </si>
  <si>
    <t>3618-B</t>
  </si>
  <si>
    <t>3618-A</t>
  </si>
  <si>
    <t>3289-A</t>
  </si>
  <si>
    <t>3289-B</t>
  </si>
  <si>
    <t>3289-AP</t>
  </si>
  <si>
    <t>2348-A</t>
  </si>
  <si>
    <t>UPDATED 11/10/15</t>
  </si>
  <si>
    <t>2857-AP</t>
  </si>
  <si>
    <t>3643-AP</t>
  </si>
  <si>
    <t>3630-B</t>
  </si>
  <si>
    <t>3615-A</t>
  </si>
  <si>
    <t>3633-AP</t>
  </si>
  <si>
    <t>3595-AP</t>
  </si>
  <si>
    <t>3614-BP</t>
  </si>
  <si>
    <t>3614-A</t>
  </si>
  <si>
    <t>3395-B</t>
  </si>
  <si>
    <t>3341-BP</t>
  </si>
  <si>
    <t>3341-AP</t>
  </si>
  <si>
    <t>3299-BP</t>
  </si>
  <si>
    <t>3299-AP</t>
  </si>
  <si>
    <t>3302-BP</t>
  </si>
  <si>
    <t>3302-AP</t>
  </si>
  <si>
    <t>3356-AP</t>
  </si>
  <si>
    <t>added 1/25/16</t>
  </si>
  <si>
    <t>3309-B</t>
  </si>
  <si>
    <t>3309-A</t>
  </si>
  <si>
    <t>3342-AP</t>
  </si>
  <si>
    <t>3343-AP</t>
  </si>
  <si>
    <t>3349-B</t>
  </si>
  <si>
    <t>3349-A</t>
  </si>
  <si>
    <t>3298-BP</t>
  </si>
  <si>
    <t>3298-AP</t>
  </si>
  <si>
    <t>2948-A</t>
  </si>
  <si>
    <t>3620-A</t>
  </si>
  <si>
    <t>3396-B</t>
  </si>
  <si>
    <t>3393-B</t>
  </si>
  <si>
    <t>3393-A</t>
  </si>
  <si>
    <t>NO DIE</t>
  </si>
  <si>
    <t>2951-A</t>
  </si>
  <si>
    <t>ADDED 3/8/16</t>
  </si>
  <si>
    <t>3402-B</t>
  </si>
  <si>
    <t>3402-A</t>
  </si>
  <si>
    <t>3305-AP</t>
  </si>
  <si>
    <t>3330-B</t>
  </si>
  <si>
    <t>3330-A</t>
  </si>
  <si>
    <t>2166-S</t>
  </si>
  <si>
    <t>3210-B</t>
  </si>
  <si>
    <t>3210-A</t>
  </si>
  <si>
    <t>3615-BS</t>
  </si>
  <si>
    <t>3658-S</t>
  </si>
  <si>
    <t>3647-AP</t>
  </si>
  <si>
    <t>updated 4/22/16</t>
  </si>
  <si>
    <t>updated 5/3/16</t>
  </si>
  <si>
    <t>3262-AS</t>
  </si>
  <si>
    <t>3263-AS</t>
  </si>
  <si>
    <t>3264-AS</t>
  </si>
  <si>
    <t>3455-AS</t>
  </si>
  <si>
    <t>3666-S</t>
  </si>
  <si>
    <t>3667-S</t>
  </si>
  <si>
    <t>3668-B</t>
  </si>
  <si>
    <t>3668-A</t>
  </si>
  <si>
    <t>3669-S</t>
  </si>
  <si>
    <t>3652-S</t>
  </si>
  <si>
    <t>3620-AP</t>
  </si>
  <si>
    <t>3400-B</t>
  </si>
  <si>
    <t>2889-B</t>
  </si>
  <si>
    <t>2889-A</t>
  </si>
  <si>
    <t>3670-AP</t>
  </si>
  <si>
    <t>3470-B</t>
  </si>
  <si>
    <t>3470-A</t>
  </si>
  <si>
    <t>2902-B</t>
  </si>
  <si>
    <t>2902-A</t>
  </si>
  <si>
    <t>3619-B</t>
  </si>
  <si>
    <t>3619-A</t>
  </si>
  <si>
    <t>2637-AP</t>
  </si>
  <si>
    <t>3363-AP</t>
  </si>
  <si>
    <t>3676-B</t>
  </si>
  <si>
    <t>3676-A</t>
  </si>
  <si>
    <t xml:space="preserve">Bobst </t>
  </si>
  <si>
    <t>3675-AP</t>
  </si>
  <si>
    <t>2107-BP</t>
  </si>
  <si>
    <t xml:space="preserve">Starmatic </t>
  </si>
  <si>
    <t>2225-A</t>
  </si>
  <si>
    <t>3382-A</t>
  </si>
  <si>
    <t>packer</t>
  </si>
  <si>
    <t>silver tray</t>
  </si>
  <si>
    <t>tip panel/blk tray</t>
  </si>
  <si>
    <t>3660-BP</t>
  </si>
  <si>
    <t>3661-AP</t>
  </si>
  <si>
    <t>3663-A</t>
  </si>
  <si>
    <t>vac backing</t>
  </si>
  <si>
    <t>3665-AS</t>
  </si>
  <si>
    <t>Liner</t>
  </si>
  <si>
    <t>3664-AP</t>
  </si>
  <si>
    <t>3668-BS</t>
  </si>
  <si>
    <t>3668-AS</t>
  </si>
  <si>
    <t>3682-AS</t>
  </si>
  <si>
    <t>3681-AP</t>
  </si>
  <si>
    <t>2982-B</t>
  </si>
  <si>
    <t>2982-A</t>
  </si>
  <si>
    <t>3335-AP</t>
  </si>
  <si>
    <t>2365-AP</t>
  </si>
  <si>
    <t>2541-AP</t>
  </si>
  <si>
    <t>3639-AP</t>
  </si>
  <si>
    <t>2761-BP</t>
  </si>
  <si>
    <t>3687-B</t>
  </si>
  <si>
    <t>3687-A</t>
  </si>
  <si>
    <t>3688-A</t>
  </si>
  <si>
    <t>3605-B</t>
  </si>
  <si>
    <t>3689-B</t>
  </si>
  <si>
    <t>3689-A</t>
  </si>
  <si>
    <t>3690-B</t>
  </si>
  <si>
    <t>3690-A</t>
  </si>
  <si>
    <t>3692-B</t>
  </si>
  <si>
    <t>3693-B</t>
  </si>
  <si>
    <t>3692-A</t>
  </si>
  <si>
    <t>3693-A</t>
  </si>
  <si>
    <t>3452-B</t>
  </si>
  <si>
    <t>3452-A</t>
  </si>
  <si>
    <t>2930-B</t>
  </si>
  <si>
    <t>2930-A</t>
  </si>
  <si>
    <t>3004-B</t>
  </si>
  <si>
    <t>3004-A</t>
  </si>
  <si>
    <t>2890-AP</t>
  </si>
  <si>
    <t>3004-AP</t>
  </si>
  <si>
    <t>2593-B</t>
  </si>
  <si>
    <t>2593-A</t>
  </si>
  <si>
    <t>3691-AP</t>
  </si>
  <si>
    <t>3239-S</t>
  </si>
  <si>
    <t>3699-AP</t>
  </si>
  <si>
    <t>3702-BP</t>
  </si>
  <si>
    <t>3702-AP</t>
  </si>
  <si>
    <t>3691-A</t>
  </si>
  <si>
    <t>3704-A</t>
  </si>
  <si>
    <t>3704-B</t>
  </si>
  <si>
    <t>3713-SP</t>
  </si>
  <si>
    <t>3700-AP</t>
  </si>
  <si>
    <t>NEW ERA</t>
  </si>
  <si>
    <t>3698-S</t>
  </si>
  <si>
    <t>3695-S</t>
  </si>
  <si>
    <t>2936-AP</t>
  </si>
  <si>
    <t>2591-B</t>
  </si>
  <si>
    <t>2591-A</t>
  </si>
  <si>
    <t>1009-AP</t>
  </si>
  <si>
    <t>3381-A</t>
  </si>
  <si>
    <t>3735-B</t>
  </si>
  <si>
    <t>3704-AP</t>
  </si>
  <si>
    <t>3765-AP</t>
  </si>
  <si>
    <t>3425-A</t>
  </si>
  <si>
    <t>no die</t>
  </si>
  <si>
    <t>3332-AP</t>
  </si>
  <si>
    <t>3747-AP</t>
  </si>
  <si>
    <t>3749-AP</t>
  </si>
  <si>
    <t>NAP2</t>
  </si>
  <si>
    <t>NAP2B</t>
  </si>
  <si>
    <t>3748-AP</t>
  </si>
  <si>
    <t>NAP3</t>
  </si>
  <si>
    <t>3750-BP</t>
  </si>
  <si>
    <t>3750-AP</t>
  </si>
  <si>
    <t>3751-BP</t>
  </si>
  <si>
    <t>3751-AP</t>
  </si>
  <si>
    <t>3695-SP</t>
  </si>
  <si>
    <t>3737-AP</t>
  </si>
  <si>
    <t>3738-AP</t>
  </si>
  <si>
    <t>revised die</t>
  </si>
  <si>
    <t>3381-B</t>
  </si>
  <si>
    <t>2263-AP</t>
  </si>
  <si>
    <t>3790-AP</t>
  </si>
  <si>
    <t>3617-B</t>
  </si>
  <si>
    <t>3617-AB</t>
  </si>
  <si>
    <t>2104-B</t>
  </si>
  <si>
    <t>2104-A</t>
  </si>
  <si>
    <t>3785-AP</t>
  </si>
  <si>
    <t>3786-AP</t>
  </si>
  <si>
    <t>3781-AP</t>
  </si>
  <si>
    <t>3773-A</t>
  </si>
  <si>
    <t>3770-AP</t>
  </si>
  <si>
    <t>3622-B</t>
  </si>
  <si>
    <t>3622-A</t>
  </si>
  <si>
    <t>3746-AP</t>
  </si>
  <si>
    <t>NAP1</t>
  </si>
  <si>
    <t>NAP4</t>
  </si>
  <si>
    <t>NAP4B</t>
  </si>
  <si>
    <t>3796-AP</t>
  </si>
  <si>
    <t>3797-AP</t>
  </si>
  <si>
    <t>3725-BP</t>
  </si>
  <si>
    <t>3725-AP</t>
  </si>
  <si>
    <t>2943-AP</t>
  </si>
  <si>
    <t>3801-B</t>
  </si>
  <si>
    <t>3803-AP</t>
  </si>
  <si>
    <t>3229-AP</t>
  </si>
  <si>
    <t>3767-AP</t>
  </si>
  <si>
    <t>3814-S</t>
  </si>
  <si>
    <t>2875-SP</t>
  </si>
  <si>
    <t>3301-B</t>
  </si>
  <si>
    <t>3301-A</t>
  </si>
  <si>
    <t>KLUGE</t>
  </si>
  <si>
    <t>3820-S</t>
  </si>
  <si>
    <t>ADDED 5/7/20</t>
  </si>
  <si>
    <t>3038-AP</t>
  </si>
  <si>
    <t>GRAIN SHORT</t>
  </si>
  <si>
    <t>3823-S</t>
  </si>
  <si>
    <t>CB2411 SLEEVE</t>
  </si>
  <si>
    <t>WINDMILL COMBO</t>
  </si>
  <si>
    <t>2107-B</t>
  </si>
  <si>
    <t>3768-B</t>
  </si>
  <si>
    <t>3768-A</t>
  </si>
  <si>
    <t>added 7/14/20</t>
  </si>
  <si>
    <t>3437-AP</t>
  </si>
  <si>
    <t>3800-B</t>
  </si>
  <si>
    <t>3800-AP</t>
  </si>
  <si>
    <t>3824-B</t>
  </si>
  <si>
    <t>3824-A</t>
  </si>
  <si>
    <t>3014-BP</t>
  </si>
  <si>
    <t>MG</t>
  </si>
  <si>
    <t>3362-AP</t>
  </si>
  <si>
    <t>2411-AP</t>
  </si>
  <si>
    <t>3830-BP</t>
  </si>
  <si>
    <t>3830-AP</t>
  </si>
  <si>
    <t>3723-AP</t>
  </si>
  <si>
    <t>insert</t>
  </si>
  <si>
    <t>cover insert</t>
  </si>
  <si>
    <t>3716-B</t>
  </si>
  <si>
    <t>3716-A</t>
  </si>
  <si>
    <t>3821-AP</t>
  </si>
  <si>
    <t>3315-AP</t>
  </si>
  <si>
    <t>3311-AP</t>
  </si>
  <si>
    <t>3821-B</t>
  </si>
  <si>
    <t>3836-S</t>
  </si>
  <si>
    <t>3414-B</t>
  </si>
  <si>
    <t>3414-A</t>
  </si>
  <si>
    <t>3334-B</t>
  </si>
  <si>
    <t>3334-A</t>
  </si>
  <si>
    <t>3769-A</t>
  </si>
  <si>
    <t>3815-A</t>
  </si>
  <si>
    <t>UPDATED 3/12/21</t>
  </si>
  <si>
    <t>2082-AP</t>
  </si>
  <si>
    <t>3407-AP</t>
  </si>
  <si>
    <t>3013-AP</t>
  </si>
  <si>
    <t>2884-AP</t>
  </si>
  <si>
    <t>2985-B</t>
  </si>
  <si>
    <t>ADDED 4/19/21</t>
  </si>
  <si>
    <t>ADDED 4/19/22</t>
  </si>
  <si>
    <t>3815-AP</t>
  </si>
  <si>
    <t>?? RICK</t>
  </si>
  <si>
    <t>3837-B</t>
  </si>
  <si>
    <t>3334-AP</t>
  </si>
  <si>
    <t>3769-AP</t>
  </si>
  <si>
    <t>3319-B</t>
  </si>
  <si>
    <t>3319-A</t>
  </si>
  <si>
    <t>2945-A</t>
  </si>
  <si>
    <t>2525-S</t>
  </si>
  <si>
    <t>3462-AP</t>
  </si>
  <si>
    <t>2957-BP</t>
  </si>
  <si>
    <t>3384-B</t>
  </si>
  <si>
    <t>3384-A</t>
  </si>
  <si>
    <t>3005-B</t>
  </si>
  <si>
    <t>3005-A</t>
  </si>
  <si>
    <t>3789-A</t>
  </si>
  <si>
    <t>3789-B</t>
  </si>
  <si>
    <t>3833-S</t>
  </si>
  <si>
    <t>3014-AP</t>
  </si>
  <si>
    <t>3641-AP</t>
  </si>
  <si>
    <t>3827-A</t>
  </si>
  <si>
    <t>3827-B</t>
  </si>
  <si>
    <t>3739-B</t>
  </si>
  <si>
    <t>3739-A</t>
  </si>
  <si>
    <t>3839-AP</t>
  </si>
  <si>
    <t>kluge</t>
  </si>
  <si>
    <t>2235-S</t>
  </si>
  <si>
    <t>2983-AB</t>
  </si>
  <si>
    <t>3661-BB</t>
  </si>
  <si>
    <t>base only</t>
  </si>
  <si>
    <t>3840-S</t>
  </si>
  <si>
    <t>3336-AP</t>
  </si>
  <si>
    <t>3225-AP</t>
  </si>
  <si>
    <t>2287-S</t>
  </si>
  <si>
    <t>2197-S</t>
  </si>
  <si>
    <t>3480-SP</t>
  </si>
  <si>
    <t>3842-AP</t>
  </si>
  <si>
    <t>3331-A</t>
  </si>
  <si>
    <t>3606-B</t>
  </si>
  <si>
    <t>3606-A</t>
  </si>
  <si>
    <t>3648-AP</t>
  </si>
  <si>
    <t>CAKE BOX</t>
  </si>
  <si>
    <t>3646-AP</t>
  </si>
  <si>
    <t>3251-AP</t>
  </si>
  <si>
    <t>3659-S</t>
  </si>
  <si>
    <t>DIE SHOP</t>
  </si>
  <si>
    <t>COMBO</t>
  </si>
  <si>
    <t>2524-SL</t>
  </si>
  <si>
    <t>3698-ST</t>
  </si>
  <si>
    <t>3408-B</t>
  </si>
  <si>
    <t>3408-A</t>
  </si>
  <si>
    <t>BOBST DIE AVAILABLE</t>
  </si>
  <si>
    <t>3408-AP</t>
  </si>
  <si>
    <t>3859-A</t>
  </si>
  <si>
    <t>3857-B</t>
  </si>
  <si>
    <t>3857-A</t>
  </si>
  <si>
    <t>3757-A</t>
  </si>
  <si>
    <t>3855-AP</t>
  </si>
  <si>
    <t>2747-AP</t>
  </si>
  <si>
    <t>3843-AP</t>
  </si>
  <si>
    <t>3661-BP</t>
  </si>
  <si>
    <t>2620-AP</t>
  </si>
  <si>
    <t>3666-AP</t>
  </si>
  <si>
    <t>3258-AP</t>
  </si>
  <si>
    <t>3409-AP</t>
  </si>
  <si>
    <t>2082-B</t>
  </si>
  <si>
    <t>2082-A</t>
  </si>
  <si>
    <t>3936-AP</t>
  </si>
  <si>
    <t>HB DIE#8240</t>
  </si>
  <si>
    <t>3875-A</t>
  </si>
  <si>
    <t>3875-B</t>
  </si>
  <si>
    <t>3876-B</t>
  </si>
  <si>
    <t>3877-B</t>
  </si>
  <si>
    <t>3876-A</t>
  </si>
  <si>
    <t>3877-A</t>
  </si>
  <si>
    <t>3878-A</t>
  </si>
  <si>
    <t>3879-B</t>
  </si>
  <si>
    <t>3879-A</t>
  </si>
  <si>
    <t>3881-B</t>
  </si>
  <si>
    <t>3883-B</t>
  </si>
  <si>
    <t>3884-B</t>
  </si>
  <si>
    <t>3881-A</t>
  </si>
  <si>
    <t>3882-A</t>
  </si>
  <si>
    <t>3883-A</t>
  </si>
  <si>
    <t>3884-A</t>
  </si>
  <si>
    <t>3888-B</t>
  </si>
  <si>
    <t>3889-B</t>
  </si>
  <si>
    <t>3890-B</t>
  </si>
  <si>
    <t>3892-B</t>
  </si>
  <si>
    <t>3880-SP</t>
  </si>
  <si>
    <t>3886-SP</t>
  </si>
  <si>
    <t>3888-A</t>
  </si>
  <si>
    <t>3889-A</t>
  </si>
  <si>
    <t>3890-A</t>
  </si>
  <si>
    <t>3874-A</t>
  </si>
  <si>
    <t>3891-A</t>
  </si>
  <si>
    <t>3892-A</t>
  </si>
  <si>
    <t>HB DIES</t>
  </si>
  <si>
    <t>3977-AP</t>
  </si>
  <si>
    <t>3972-B</t>
  </si>
  <si>
    <t>3972-A</t>
  </si>
  <si>
    <t>3975-AP</t>
  </si>
  <si>
    <t>starmatic</t>
  </si>
  <si>
    <t>windmill</t>
  </si>
  <si>
    <t>3967-A</t>
  </si>
  <si>
    <t>3967-B</t>
  </si>
  <si>
    <t>3896-B</t>
  </si>
  <si>
    <t>3896-A</t>
  </si>
  <si>
    <t>3978-AP</t>
  </si>
  <si>
    <t>3969-A</t>
  </si>
  <si>
    <t>3962-B</t>
  </si>
  <si>
    <t>3962-A</t>
  </si>
  <si>
    <t>3933-B</t>
  </si>
  <si>
    <t>3933-A</t>
  </si>
  <si>
    <t>3988-AP</t>
  </si>
  <si>
    <t>3912-A</t>
  </si>
  <si>
    <t>3992-AP</t>
  </si>
  <si>
    <t>RIVET BOX</t>
  </si>
  <si>
    <t>3870-AP</t>
  </si>
  <si>
    <t>3870-SP</t>
  </si>
  <si>
    <t>3904-BP</t>
  </si>
  <si>
    <t>3904-AP</t>
  </si>
  <si>
    <t>3904-SP</t>
  </si>
  <si>
    <t>3205-AP</t>
  </si>
  <si>
    <t>3205-BB</t>
  </si>
  <si>
    <t>3871-BP</t>
  </si>
  <si>
    <t>3871-AP</t>
  </si>
  <si>
    <t>3871-SP</t>
  </si>
  <si>
    <t>BWC</t>
  </si>
  <si>
    <t>4161-AP</t>
  </si>
  <si>
    <t>3885-P</t>
  </si>
  <si>
    <t>3885-AP</t>
  </si>
  <si>
    <t>4114-SP</t>
  </si>
  <si>
    <t>4114-A</t>
  </si>
  <si>
    <t>3915-AP</t>
  </si>
  <si>
    <t>3914-AP</t>
  </si>
  <si>
    <t>3885-BP</t>
  </si>
  <si>
    <t>4172-AP</t>
  </si>
  <si>
    <t>3726-AP</t>
  </si>
  <si>
    <t>4197-B</t>
  </si>
  <si>
    <t>4187-A</t>
  </si>
  <si>
    <t>4187-B</t>
  </si>
  <si>
    <t>PLATFORM</t>
  </si>
  <si>
    <t>CLAMSHELL</t>
  </si>
  <si>
    <t>SPINE</t>
  </si>
  <si>
    <t>4174-B</t>
  </si>
  <si>
    <t>4174-A</t>
  </si>
  <si>
    <t>4159-A</t>
  </si>
  <si>
    <t>4168-B</t>
  </si>
  <si>
    <t>4175-B</t>
  </si>
  <si>
    <t>4175-A</t>
  </si>
  <si>
    <t>4168-A</t>
  </si>
  <si>
    <t>3981-B</t>
  </si>
  <si>
    <t>3981-A</t>
  </si>
  <si>
    <t>3905-B</t>
  </si>
  <si>
    <t>3905-A</t>
  </si>
  <si>
    <t>3999-A</t>
  </si>
  <si>
    <t>4115-A</t>
  </si>
  <si>
    <t>4115-B</t>
  </si>
  <si>
    <t>3989-B</t>
  </si>
  <si>
    <t>3989-A</t>
  </si>
  <si>
    <t>3990-A</t>
  </si>
  <si>
    <t>3987-A</t>
  </si>
  <si>
    <t>3987-B</t>
  </si>
  <si>
    <t>3968-A</t>
  </si>
  <si>
    <t>3968-B</t>
  </si>
  <si>
    <t>3979-A</t>
  </si>
  <si>
    <t>3979-B</t>
  </si>
  <si>
    <t>3974-B</t>
  </si>
  <si>
    <t>3974-A</t>
  </si>
  <si>
    <t>3971-A</t>
  </si>
  <si>
    <t>4125-A</t>
  </si>
  <si>
    <t>4124-A</t>
  </si>
  <si>
    <t>4125-B</t>
  </si>
  <si>
    <t>4124-B</t>
  </si>
  <si>
    <t>3992-C</t>
  </si>
  <si>
    <t>3998-C</t>
  </si>
  <si>
    <t>4118-AP</t>
  </si>
  <si>
    <t>4157-C</t>
  </si>
  <si>
    <t>4170-C</t>
  </si>
  <si>
    <t>4172-C</t>
  </si>
  <si>
    <t>4182-C</t>
  </si>
  <si>
    <t>4183-C</t>
  </si>
  <si>
    <t>4188-C</t>
  </si>
  <si>
    <t>4172-I</t>
  </si>
  <si>
    <t>3905-N</t>
  </si>
  <si>
    <t>4189-I</t>
  </si>
  <si>
    <t>4190-I</t>
  </si>
  <si>
    <t>1053-C</t>
  </si>
  <si>
    <t>2951-CP</t>
  </si>
  <si>
    <t>2889-CP</t>
  </si>
  <si>
    <t>2782-SP</t>
  </si>
  <si>
    <t>3986-CP</t>
  </si>
  <si>
    <t>4119-CP</t>
  </si>
  <si>
    <t>4158-AP</t>
  </si>
  <si>
    <t>4169-AP</t>
  </si>
  <si>
    <t>4169-BP</t>
  </si>
  <si>
    <t>4171-CP</t>
  </si>
  <si>
    <t>4204-B</t>
  </si>
  <si>
    <t>3895-A</t>
  </si>
  <si>
    <t>3895-B</t>
  </si>
  <si>
    <t>3973-A</t>
  </si>
  <si>
    <t>PVC COVER</t>
  </si>
  <si>
    <t>4122-C</t>
  </si>
  <si>
    <t>4186-B</t>
  </si>
  <si>
    <t>4178-B</t>
  </si>
  <si>
    <t>4186-A</t>
  </si>
  <si>
    <t>3997-SP</t>
  </si>
  <si>
    <t>3996-SP</t>
  </si>
  <si>
    <t>4184-F</t>
  </si>
  <si>
    <t>FOLDER</t>
  </si>
  <si>
    <t>4200-C</t>
  </si>
  <si>
    <t>4199-A</t>
  </si>
  <si>
    <t>4199-B</t>
  </si>
  <si>
    <t>4201-C</t>
  </si>
  <si>
    <t>3893-A</t>
  </si>
  <si>
    <t>3893-B</t>
  </si>
  <si>
    <t>3379-B</t>
  </si>
  <si>
    <t>3379-A</t>
  </si>
  <si>
    <t>4187-BP</t>
  </si>
  <si>
    <t>4187-AP</t>
  </si>
  <si>
    <t>4 UP DIE-LOSE 2</t>
  </si>
  <si>
    <t>3246-AP</t>
  </si>
  <si>
    <t>2088-CP</t>
  </si>
  <si>
    <t>2117-BP</t>
  </si>
  <si>
    <t>2117-CP</t>
  </si>
  <si>
    <t>2127-CP</t>
  </si>
  <si>
    <t>Die type</t>
  </si>
  <si>
    <t>Description (for costing)</t>
  </si>
  <si>
    <t>P at end of die #  = Platten die (MG or Bobst)</t>
  </si>
  <si>
    <r>
      <t>*</t>
    </r>
    <r>
      <rPr>
        <sz val="10"/>
        <rFont val="Arial"/>
        <family val="2"/>
      </rPr>
      <t xml:space="preserve"> after DC indicates Combo Die</t>
    </r>
  </si>
  <si>
    <t>Definitions and specifications</t>
  </si>
  <si>
    <t>Color Coding Keys in use</t>
  </si>
  <si>
    <t>UserField1</t>
  </si>
  <si>
    <t>UserField2</t>
  </si>
  <si>
    <t>Design_Caliper</t>
  </si>
  <si>
    <t>sort order</t>
  </si>
  <si>
    <t>leave at top</t>
  </si>
  <si>
    <t>~~~Insert ABOVE this line</t>
  </si>
  <si>
    <t>Actual rule-to-rule dims</t>
  </si>
  <si>
    <t>Blank_L  goes with grain</t>
  </si>
  <si>
    <t xml:space="preserve">  Keep it clean.  Do not merge cells.  </t>
  </si>
  <si>
    <t>Future1</t>
  </si>
  <si>
    <t>Future2</t>
  </si>
  <si>
    <t>Future3</t>
  </si>
  <si>
    <t>Future4</t>
  </si>
  <si>
    <t>*</t>
  </si>
  <si>
    <t>Unk</t>
  </si>
  <si>
    <t>ABSOLUTE TRUTH !  Do not add anything for trim, gripper or any other reason</t>
  </si>
  <si>
    <r>
      <rPr>
        <u/>
        <sz val="10"/>
        <rFont val="Arial"/>
        <family val="2"/>
      </rPr>
      <t>Blnk_L</t>
    </r>
    <r>
      <rPr>
        <sz val="10"/>
        <rFont val="Arial"/>
        <family val="2"/>
      </rPr>
      <t xml:space="preserve"> always lays out with board grain</t>
    </r>
  </si>
  <si>
    <r>
      <t xml:space="preserve">Grain should always follow the long dimension of the </t>
    </r>
    <r>
      <rPr>
        <u/>
        <sz val="10"/>
        <rFont val="Arial"/>
        <family val="2"/>
      </rPr>
      <t>box</t>
    </r>
  </si>
  <si>
    <t>ALWAYS keep shaded areas blank !</t>
  </si>
  <si>
    <t>lrc</t>
  </si>
  <si>
    <t>3995-AP</t>
  </si>
  <si>
    <t>3994-AP</t>
  </si>
  <si>
    <t>ok</t>
  </si>
  <si>
    <t>WINDMILL</t>
  </si>
  <si>
    <t>I = INSERT</t>
  </si>
  <si>
    <t>B = COVER</t>
  </si>
  <si>
    <t>S = SLEEVE</t>
  </si>
  <si>
    <t>F = FOLDING CARTON</t>
  </si>
  <si>
    <t>C = COMBO (DC*)</t>
  </si>
  <si>
    <t>BP = COVER PLATEN</t>
  </si>
  <si>
    <t>IP = INSERT PLATEN</t>
  </si>
  <si>
    <t>SP= SLEEVE PLATEN</t>
  </si>
  <si>
    <t>FP = FOLDING CARTON PLATEN</t>
  </si>
  <si>
    <t>A = BOTTOM / TRAY</t>
  </si>
  <si>
    <t>AP = BOTTOM / TRAY PLATEN</t>
  </si>
  <si>
    <t>4205-C</t>
  </si>
  <si>
    <t>4188-A</t>
  </si>
  <si>
    <t>4191-I</t>
  </si>
  <si>
    <t>Clamshell</t>
  </si>
  <si>
    <t>3842-B</t>
  </si>
  <si>
    <t>4116-S</t>
  </si>
  <si>
    <t xml:space="preserve">        Actual rule-to-rule</t>
  </si>
  <si>
    <t>4121-CP</t>
  </si>
  <si>
    <t>4111-I</t>
  </si>
  <si>
    <t>4112-CP</t>
  </si>
  <si>
    <t>STARMATIC</t>
  </si>
  <si>
    <t>4113-CP</t>
  </si>
  <si>
    <t>HB DIE#1848</t>
  </si>
  <si>
    <t>HB DIE#1847</t>
  </si>
  <si>
    <t>HB DIE#1722</t>
  </si>
  <si>
    <t>3983-CP</t>
  </si>
  <si>
    <t>HB DIE#1719</t>
  </si>
  <si>
    <t>3985-CP</t>
  </si>
  <si>
    <t>HB DIE#9147</t>
  </si>
  <si>
    <t>HB DIE#3579</t>
  </si>
  <si>
    <t>BOBST</t>
  </si>
  <si>
    <t>3858-CP</t>
  </si>
  <si>
    <t>3947-AP</t>
  </si>
  <si>
    <t>3948-AP</t>
  </si>
  <si>
    <t>3950-AP</t>
  </si>
  <si>
    <t>3958-AP</t>
  </si>
  <si>
    <t>3976-AP</t>
  </si>
  <si>
    <t>3900-A</t>
  </si>
  <si>
    <t>3873-A</t>
  </si>
  <si>
    <t>3872-AP</t>
  </si>
  <si>
    <t>CP=COMBO PLATEN (DC*)</t>
  </si>
  <si>
    <t>2105-B</t>
  </si>
  <si>
    <t>2105-A</t>
  </si>
  <si>
    <t>3973-B</t>
  </si>
  <si>
    <t>4214-CP</t>
  </si>
  <si>
    <t>HB DIE#8586</t>
  </si>
  <si>
    <t>4215-I</t>
  </si>
  <si>
    <t>3961-C</t>
  </si>
  <si>
    <t>1179-BP</t>
  </si>
  <si>
    <t>3605-CP</t>
  </si>
  <si>
    <t>COMBO-REV</t>
  </si>
  <si>
    <t>4223-A</t>
  </si>
  <si>
    <t>HB DIE#3851</t>
  </si>
  <si>
    <t>2162-SP</t>
  </si>
  <si>
    <t>SLEEVE-REV</t>
  </si>
  <si>
    <t>3773-AP</t>
  </si>
  <si>
    <t>2012-CP</t>
  </si>
  <si>
    <t>Die type2</t>
  </si>
  <si>
    <t>Red Tag 2</t>
  </si>
  <si>
    <t>DIE TYPE EDITED</t>
  </si>
  <si>
    <t>Crane</t>
  </si>
  <si>
    <t>Mg</t>
  </si>
  <si>
    <t>No Die</t>
  </si>
  <si>
    <t>Bobst-Imperial</t>
  </si>
  <si>
    <t>Tip Panel/Blk Tray</t>
  </si>
  <si>
    <t>Base Only</t>
  </si>
  <si>
    <t>Packer</t>
  </si>
  <si>
    <t>New Era</t>
  </si>
  <si>
    <t>C-20</t>
  </si>
  <si>
    <t>C-20 Dp</t>
  </si>
  <si>
    <t>Hb-103</t>
  </si>
  <si>
    <t>Frsthhb-1</t>
  </si>
  <si>
    <t>Sil-Base</t>
  </si>
  <si>
    <t>Plate Bx</t>
  </si>
  <si>
    <t>8-R-R-1</t>
  </si>
  <si>
    <t>S.Draw B</t>
  </si>
  <si>
    <t>Wrap</t>
  </si>
  <si>
    <t>~~~Insert Above This Line</t>
  </si>
  <si>
    <t>Cardboard Box Sizes</t>
  </si>
  <si>
    <t>clear filters</t>
  </si>
  <si>
    <t>Rose</t>
  </si>
  <si>
    <t>Prime</t>
  </si>
  <si>
    <t>sort on die #</t>
  </si>
  <si>
    <t>Use SORT &amp; FILTER drop downs to help you find what you are looking for….</t>
  </si>
  <si>
    <t>Cntl-Home</t>
  </si>
  <si>
    <t>before saving</t>
  </si>
  <si>
    <t>in costing</t>
  </si>
  <si>
    <t>Dt Added</t>
  </si>
  <si>
    <t>SRD #</t>
  </si>
  <si>
    <t>TYPE</t>
  </si>
  <si>
    <t>Part</t>
  </si>
  <si>
    <t xml:space="preserve">Hi Speed </t>
  </si>
  <si>
    <t>Base Len</t>
  </si>
  <si>
    <t>Base Width</t>
  </si>
  <si>
    <t>Base Dep</t>
  </si>
  <si>
    <t>Cvr Dep</t>
  </si>
  <si>
    <t>Design Caliper</t>
  </si>
  <si>
    <t>CUSTOMER</t>
  </si>
  <si>
    <t>COMMENTS</t>
  </si>
  <si>
    <t>Cover Board Die Data</t>
  </si>
  <si>
    <t>Base Board Die Data</t>
  </si>
  <si>
    <t>Cover Paper Die Data</t>
  </si>
  <si>
    <t>Base Paper Die Data</t>
  </si>
  <si>
    <t>Tray/Neck</t>
  </si>
  <si>
    <t>CB</t>
  </si>
  <si>
    <t>.030BD</t>
  </si>
  <si>
    <t>CELLINI</t>
  </si>
  <si>
    <t>4-Up Windmill</t>
  </si>
  <si>
    <t>SP</t>
  </si>
  <si>
    <t>SWEET</t>
  </si>
  <si>
    <t>2-Up Windmill</t>
  </si>
  <si>
    <t>.030 bd</t>
  </si>
  <si>
    <t>HUMPHREY'S</t>
  </si>
  <si>
    <t>1/1 COMBO Windmill</t>
  </si>
  <si>
    <t>.040BD</t>
  </si>
  <si>
    <t>FANTASY DIAMOND</t>
  </si>
  <si>
    <t>HEDISON</t>
  </si>
  <si>
    <t>.050BD</t>
  </si>
  <si>
    <t>SWANK</t>
  </si>
  <si>
    <t>Highly Tooled</t>
  </si>
  <si>
    <t>.040 BD</t>
  </si>
  <si>
    <t>U.S. MINT</t>
  </si>
  <si>
    <t>HOLDS A 64-2R-2R METAL BOX  Paper Laminated Cover and Base</t>
  </si>
  <si>
    <t>8/8 Bobst Combo; 1-Up Windmill</t>
  </si>
  <si>
    <t>8-Up CylinderRev3</t>
  </si>
  <si>
    <t>6-Up Cylinder Rev2</t>
  </si>
  <si>
    <t>TEX-TAN</t>
  </si>
  <si>
    <t>SARDELLI</t>
  </si>
  <si>
    <t>EGYPTIAN MINT</t>
  </si>
  <si>
    <t>SILVER EXPERIENCE</t>
  </si>
  <si>
    <t>CB-1013C Neck is inserted into cover for 2P fit</t>
  </si>
  <si>
    <t>1-Up Windmill</t>
  </si>
  <si>
    <t>.0230BD</t>
  </si>
  <si>
    <t>PRES BOX</t>
  </si>
  <si>
    <t>INTERPAK</t>
  </si>
  <si>
    <t>METAL BOX 10-2-5</t>
  </si>
  <si>
    <t>42- Up MG; 2-Up Windmill</t>
  </si>
  <si>
    <t>30-Up Bobst Base; 2-Up Windmill</t>
  </si>
  <si>
    <t>#050301B-15 UP</t>
  </si>
  <si>
    <t>8-Up</t>
  </si>
  <si>
    <t>US MINT</t>
  </si>
  <si>
    <t>HOLDS THE US MINT 22 METAL BOX</t>
  </si>
  <si>
    <t>SCRIPTO</t>
  </si>
  <si>
    <t>ZIPPO</t>
  </si>
  <si>
    <t>ZIP-6</t>
  </si>
  <si>
    <t>DALOW</t>
  </si>
  <si>
    <t>.030 BDtt</t>
  </si>
  <si>
    <t>SELECT BEAUTY</t>
  </si>
  <si>
    <t>Die needs to be reconditioned /remade before production run 8-19</t>
  </si>
  <si>
    <t>designed to be made with .040 gauge chip</t>
  </si>
  <si>
    <t>WHALEDENT</t>
  </si>
  <si>
    <t>ZIP-4</t>
  </si>
  <si>
    <t>P-2005 BOX</t>
  </si>
  <si>
    <t>.070 BD</t>
  </si>
  <si>
    <t>CLASSIQUE CREATIONS</t>
  </si>
  <si>
    <t>Cover and base  are rated for .070 gauge chip</t>
  </si>
  <si>
    <t>Base is shorter than Cover; needs Neck"C" inserted in cover to fit</t>
  </si>
  <si>
    <t>ALLEN JEWELRY</t>
  </si>
  <si>
    <t>.030 BD</t>
  </si>
  <si>
    <t>VICTORIA CREATIONS</t>
  </si>
  <si>
    <t>MARTIN COPELAND</t>
  </si>
  <si>
    <t xml:space="preserve">OPTICAL  </t>
  </si>
  <si>
    <t>AT CROSS</t>
  </si>
  <si>
    <t>SOLO I BOX</t>
  </si>
  <si>
    <t>#032604M-14 UP</t>
  </si>
  <si>
    <t>#013103A-15 UP</t>
  </si>
  <si>
    <t>FB</t>
  </si>
  <si>
    <t>METAL BOX 43 SLEEVE WITH WINDOW</t>
  </si>
  <si>
    <t>Collar=1040C lifts cover 1/2"; fit is tight without collar component</t>
  </si>
  <si>
    <t>1/1 Windmill Combo</t>
  </si>
  <si>
    <t>RJC</t>
  </si>
  <si>
    <t>SPEIDEL</t>
  </si>
  <si>
    <t>35/32</t>
  </si>
  <si>
    <t>LIZ CLAIBORNE</t>
  </si>
  <si>
    <t>HOLDS 40-2-2 METAL BOX</t>
  </si>
  <si>
    <t>CATAMORE</t>
  </si>
  <si>
    <t>PEARL OPTICAL</t>
  </si>
  <si>
    <t>#99540</t>
  </si>
  <si>
    <t>JAE</t>
  </si>
  <si>
    <t>TRAY ONLY</t>
  </si>
  <si>
    <t>HUNT MANUFACTURING</t>
  </si>
  <si>
    <t>SUNSTONE</t>
  </si>
  <si>
    <t>SOLO II BOX</t>
  </si>
  <si>
    <t>#012902Y-40; 20/20 Bobst Combo</t>
  </si>
  <si>
    <t>#0129027-40; 20/20 Bobst Combo</t>
  </si>
  <si>
    <t>1053COVERWRAP-12 UP</t>
  </si>
  <si>
    <t>1053BASEWRAP-12 UP</t>
  </si>
  <si>
    <t>K&amp;M</t>
  </si>
  <si>
    <t>.031  White Chip</t>
  </si>
  <si>
    <t>#110199A 1057COVER 20-Up STARMATIC</t>
  </si>
  <si>
    <t>#110199B 1057A BOX 24-Up MG</t>
  </si>
  <si>
    <t>#052506R-15 UP</t>
  </si>
  <si>
    <t>#052506R-12 UP</t>
  </si>
  <si>
    <t>.065BD</t>
  </si>
  <si>
    <t>1-Up Blank</t>
  </si>
  <si>
    <t>.050 BD</t>
  </si>
  <si>
    <t>tooling designed for a peachboard or thick cb caliper board</t>
  </si>
  <si>
    <t>1-Up  Windmill</t>
  </si>
  <si>
    <t>TANCER &amp; TWO</t>
  </si>
  <si>
    <t>1/1 Combo Windmill</t>
  </si>
  <si>
    <t>MZ BERGER</t>
  </si>
  <si>
    <t>1-Up Cover</t>
  </si>
  <si>
    <t>LISA LEE</t>
  </si>
  <si>
    <t>#090205A-15 UP</t>
  </si>
  <si>
    <t>#090205B-15 UP</t>
  </si>
  <si>
    <t>TORINO</t>
  </si>
  <si>
    <t>fit is assymetrical loose fit side to side</t>
  </si>
  <si>
    <t>LARGE TRAY</t>
  </si>
  <si>
    <t>U.S. MintU</t>
  </si>
  <si>
    <t>.018BD</t>
  </si>
  <si>
    <t>FITS 44 METAL BOX</t>
  </si>
  <si>
    <t>2-Up Kluge</t>
  </si>
  <si>
    <t>RMV</t>
  </si>
  <si>
    <t>______</t>
  </si>
  <si>
    <t>MODERN MOLD</t>
  </si>
  <si>
    <t>DANECRAFT</t>
  </si>
  <si>
    <t>PRIME BOX</t>
  </si>
  <si>
    <t>BobstCombo 32-Up    MG #012901C-32</t>
  </si>
  <si>
    <t>BobstCombo 32-Up    MG #012901D-28</t>
  </si>
  <si>
    <t>#021601B-12 UP</t>
  </si>
  <si>
    <t>#021601A-11 UP</t>
  </si>
  <si>
    <t>INT'L ACCESSORIES</t>
  </si>
  <si>
    <t>C-600</t>
  </si>
  <si>
    <t>TEXOMA</t>
  </si>
  <si>
    <t>DYNE MERCHANDISE</t>
  </si>
  <si>
    <t>VALUE VISION</t>
  </si>
  <si>
    <t>ROMAN</t>
  </si>
  <si>
    <t>DANTE</t>
  </si>
  <si>
    <t xml:space="preserve">2/2 Combo Windmill     </t>
  </si>
  <si>
    <t>2/2 Combo Windmill</t>
  </si>
  <si>
    <t>WALLET BOX</t>
  </si>
  <si>
    <t>DRAW BOX</t>
  </si>
  <si>
    <t>P 2032</t>
  </si>
  <si>
    <t>FITS P-1019 WITH VAC</t>
  </si>
  <si>
    <t>0.030 BD</t>
  </si>
  <si>
    <t>HOLDS 2-2-4SP METAL BOX 1094C is Push-In Neck for 1094 Cover</t>
  </si>
  <si>
    <t>SILVER TOWNE</t>
  </si>
  <si>
    <t>10-2-4sp METAL BOX</t>
  </si>
  <si>
    <t>82-2sp-2sp METAL BOX</t>
  </si>
  <si>
    <t>.018 BD</t>
  </si>
  <si>
    <t>4-1-4 VELOUR METAL BOX SLEEVE</t>
  </si>
  <si>
    <t>6-1-4 VELOUR METAL BOX SLEEVE</t>
  </si>
  <si>
    <t xml:space="preserve">2 PC Packer Holds one  4-1-4 METAL BOX  </t>
  </si>
  <si>
    <t>4-UP Windmill</t>
  </si>
  <si>
    <t>HOLDS (12) 4-2-hd METAL BOXES</t>
  </si>
  <si>
    <t>5-1-5 METAL BOX</t>
  </si>
  <si>
    <t>MARKS BROTHERS</t>
  </si>
  <si>
    <t>6-2-hd METAL BOX</t>
  </si>
  <si>
    <t>HOLDS 8-2-4 METAL BOX  Also: Deep Base CB-1111C 1 1/2" 2-Up</t>
  </si>
  <si>
    <t xml:space="preserve">  2-Up Windmill</t>
  </si>
  <si>
    <t>15-2-3 METAL BOX</t>
  </si>
  <si>
    <t>21-2-5 METAL BOX</t>
  </si>
  <si>
    <t>ZALES</t>
  </si>
  <si>
    <t>24-1-5 METAL BOX</t>
  </si>
  <si>
    <t>25-1-5 METAL BOX</t>
  </si>
  <si>
    <t>25-24-11  METAL BOX</t>
  </si>
  <si>
    <t>PARKER</t>
  </si>
  <si>
    <t>27 METAL BOX</t>
  </si>
  <si>
    <t>27 spc. METAL BOX</t>
  </si>
  <si>
    <t>30-1-1 METAL BOX</t>
  </si>
  <si>
    <t>SPECIAL ANGLE BOX</t>
  </si>
  <si>
    <t>30-24 METAL BOX</t>
  </si>
  <si>
    <t>4-hd BOTTOM</t>
  </si>
  <si>
    <t>#040501B-24 UP</t>
  </si>
  <si>
    <t>#040501A-12 UP</t>
  </si>
  <si>
    <t>CALART</t>
  </si>
  <si>
    <t>CANDELLA</t>
  </si>
  <si>
    <t>ACCESSORIES FOLDER</t>
  </si>
  <si>
    <t>3-Up Kluge</t>
  </si>
  <si>
    <t>SMALL BABY BOX      CB1134C-Neck inserted into cover .040</t>
  </si>
  <si>
    <t>6-Up Windmill; 6-Up Windmill  Neck</t>
  </si>
  <si>
    <t>6-Up Windmill</t>
  </si>
  <si>
    <t>BLAIR</t>
  </si>
  <si>
    <t>2P</t>
  </si>
  <si>
    <t xml:space="preserve"> L&amp;M</t>
  </si>
  <si>
    <t xml:space="preserve">JEWELRY CADDY  </t>
  </si>
  <si>
    <t>28-1-1 METAL BOX</t>
  </si>
  <si>
    <t>K &amp; M</t>
  </si>
  <si>
    <t xml:space="preserve"> 2-Up Windmill;6-Up Windmill</t>
  </si>
  <si>
    <t>25-24-11 METAL BOX</t>
  </si>
  <si>
    <t>30-1-6 METAL BOX     Cover has thumb cuts on Die</t>
  </si>
  <si>
    <t>SMART SALES</t>
  </si>
  <si>
    <t>PIERRE CARDIN</t>
  </si>
  <si>
    <t>ARMITRON</t>
  </si>
  <si>
    <t>13-2-hd METAL BOX</t>
  </si>
  <si>
    <t>63-Up MG   ; 4-Up Windmill</t>
  </si>
  <si>
    <t>30-Up MG ; 4-Up Windmill</t>
  </si>
  <si>
    <t>24-Up Cylinder</t>
  </si>
  <si>
    <t>12-Up Cylinder</t>
  </si>
  <si>
    <t>MONET</t>
  </si>
  <si>
    <t>GENTRY</t>
  </si>
  <si>
    <t>LES BERNARD</t>
  </si>
  <si>
    <t>1/1 WINDMILL COMBO</t>
  </si>
  <si>
    <t>#65  Loose cover fit using .030 chip</t>
  </si>
  <si>
    <t>2/2 WINDMILL COMBO</t>
  </si>
  <si>
    <t>#63</t>
  </si>
  <si>
    <t>#67          Check tooling;  Dies may be missing</t>
  </si>
  <si>
    <t>#68</t>
  </si>
  <si>
    <t>43-2-5 METAL BOX</t>
  </si>
  <si>
    <t>PCB-2</t>
  </si>
  <si>
    <t>PERAL VISION</t>
  </si>
  <si>
    <t>#96054</t>
  </si>
  <si>
    <t>#99530</t>
  </si>
  <si>
    <t>#96034</t>
  </si>
  <si>
    <t>2/2 Combo Windmill     6-Up Cover</t>
  </si>
  <si>
    <t>GENENDER</t>
  </si>
  <si>
    <t>ORO AMERICA</t>
  </si>
  <si>
    <t>13-2-SUPER HD BASE METAL BOX</t>
  </si>
  <si>
    <t>#999568</t>
  </si>
  <si>
    <t>25-11 BOTTOM METAL BOX</t>
  </si>
  <si>
    <t>BURNES OF BOSTON</t>
  </si>
  <si>
    <t>5-2-3 METAL BOX</t>
  </si>
  <si>
    <t>#96064</t>
  </si>
  <si>
    <t>LE BOW</t>
  </si>
  <si>
    <t>44 MTL BOX VAC- Requires vac for proper closure</t>
  </si>
  <si>
    <t>2-Up Windmill; 15/15 Bobst Combo; 30-Up Bobst</t>
  </si>
  <si>
    <t>2-Up Windmill ,15/15 Bobst Combo</t>
  </si>
  <si>
    <t>10-Up Cylinder  -Starmatic</t>
  </si>
  <si>
    <t>10-Up Cylinder</t>
  </si>
  <si>
    <t>FORTE</t>
  </si>
  <si>
    <t>PIPE BOX</t>
  </si>
  <si>
    <t xml:space="preserve">NECK INSERT IN COVER NEEDED FOR FIT W/ BASE </t>
  </si>
  <si>
    <t>PILSNER GLASS</t>
  </si>
  <si>
    <t>BEER STEIN</t>
  </si>
  <si>
    <t>PCB-3</t>
  </si>
  <si>
    <t>WOOD BOX</t>
  </si>
  <si>
    <t xml:space="preserve">  </t>
  </si>
  <si>
    <t>RAZOR BOX</t>
  </si>
  <si>
    <t>LIGHTER BOX</t>
  </si>
  <si>
    <t>SWIZZLE STICK</t>
  </si>
  <si>
    <t>SEARS</t>
  </si>
  <si>
    <t>1/1 Combo Die</t>
  </si>
  <si>
    <t>STIRRERS</t>
  </si>
  <si>
    <t>6-2-4 METAL BOX</t>
  </si>
  <si>
    <t>#99566</t>
  </si>
  <si>
    <t>6-1-4 BOT. METAL BOX</t>
  </si>
  <si>
    <t>30-1-1 METAL BOX (u.s. mint)</t>
  </si>
  <si>
    <t>#082603Q-2-Up Windmill</t>
  </si>
  <si>
    <t>#082603R-2-Up Windmill</t>
  </si>
  <si>
    <t>PCB-5</t>
  </si>
  <si>
    <t>MERVYNS</t>
  </si>
  <si>
    <t>Keyrings box</t>
  </si>
  <si>
    <t>box requires vac form A-766 to  achieve proper fit</t>
  </si>
  <si>
    <t>c10 2-pc chip</t>
  </si>
  <si>
    <t>KENNEDY</t>
  </si>
  <si>
    <t>1092 sleeve</t>
  </si>
  <si>
    <t>43-2-11 METAL BOX</t>
  </si>
  <si>
    <t>CANADIAN MINT</t>
  </si>
  <si>
    <t>SWAROVSKI</t>
  </si>
  <si>
    <t>MONTGOMERY WARD</t>
  </si>
  <si>
    <t>hb-135 2-pc chip</t>
  </si>
  <si>
    <t>.65BD</t>
  </si>
  <si>
    <t>PACKER FOR #10-1SP-1SP METAL BOX</t>
  </si>
  <si>
    <t>2012COV  48-UP/56 BOBST   21/24 COMBO BOBST</t>
  </si>
  <si>
    <t>2012BASE 35-UP****42 BOBST USED   21/24 COMBO BOBST</t>
  </si>
  <si>
    <t>#050701Y-15 UP</t>
  </si>
  <si>
    <t>#050701X-15 UP</t>
  </si>
  <si>
    <t>2013CT Cover 1"; 2013G Neck 5/8",  many additional components</t>
  </si>
  <si>
    <t xml:space="preserve">Box has neck inserted in cover for Overall height=1 3/4" </t>
  </si>
  <si>
    <t>LUCAS KINGSLEY</t>
  </si>
  <si>
    <t>JEZLAINE</t>
  </si>
  <si>
    <t>loose fit, likely designed for velour wrap</t>
  </si>
  <si>
    <t>2-hd METAL BOX</t>
  </si>
  <si>
    <t>MERCANTILE</t>
  </si>
  <si>
    <t>2029A Base also used as Base for CB-2P-3826</t>
  </si>
  <si>
    <t>20-1-1 METAL BOX</t>
  </si>
  <si>
    <t>2037C 1/2" Neck .050mm  is an alternate cover option</t>
  </si>
  <si>
    <t>TRANSAMERICA</t>
  </si>
  <si>
    <t>#071803A 24-Up MG   2-Up Windmill</t>
  </si>
  <si>
    <t>#071803B 20-Up MG  2-Up Windmill</t>
  </si>
  <si>
    <t>#2038-12- UP</t>
  </si>
  <si>
    <t>#2038- 6 UP</t>
  </si>
  <si>
    <t>Also: 2039C=Base; 2039DCT=CT Cover, 2039ECT=CT Cover</t>
  </si>
  <si>
    <t>#021201D-15 UP</t>
  </si>
  <si>
    <t>#021201C-9 UP</t>
  </si>
  <si>
    <t>TREFARI</t>
  </si>
  <si>
    <t>COLIBRI</t>
  </si>
  <si>
    <t>.065 BD</t>
  </si>
  <si>
    <t>SPRAGUE</t>
  </si>
  <si>
    <t xml:space="preserve">HSN </t>
  </si>
  <si>
    <t>PB-15 BOX</t>
  </si>
  <si>
    <t xml:space="preserve">2-Up Windmill  12-UP MG </t>
  </si>
  <si>
    <t xml:space="preserve"> 2044 6-UP </t>
  </si>
  <si>
    <t>CB-C10</t>
  </si>
  <si>
    <t>Corner Tab Cover</t>
  </si>
  <si>
    <t>KREMINTZ</t>
  </si>
  <si>
    <t>HS-235 flap bag</t>
  </si>
  <si>
    <t>3-Up Klluge</t>
  </si>
  <si>
    <t>p-1060 packer  rated for .040 chip</t>
  </si>
  <si>
    <t>p-1061 packer  Loose cover fit; likely designed for velour material</t>
  </si>
  <si>
    <t>p-1060 packer  Loose cover fit; likely designed for velour material</t>
  </si>
  <si>
    <t>hs-235 flap bag</t>
  </si>
  <si>
    <t>LARGE HEAT SEAL POUCH</t>
  </si>
  <si>
    <t>62-1-2W METAL BOX</t>
  </si>
  <si>
    <t>TERRY BERRY</t>
  </si>
  <si>
    <t>SEIKO</t>
  </si>
  <si>
    <t>3/4-2038-b</t>
  </si>
  <si>
    <t>CLOVER CORP</t>
  </si>
  <si>
    <t>Box is designed for Peach Wrap fit. 3/16" diff. between cover/base</t>
  </si>
  <si>
    <t>JACMEL</t>
  </si>
  <si>
    <t>LA RICH</t>
  </si>
  <si>
    <t>Omega Necklace size</t>
  </si>
  <si>
    <t>HOLDS (12) #3 METAL BOXES</t>
  </si>
  <si>
    <t>HOLDS (12) #2 METAL BOXES</t>
  </si>
  <si>
    <t>HOLDS 33-2-4 METAL BOX</t>
  </si>
  <si>
    <t>BEST PRODUCTS</t>
  </si>
  <si>
    <t>82-1-5 METAL BOX</t>
  </si>
  <si>
    <t>HOLDS 15-2-5 METAL BOX</t>
  </si>
  <si>
    <t>INTERNATIONAL GEMOLOGICAL</t>
  </si>
  <si>
    <t>GIGI ACCESSORIES</t>
  </si>
  <si>
    <t>12/12 Bobst Combo; 4-Up Windmill</t>
  </si>
  <si>
    <t>12/12 Bobst Combo; 2-Up Windmill</t>
  </si>
  <si>
    <t>Cylinder</t>
  </si>
  <si>
    <t>FABER CASTELL</t>
  </si>
  <si>
    <t>JOAN RIVERS</t>
  </si>
  <si>
    <t>HOME SHOPPING</t>
  </si>
  <si>
    <t>PB 5 BOX  2020 New Tooling= 15/15 Bobst Combo w/hung corners</t>
  </si>
  <si>
    <t>15/15 Bobst Combo; Bobst 35-Up ;MG #020701T-35;4-Up Windmill</t>
  </si>
  <si>
    <t>15/15 Bobst Combo; Bobst 30-Up MG#050801X-30; 4-Up Windmill</t>
  </si>
  <si>
    <t>#CB-2088COVERWRAP 12-UP</t>
  </si>
  <si>
    <t>#CB2088BOXWRAP-12 UP</t>
  </si>
  <si>
    <t>COTTON FILLED BOX</t>
  </si>
  <si>
    <t>#103003Z-25; 2-Up Windmill</t>
  </si>
  <si>
    <t>#103003Y-20; 2-Up Windmill</t>
  </si>
  <si>
    <t>#103003V-8 UP</t>
  </si>
  <si>
    <t>#031507A-8 UP</t>
  </si>
  <si>
    <t>COVER ONLY</t>
  </si>
  <si>
    <t>.18 BD</t>
  </si>
  <si>
    <t>FITS OLD PB 8 BOX 2172-OLD SHALLOW DEPTH</t>
  </si>
  <si>
    <t>AMES</t>
  </si>
  <si>
    <t>CD ET CIE</t>
  </si>
  <si>
    <t>AAI</t>
  </si>
  <si>
    <t>A Box ,B Cover  use with NeckC</t>
  </si>
  <si>
    <t>DACO</t>
  </si>
  <si>
    <t>DENNIS BARRY</t>
  </si>
  <si>
    <t>p-2025 plastic box</t>
  </si>
  <si>
    <t>CB2P-2115B 48-UP</t>
  </si>
  <si>
    <t>CB2P-2115A 24-UP</t>
  </si>
  <si>
    <t>CB2115BW 15-UP</t>
  </si>
  <si>
    <t>CB2115AW 8-UP</t>
  </si>
  <si>
    <t>ROSS JEWELERS</t>
  </si>
  <si>
    <t>new size for 4-24 METAL BOX</t>
  </si>
  <si>
    <t>bea buddy box-3 PIECE BOX SET UP</t>
  </si>
  <si>
    <t>1 1/2a</t>
  </si>
  <si>
    <t>BASE ONLY</t>
  </si>
  <si>
    <t>LARGE JEWELRY CAVITY-COV 1136B</t>
  </si>
  <si>
    <t>SMALL JEWELRY CAVITY  Cover deeper than base</t>
  </si>
  <si>
    <t>6-Up`</t>
  </si>
  <si>
    <t>3-Up</t>
  </si>
  <si>
    <t>Holds (2) 2115 chips</t>
  </si>
  <si>
    <t>PB-1                                    COVER-INTERLOCKED DIE</t>
  </si>
  <si>
    <t>#041205L-54</t>
  </si>
  <si>
    <t>#012901A-40</t>
  </si>
  <si>
    <t>#032301E-20 UP</t>
  </si>
  <si>
    <t>#020201C-15 UP</t>
  </si>
  <si>
    <t xml:space="preserve">PB-2-                                  COVER-INTERLOCKED DIE </t>
  </si>
  <si>
    <t>#041205M-80</t>
  </si>
  <si>
    <t>#041205N-56</t>
  </si>
  <si>
    <t>#050101D-30 UP</t>
  </si>
  <si>
    <t>#020201?-18 UP</t>
  </si>
  <si>
    <t>PB-6</t>
  </si>
  <si>
    <t>#051701Z-25</t>
  </si>
  <si>
    <t>#041101A-16</t>
  </si>
  <si>
    <t>#051701X-8 UP</t>
  </si>
  <si>
    <t>CB-2P-2130BW REV1 8-Up</t>
  </si>
  <si>
    <t>PB-7</t>
  </si>
  <si>
    <t>#012901E-28  3-Up Windmill</t>
  </si>
  <si>
    <t>#022801B-21  3-Up Windmill</t>
  </si>
  <si>
    <t>#2131CW-6 UP</t>
  </si>
  <si>
    <t>#2131BW-6 UP</t>
  </si>
  <si>
    <t>Sleeve fits 2p2124 caddy</t>
  </si>
  <si>
    <t>Book box</t>
  </si>
  <si>
    <t>JJ CREATIONS</t>
  </si>
  <si>
    <t>Cov requires Neck:2136-D .040 ;or use 1 1/2"Base: 2136-C</t>
  </si>
  <si>
    <t>2-Up WINDMILL</t>
  </si>
  <si>
    <t>Box designed for use with .050 + caliper board</t>
  </si>
  <si>
    <t>NATIONAL TRADING</t>
  </si>
  <si>
    <t>HB-139 w/velour wrap</t>
  </si>
  <si>
    <t>THINGS REMEMBERED</t>
  </si>
  <si>
    <t>JEWELRY CONCEPTS</t>
  </si>
  <si>
    <t>4-Up Base</t>
  </si>
  <si>
    <t>#051701C-20 UP</t>
  </si>
  <si>
    <t>#051701D-12 UP</t>
  </si>
  <si>
    <t>P1031chip holds 6-2p1172 box</t>
  </si>
  <si>
    <t>Also: 2151C alternate Base 2 1/16" deep</t>
  </si>
  <si>
    <t>INTERNATIONAL DISPLAY</t>
  </si>
  <si>
    <t xml:space="preserve"> Cover has Corner Tabs, or  inserted Neck</t>
  </si>
  <si>
    <t>#081502V-8 UP</t>
  </si>
  <si>
    <t>#081502W-14 UP</t>
  </si>
  <si>
    <t>Band Sleeve fits CB-2P-2069</t>
  </si>
  <si>
    <t>4-Up Kluge</t>
  </si>
  <si>
    <t>AVON</t>
  </si>
  <si>
    <t>COLE GIFT</t>
  </si>
  <si>
    <t>additional tooling: 2161C= 1" Deep Base variation 2-Up Windmill</t>
  </si>
  <si>
    <t>________</t>
  </si>
  <si>
    <t>FITS CB 2P-1179 BOX</t>
  </si>
  <si>
    <t xml:space="preserve">8-Up Bobst; 1-Up </t>
  </si>
  <si>
    <t>1 up windmill</t>
  </si>
  <si>
    <t>1 UP WINDMILL</t>
  </si>
  <si>
    <t>Needs Neck: CB-2165C inserted into cover to effect fit</t>
  </si>
  <si>
    <t>CB-2165C Neck</t>
  </si>
  <si>
    <t>FITS 82-1-5 METAL BOX</t>
  </si>
  <si>
    <t>MIRIAM HASKELL</t>
  </si>
  <si>
    <t>CIGAR SAVOR</t>
  </si>
  <si>
    <t>FITS 27-2SP-1SP METAL BOX</t>
  </si>
  <si>
    <t>PB-8</t>
  </si>
  <si>
    <t>#091802B-9</t>
  </si>
  <si>
    <t>#041404LL-9</t>
  </si>
  <si>
    <t>#2172CW-3 UP</t>
  </si>
  <si>
    <t>SWIVEL BOX</t>
  </si>
  <si>
    <t>Fits 2p2102 w/foam in cover</t>
  </si>
  <si>
    <t>Fits book box cbsp2157 BIBLE BOX</t>
  </si>
  <si>
    <t>Fits CB 2P-2154 WITH ANGLED WINDOW</t>
  </si>
  <si>
    <t>Fits CB 2P-1057 WITH ANGLED WINDOW</t>
  </si>
  <si>
    <t>Fits CB 2P-2151 WITH ANGLED WINDOW</t>
  </si>
  <si>
    <t>Fits CB 2P-2153 WITH ANGLED WINDOW</t>
  </si>
  <si>
    <t>FITS 82-1SP-2SP METAL BOX</t>
  </si>
  <si>
    <t>P1019 &amp; 2184 &amp;2185 w/window</t>
  </si>
  <si>
    <t>Fits p1019 spec.</t>
  </si>
  <si>
    <t>fits p-2035 2pc plastic box</t>
  </si>
  <si>
    <t>Fits standard 2p-1136 caddy box</t>
  </si>
  <si>
    <t>DIE CUT INSERT</t>
  </si>
  <si>
    <t>TOM CALLAHAN</t>
  </si>
  <si>
    <t>Fits pearl folder/2pc. Chip</t>
  </si>
  <si>
    <t>l-370/21</t>
  </si>
  <si>
    <t>l-369/24</t>
  </si>
  <si>
    <t>l-369/26 key case</t>
  </si>
  <si>
    <t>Fits P-2043</t>
  </si>
  <si>
    <t>Fits P-1018/3</t>
  </si>
  <si>
    <t>_______</t>
  </si>
  <si>
    <t>Fits 13-2-4 velour metal</t>
  </si>
  <si>
    <t>5-Up Kluge/ Windmill</t>
  </si>
  <si>
    <t>Passcase blk flat bill bold</t>
  </si>
  <si>
    <t>Trifold/coinpurse credit card</t>
  </si>
  <si>
    <t>Pocket Secretary</t>
  </si>
  <si>
    <t>Fits 9-2-2 metal box</t>
  </si>
  <si>
    <t>Fits P-2025 plastic watch case</t>
  </si>
  <si>
    <t>Fits 26-1-1 velour box</t>
  </si>
  <si>
    <t>Fits 27-2g-velour metal box</t>
  </si>
  <si>
    <t>Fits new 2p2014dv cov vel wrapbox</t>
  </si>
  <si>
    <t>Fits 6-2-4 velour metal box</t>
  </si>
  <si>
    <t>4-UP Kluge</t>
  </si>
  <si>
    <t>interpak fit plastic coin holder books</t>
  </si>
  <si>
    <t>Fits plastic coin holder front</t>
  </si>
  <si>
    <t>Replaced by FB-2291</t>
  </si>
  <si>
    <t>Fits #4-1-4 velour metal box</t>
  </si>
  <si>
    <t>4-UP</t>
  </si>
  <si>
    <t>Fits P-1022 plastic box</t>
  </si>
  <si>
    <t>Fits #21-8sp-11 metal box</t>
  </si>
  <si>
    <t>DISCOVERY</t>
  </si>
  <si>
    <t>7/8" wingcut corners/takes vac</t>
  </si>
  <si>
    <t>AUTHORIZED HEARING</t>
  </si>
  <si>
    <t>Special 30-2-2</t>
  </si>
  <si>
    <t>Fits 12-2-4sp metal box5up</t>
  </si>
  <si>
    <t>Fits P-1019 plastic box</t>
  </si>
  <si>
    <t>CALLAHAN</t>
  </si>
  <si>
    <t>Fits 6 1/2 x 8 1/2  x  pearl folder</t>
  </si>
  <si>
    <t>#120390Y 20 Up</t>
  </si>
  <si>
    <t>#050800W-15</t>
  </si>
  <si>
    <t>#041406B-15 UP</t>
  </si>
  <si>
    <t>#062800V-6 UP</t>
  </si>
  <si>
    <t>Fits 7-2-4 metal box</t>
  </si>
  <si>
    <t>5-Up Kluge</t>
  </si>
  <si>
    <t>Fits  35-2-4 metal box</t>
  </si>
  <si>
    <t>Fits P-2021 plastic box</t>
  </si>
  <si>
    <t>TARGET</t>
  </si>
  <si>
    <t>Small Target box                       BOX-INTERLOCKED DIE</t>
  </si>
  <si>
    <t>#032301A-28 UP</t>
  </si>
  <si>
    <t>#032201A-30 UP</t>
  </si>
  <si>
    <t>Fits #5-2-3 velour metal box</t>
  </si>
  <si>
    <t>WALMART</t>
  </si>
  <si>
    <t>Fits CB 2P-1105 box</t>
  </si>
  <si>
    <t>flat</t>
  </si>
  <si>
    <t>INTERNATIONAL ACCESSORIES</t>
  </si>
  <si>
    <t>1"</t>
  </si>
  <si>
    <t>Cover is CB-2130A Base</t>
  </si>
  <si>
    <t>2-Up Windmill;14-Up MG</t>
  </si>
  <si>
    <t>8-Up Cylinder</t>
  </si>
  <si>
    <t>Holds (3) cb 2p-1134 boxes</t>
  </si>
  <si>
    <t>FITS 30-2-2 METAL BOX WITH MANUAL IN SLEEVE</t>
  </si>
  <si>
    <t>Fits acetate box 4 1/4 x 2 1/2 x 1 1/4</t>
  </si>
  <si>
    <t>FITS 10-2-5 METAL BOX</t>
  </si>
  <si>
    <t>5-Up Starmatic</t>
  </si>
  <si>
    <t>PLATFORM FOR CB 2P-2220</t>
  </si>
  <si>
    <t>FITS 10-15-15 METAL BOX; also CB-2P-2012</t>
  </si>
  <si>
    <t>1-Up Kluge</t>
  </si>
  <si>
    <t>FITS 30-1-1 VELOUR METAL BOX</t>
  </si>
  <si>
    <t>2 UP Die</t>
  </si>
  <si>
    <t>FITS CB 2P-1134 BOX WITH BOW</t>
  </si>
  <si>
    <t>FITS CB 2P-2120/2121B BOX WITH BOW</t>
  </si>
  <si>
    <t>FITS CB 2P-2018 BOX WITH BOW</t>
  </si>
  <si>
    <t>FITS 2 ENVELOPES</t>
  </si>
  <si>
    <t>FITS CB HB-4001 BOX WITH ROPE HANDLES</t>
  </si>
  <si>
    <t>FITS CB HB-4107 BOX WITH ROPE HANDLES</t>
  </si>
  <si>
    <t>TRU KAY</t>
  </si>
  <si>
    <t>FITS CB 2P-2249</t>
  </si>
  <si>
    <t>FITS CB 2P-1070</t>
  </si>
  <si>
    <t>PRIME ART</t>
  </si>
  <si>
    <t>FITS CB 2P-2128 BOX (PB-2)  3 PIECES</t>
  </si>
  <si>
    <t>FITS CB 2P-2127 BOX (PB-1)</t>
  </si>
  <si>
    <t>HNJ</t>
  </si>
  <si>
    <t>FITS P-1061 PLASTIC BOX</t>
  </si>
  <si>
    <t>FITS (2) CB 2P-2117 BOXES (PB-3)</t>
  </si>
  <si>
    <t>FITS SPECIAL HSN WOOD BOX</t>
  </si>
  <si>
    <t>BOSCOVS</t>
  </si>
  <si>
    <t>HOLDS (36) CB2</t>
  </si>
  <si>
    <t>SWEENOR'S CHOCOLATE</t>
  </si>
  <si>
    <t>Cover is Bundle Wrapped</t>
  </si>
  <si>
    <t>1-Up Windmill ;12-Up Bobst Combo</t>
  </si>
  <si>
    <t>1-Up Windmill; 12-Up Bobst Combo</t>
  </si>
  <si>
    <t>FITS 25-1-1 METAL BOX</t>
  </si>
  <si>
    <t>MICHAEL ANTHONY</t>
  </si>
  <si>
    <t>CB 2P-2033 BOX</t>
  </si>
  <si>
    <t>BARLOW</t>
  </si>
  <si>
    <t>PIERCING PAGODA</t>
  </si>
  <si>
    <t>Uses a 2219B Cover</t>
  </si>
  <si>
    <t>#032206M-12 UP</t>
  </si>
  <si>
    <t xml:space="preserve">HAMPDEN </t>
  </si>
  <si>
    <t>#032701D-30MG  4-Up Windmill</t>
  </si>
  <si>
    <t>#032701C-30MG  2-Up Windmill</t>
  </si>
  <si>
    <t>THIN BANGLE BOX                  BOX-INTERLOCKED DIE</t>
  </si>
  <si>
    <t>#032101A 15-Up MG    2-Up Windmill</t>
  </si>
  <si>
    <t>#081501Y-36 MG  3-Up Windmill</t>
  </si>
  <si>
    <t>2284COVERWRAP REV2 8-Up</t>
  </si>
  <si>
    <t>#032301B-15 UP</t>
  </si>
  <si>
    <t>SKF</t>
  </si>
  <si>
    <t>FITS 64-2R-2R VELOUR METAL BOX</t>
  </si>
  <si>
    <t>2-Up Kluge/Windmill Heidelberg</t>
  </si>
  <si>
    <t>LRI</t>
  </si>
  <si>
    <t>HOLDS (1) CB-2P-2127 &amp; (1) CB 2P-2128 (PB-1 AND PB-2)</t>
  </si>
  <si>
    <t>#060502Y-56; 6-Up Windmill; 56-Up Bobst Combo</t>
  </si>
  <si>
    <t>#060502X-42; 4-Up Base; 56-Up Bobst Combo</t>
  </si>
  <si>
    <t>#062402W-18 UP</t>
  </si>
  <si>
    <t>#062402V-15 UP</t>
  </si>
  <si>
    <t>BERRY</t>
  </si>
  <si>
    <t>HOLDS (3) #4-1-4 BENGALINE BOXES</t>
  </si>
  <si>
    <t>LEE ALLISON TIE BOX   HSN PB -17</t>
  </si>
  <si>
    <t>20-Up MG  2-Up Windmill</t>
  </si>
  <si>
    <t>6-Up MG  1-Up Windmill</t>
  </si>
  <si>
    <t>4-Up</t>
  </si>
  <si>
    <t>SMALL Lighter BOX</t>
  </si>
  <si>
    <t>#122100Y-64; 6-Up Windmill</t>
  </si>
  <si>
    <t>#122100Z-56;  6-Up Windmill</t>
  </si>
  <si>
    <t>#030705L-18 UP</t>
  </si>
  <si>
    <t>#030705M-18 UP</t>
  </si>
  <si>
    <t>FISHER PEN</t>
  </si>
  <si>
    <t>Fits P-1022 box</t>
  </si>
  <si>
    <t>BABY BOX                                BOX-INTERLOCKED DIE</t>
  </si>
  <si>
    <t>#050401X-96     6-Up Windmill</t>
  </si>
  <si>
    <t>#011503A-70      6-Up Windmill</t>
  </si>
  <si>
    <t>#050401Y-35 UP</t>
  </si>
  <si>
    <t>#050401B-30 UP</t>
  </si>
  <si>
    <t>NOTE: Box has been edited. Flange reduced from  1.4375 to  .75</t>
  </si>
  <si>
    <t>USES 2014/2300 BOTTOM</t>
  </si>
  <si>
    <t>LARGE Lighter BOX</t>
  </si>
  <si>
    <t>#051701T-20</t>
  </si>
  <si>
    <t>#051701R-12</t>
  </si>
  <si>
    <t>#2301B-6 UP</t>
  </si>
  <si>
    <t>#2301A-6 UP</t>
  </si>
  <si>
    <t>Stanley Creations</t>
  </si>
  <si>
    <t>hand samples made- NO TOOLING  EXISTS</t>
  </si>
  <si>
    <t>CORNER TAB COVER</t>
  </si>
  <si>
    <t>LORD &amp; TAYLOR</t>
  </si>
  <si>
    <t>#060601X-15 UP</t>
  </si>
  <si>
    <t>#060601Y-15 UP</t>
  </si>
  <si>
    <t>#061401W-11 UP</t>
  </si>
  <si>
    <t>#061401V-6 UP</t>
  </si>
  <si>
    <t>FITS 2-2-4 METAL BOX</t>
  </si>
  <si>
    <t>FITS CB 2P-2129 WITH TOP CUT OUT</t>
  </si>
  <si>
    <t>SANFORD PEN</t>
  </si>
  <si>
    <t>PEN BOX</t>
  </si>
  <si>
    <t>#CB2P2312-12 UP</t>
  </si>
  <si>
    <t>#081601A-10 UP</t>
  </si>
  <si>
    <t>BAND SLEEVE FOR CB 2P-2014</t>
  </si>
  <si>
    <t>BAND SLEEVE FOR CB 2P-1071</t>
  </si>
  <si>
    <t>BAND SLEEVE FOR CB 2P-2039</t>
  </si>
  <si>
    <t>FITS 8-1SP-1SP VELOUR BOX  8-Up / 21-Up</t>
  </si>
  <si>
    <t>1-Up  2-Up</t>
  </si>
  <si>
    <t>Holds (3) 2127 boxes</t>
  </si>
  <si>
    <t>FITS CB 2P-2131 BOX (PB-7)</t>
  </si>
  <si>
    <t>STANLEY</t>
  </si>
  <si>
    <t>FITS 4-2-HD BOX</t>
  </si>
  <si>
    <t>FITS 2088 DEEP BOX (PB 5 DEEP)</t>
  </si>
  <si>
    <t>FITS 15-2-5 METAL BOX (MB-4)</t>
  </si>
  <si>
    <t xml:space="preserve">3-UP </t>
  </si>
  <si>
    <r>
      <t xml:space="preserve">FITS 4-11SP24 METAL BOX  </t>
    </r>
    <r>
      <rPr>
        <sz val="10"/>
        <color indexed="10"/>
        <rFont val="Arial"/>
        <family val="2"/>
      </rPr>
      <t>USE DIE # FB-2494</t>
    </r>
  </si>
  <si>
    <t>HSN PEARL FOLDER</t>
  </si>
  <si>
    <t>FITS CB SP 2273 OR 2173???</t>
  </si>
  <si>
    <t>FITS CB SP 2329</t>
  </si>
  <si>
    <t>FITS CB 2P 2172 DEEP (PB-8 DEEP  2")</t>
  </si>
  <si>
    <t>FITS CB 2P 2129 (PB-4)</t>
  </si>
  <si>
    <t>FITS CB 2P 2128 (PB-2)</t>
  </si>
  <si>
    <t>Only paper is HT</t>
  </si>
  <si>
    <t>FITS 6-1-4 VELVET METAL BOX</t>
  </si>
  <si>
    <t>BJ'S</t>
  </si>
  <si>
    <t>FITS BJ-A-IPC RI &amp; BJ-A-NP</t>
  </si>
  <si>
    <t>FITS BJ-C-NP</t>
  </si>
  <si>
    <t>FITS BJ-B-NP</t>
  </si>
  <si>
    <t>FITS BJ-G-IPC-W22</t>
  </si>
  <si>
    <t>FITS BJ-D-IPC-B1</t>
  </si>
  <si>
    <t>FITS BJ-F-IPC-NG</t>
  </si>
  <si>
    <t>FITS BJ-E-NP BOX</t>
  </si>
  <si>
    <t>FITS CB SP-2345 TRAY</t>
  </si>
  <si>
    <t>FITS 21-8SP-11B METAL BOX</t>
  </si>
  <si>
    <t>#051502P  35-UP 4-Up Windmill</t>
  </si>
  <si>
    <t>#0515020 20-UP  2-Up Windmill</t>
  </si>
  <si>
    <t>#051502Z-12 UP</t>
  </si>
  <si>
    <t>#051502Y-6 UP</t>
  </si>
  <si>
    <t>Uses a CB2001 B cover</t>
  </si>
  <si>
    <t>Base: ,030 White Chip</t>
  </si>
  <si>
    <t>P16531-Up P16531-Up N1653-Up Bobst; 6-Up Bobst; P16536-Up Bobst; 6-Up Bobst</t>
  </si>
  <si>
    <t>FITS SPECIAL PB3 BOX  (1-2/8" deep)</t>
  </si>
  <si>
    <t>FITS CB 2P 2025 BOX</t>
  </si>
  <si>
    <t xml:space="preserve">Cover only </t>
  </si>
  <si>
    <t>#080502Y-9 UP</t>
  </si>
  <si>
    <t>Fits CB2P-2147A</t>
  </si>
  <si>
    <t>#080502Z-12 UP</t>
  </si>
  <si>
    <t>FITS SPECIAL CB 2P-2013 BOX W/NECK</t>
  </si>
  <si>
    <t>GOLD FORCE</t>
  </si>
  <si>
    <t>#081502X-25 UP, 1-Up Windmill</t>
  </si>
  <si>
    <t>20 UP; 1-Up Windmill</t>
  </si>
  <si>
    <t>2358coverWrapRev1 8-Up</t>
  </si>
  <si>
    <t>CB-2P2358AW BOX WRAP  -8 UP</t>
  </si>
  <si>
    <t>FITS CB 2P 2282 BOX</t>
  </si>
  <si>
    <t>HOLDS 2 PCS OF CB 2P 2128 BOX</t>
  </si>
  <si>
    <t>BAND SLEEVE FITS 2 PIECE ACETATE BOX</t>
  </si>
  <si>
    <t>HOLDS 3 PCS 4-2-4 METAL BOX INTEL WRAP</t>
  </si>
  <si>
    <t>GUESS BOX</t>
  </si>
  <si>
    <t>2-Up Windmill; 4/4 Starmatic Combo</t>
  </si>
  <si>
    <t>2-Up Windmill; 4/4 Stamatic Combo</t>
  </si>
  <si>
    <t xml:space="preserve">6-Up Cylinder </t>
  </si>
  <si>
    <t>5-UP Cylinder</t>
  </si>
  <si>
    <t>FITS A CUSTOMER SUPPLIED BOX</t>
  </si>
  <si>
    <t>3/2020 Need forms for production</t>
  </si>
  <si>
    <t>FITS SP (2) PCS 2219A BOX , (1) 1182A</t>
  </si>
  <si>
    <t>PICTURE FRAME WITH PVC COVER</t>
  </si>
  <si>
    <t>FITS 43-11-11 VELOUR METAL BOX</t>
  </si>
  <si>
    <t>UNLIMITED MEDIA</t>
  </si>
  <si>
    <t>box designed for use with .040 gauge lined chip</t>
  </si>
  <si>
    <t>FITS CB 2P-2044 DEEP BOX  PB-15 DEEP (2-3/4 TTL DEPTH)</t>
  </si>
  <si>
    <t>FITS CB SP-2329 SHARP CORNER WINDOW</t>
  </si>
  <si>
    <t>FITS CB SP-2329 ROUNDED CORNER WINDOW</t>
  </si>
  <si>
    <t>KERISSA</t>
  </si>
  <si>
    <t>FITS CB SP-2329- SQUARE WINDOW</t>
  </si>
  <si>
    <t>FITS 12-2-4 VELOUR METAL BOX</t>
  </si>
  <si>
    <t>FITS CB 2P-2011C BOX</t>
  </si>
  <si>
    <t>BELKS</t>
  </si>
  <si>
    <t>SPRING 06  BX-509 fall 07 box-Pen w/pouch</t>
  </si>
  <si>
    <t>#CB2382C-4 UP</t>
  </si>
  <si>
    <t>#CB2382A-4 UP</t>
  </si>
  <si>
    <t>FITS CB 2P-1071 BOX</t>
  </si>
  <si>
    <t>OPTIONS IN TIME</t>
  </si>
  <si>
    <t>FITS 3 PC CB 2131 BOX (PB-7)</t>
  </si>
  <si>
    <t>HOLDS 3 PC CB 2078 BOXES</t>
  </si>
  <si>
    <t>RING BOX  CT COVER</t>
  </si>
  <si>
    <t>#101403P-15 UP</t>
  </si>
  <si>
    <t>#101403N-24 UP</t>
  </si>
  <si>
    <t>HOLDS (3) CB 2P-2227 BOXES</t>
  </si>
  <si>
    <t>BROKOE</t>
  </si>
  <si>
    <t>FITS 40-1-1 METAL BOX</t>
  </si>
  <si>
    <t>RESISTANCE TECHNOLOGY</t>
  </si>
  <si>
    <t>HOLDS (12) CB 2P-2392 BOXES</t>
  </si>
  <si>
    <t>L&amp;J ACCESSORIES</t>
  </si>
  <si>
    <t>??</t>
  </si>
  <si>
    <t>FITS (3) CB 2P-2014 SIDE BY SIDE</t>
  </si>
  <si>
    <t>FITS CB 2P-1120 BOX</t>
  </si>
  <si>
    <t>JOSEF CREATIONS</t>
  </si>
  <si>
    <t>HOLDS (12) CB 2P-1071 BOXES</t>
  </si>
  <si>
    <t>FITS CB 2P-2069 BOX  2" WIDE BAND</t>
  </si>
  <si>
    <t>PB-107 OR PB-108 WATCH BOX</t>
  </si>
  <si>
    <t>#2401B CW 14-UP</t>
  </si>
  <si>
    <t>#2401A BW 5-Up</t>
  </si>
  <si>
    <t>HOLDS (3) CB-2P 2018CT W/BOWS SIDE BY SIDE</t>
  </si>
  <si>
    <t>FITS CB 2P-2151 BOX DOUBLE ANGLE WINDOW</t>
  </si>
  <si>
    <t>SCHMITTY</t>
  </si>
  <si>
    <t>FULL COVER WITH THUMB NOTCHES</t>
  </si>
  <si>
    <t>PRIME TIME</t>
  </si>
  <si>
    <t>BOX HAS A 3/4" CORNER TAB</t>
  </si>
  <si>
    <t>#072904L-24 UP</t>
  </si>
  <si>
    <t>#072904M-12 UP</t>
  </si>
  <si>
    <t>HOLDS 3 PIECE 2018CT BOX, NO BOW</t>
  </si>
  <si>
    <t>AAN</t>
  </si>
  <si>
    <t>FITS CB 2P-2401  PB-10</t>
  </si>
  <si>
    <t>35-UP Bobst Combo; 6-Up Windmill</t>
  </si>
  <si>
    <t>35-Up Base Bobst Combo; 6-Up Windmill</t>
  </si>
  <si>
    <t>#102805M-20 UP</t>
  </si>
  <si>
    <t>#102805L-24 UP</t>
  </si>
  <si>
    <t>FITS CB 2P-2172 BOX</t>
  </si>
  <si>
    <t>FITS CB 2P-2117 PB-3 BOX</t>
  </si>
  <si>
    <t>HOLDS 3 PIECE SP-2014 BOX</t>
  </si>
  <si>
    <t>VARDI</t>
  </si>
  <si>
    <t>HOLDS (5) CB 2P-2128 PB-2</t>
  </si>
  <si>
    <t>P&amp;B</t>
  </si>
  <si>
    <t>HOLDS A 2 PIECE EXTRUDED PLASTIC CASE</t>
  </si>
  <si>
    <t>FITS CB 2P-1056 BOX</t>
  </si>
  <si>
    <t>DILLARD'S</t>
  </si>
  <si>
    <t>No Tooling Found</t>
  </si>
  <si>
    <t>.050mm chip</t>
  </si>
  <si>
    <t>KENCRAFT</t>
  </si>
  <si>
    <t>FITS 1 PIECE CB 1105 BOX</t>
  </si>
  <si>
    <t>SAKS</t>
  </si>
  <si>
    <t xml:space="preserve">BOW BOX </t>
  </si>
  <si>
    <t>HOLDS IMPORTED BOX BJ-AANP BOX</t>
  </si>
  <si>
    <t>HOLDS (4) CB 2P-2117 (PB-3) STACKED</t>
  </si>
  <si>
    <t>HOLDS (4) CB 2P-2129 (PB-4) STACKED</t>
  </si>
  <si>
    <t>HOLDS (3) CB 2P-2129 (PB-4) STACKED</t>
  </si>
  <si>
    <t>HOLDS 60-1-5 METAL BOX</t>
  </si>
  <si>
    <t>HOLDS 12 PIECES OF CB 2P-2437</t>
  </si>
  <si>
    <t>BRACE YOURSELF</t>
  </si>
  <si>
    <t>;040 TRAY, ACETATE COVER INCLUDED</t>
  </si>
  <si>
    <t>.040 TRAY, ACETATE COVER INCLUDED</t>
  </si>
  <si>
    <t>1-Up  Starmatic</t>
  </si>
  <si>
    <t>FITS BJ-BBNP IMPORTED BOX</t>
  </si>
  <si>
    <t>W T WILSON</t>
  </si>
  <si>
    <t>FITS CB 2P 2391 BOX</t>
  </si>
  <si>
    <t>3 PIECE BOX</t>
  </si>
  <si>
    <t>TRAY HOLDS OPEN CORNER ACETATE</t>
  </si>
  <si>
    <t>HOLDS (3) CB-2P 2128 (PB-2) BOXES SIDE BY SIDE</t>
  </si>
  <si>
    <t>FITS MOLDED PLASTIC BASE, WINDOW IN COVER</t>
  </si>
  <si>
    <t xml:space="preserve">FITS CB 1020 TRAY </t>
  </si>
  <si>
    <t>HOLDS (2) CB 2P-2117 (PB-3) STACKED</t>
  </si>
  <si>
    <t>CHATEAU D'ARGENT</t>
  </si>
  <si>
    <t>FITS AN IMPORTED BOX</t>
  </si>
  <si>
    <t>KEN CRAFT</t>
  </si>
  <si>
    <t>COVER HAS WINDOW 2453W</t>
  </si>
  <si>
    <t>FITS CB 2P-2018F TRAY ONLY</t>
  </si>
  <si>
    <t>FITS CB 2P-1057 BOX WITH DRW WINDOW</t>
  </si>
  <si>
    <t>FITS CB 2P-2088 BOX WITH DRW WINDOW</t>
  </si>
  <si>
    <t>FITS CB 2P-1071 BOX WITH DRW WINDOW</t>
  </si>
  <si>
    <t>FITS CB 2P-1057 BOX WITH LCW WINDOW</t>
  </si>
  <si>
    <t xml:space="preserve">FITS CB 2P-2088 BOX WITH LCW WINDOW </t>
  </si>
  <si>
    <t>PILOT PEN</t>
  </si>
  <si>
    <t>TRAY ONLY WITH ACETATE COVER</t>
  </si>
  <si>
    <t>.031 BD</t>
  </si>
  <si>
    <t>HOLDS 3 PC CB 2P-2117 BOX</t>
  </si>
  <si>
    <t>IBB</t>
  </si>
  <si>
    <t>HOLDS (3) CB 2P-1071 BOXES STACKED</t>
  </si>
  <si>
    <t>FITS CB SP 2462</t>
  </si>
  <si>
    <t>VINEYARD VINES</t>
  </si>
  <si>
    <t>.050 BOARD</t>
  </si>
  <si>
    <t>FITS CB 2P-2014 BOX WITH BOW ON TOP</t>
  </si>
  <si>
    <t>HOLDS 24-1-5 METAL BOX</t>
  </si>
  <si>
    <t>FITS CB SP- 2472 TRAY</t>
  </si>
  <si>
    <t>PB-19</t>
  </si>
  <si>
    <t>4-Up Cylinder</t>
  </si>
  <si>
    <t>.080 BOARD  Box not made  No Tooling</t>
  </si>
  <si>
    <t>MADE FOR SAMPLE ORDER</t>
  </si>
  <si>
    <t>MI</t>
  </si>
  <si>
    <t>FOAM</t>
  </si>
  <si>
    <t>INSERT</t>
  </si>
  <si>
    <t>WHITMOR DESIGNS</t>
  </si>
  <si>
    <t>FITS 21-2-5 VELOUR METAL BOX</t>
  </si>
  <si>
    <t>TUCK</t>
  </si>
  <si>
    <t>KEEPERS</t>
  </si>
  <si>
    <t>FITS CB 2P 2382 Spring box- 2 cutouts</t>
  </si>
  <si>
    <t>FITS P-2</t>
  </si>
  <si>
    <t>FITS CB 2P 2044 BX -1-1/2" TOTAL HEIGHT (PB-15)</t>
  </si>
  <si>
    <t>L&amp;G</t>
  </si>
  <si>
    <t>FITS CB SP-2294</t>
  </si>
  <si>
    <t>FITS CB 2P-2044 PB-15 DEEP</t>
  </si>
  <si>
    <t>HOLDS (3) P-1 BOXES</t>
  </si>
  <si>
    <t xml:space="preserve"> Fits 4-24SP-11SP-VLR Metal Box</t>
  </si>
  <si>
    <t>FITS 105 3PC SP</t>
  </si>
  <si>
    <t xml:space="preserve">OCEAN GIANTS </t>
  </si>
  <si>
    <t>MC VAN BOX B5</t>
  </si>
  <si>
    <t>MC VAN BOX  G47</t>
  </si>
  <si>
    <t>3-Up Windmill</t>
  </si>
  <si>
    <t>MC VAN BOX  G510</t>
  </si>
  <si>
    <t>MC VANS BOX BD4</t>
  </si>
  <si>
    <t>FALL 2006 BOX, PEN AND JOTTER</t>
  </si>
  <si>
    <t>SLEEVE FOR FALL BOX FITS  CB- 2507</t>
  </si>
  <si>
    <t>SLEEVE FOR   CB -2382</t>
  </si>
  <si>
    <t>SLEEVE TO FIT ILLUSION BOX SP-2294</t>
  </si>
  <si>
    <t xml:space="preserve">Sleeve 9-Up </t>
  </si>
  <si>
    <t>AURAFIN</t>
  </si>
  <si>
    <t>NEW SLANT STYLE BOX</t>
  </si>
  <si>
    <t>6-UP</t>
  </si>
  <si>
    <t>WORLDWIDE PRODUCTS</t>
  </si>
  <si>
    <t>box and cover are same, joined by collar</t>
  </si>
  <si>
    <t>K&amp;M ASSOCIATES</t>
  </si>
  <si>
    <t>NEW BOX- COVER HAS CORNER TABS</t>
  </si>
  <si>
    <t>Cover has corner tabs</t>
  </si>
  <si>
    <t>3-Up   2514CVR</t>
  </si>
  <si>
    <t>3-UP  2514BOX</t>
  </si>
  <si>
    <t>fits box bj-aa-np</t>
  </si>
  <si>
    <t>fits box bj-bb-np</t>
  </si>
  <si>
    <t>2285 Box with taller flange</t>
  </si>
  <si>
    <t>#2517WRP-4 UP</t>
  </si>
  <si>
    <t>fits tray SP-2517</t>
  </si>
  <si>
    <t xml:space="preserve">Collar to fit around inside base of  SP-2512 </t>
  </si>
  <si>
    <t>ring / earring box  Corner Tab Cover</t>
  </si>
  <si>
    <t>#CB2520-12 UP</t>
  </si>
  <si>
    <t>#CB2520-20 UP</t>
  </si>
  <si>
    <t>SIMMONS JEWELRY</t>
  </si>
  <si>
    <t>Hello Kitty Drawer Box</t>
  </si>
  <si>
    <t>SLEEVE TO FIT BOX  CB2521</t>
  </si>
  <si>
    <t>Box closure with by flocked Vac Form in Base</t>
  </si>
  <si>
    <t>24/24BobstCombo; 6-Up Windmill</t>
  </si>
  <si>
    <t>#2523CW-15 UP</t>
  </si>
  <si>
    <t>#2523BW-15 UP</t>
  </si>
  <si>
    <t>Sleeve to fit CB 2P-2523 (#* metal box packer with vac)</t>
  </si>
  <si>
    <t>16-Up Starmatic; 2-Up Kluge</t>
  </si>
  <si>
    <t>CATHEDRAL ART METAL</t>
  </si>
  <si>
    <t>Window die  2526  on cover</t>
  </si>
  <si>
    <t>HOME  SHOPPING</t>
  </si>
  <si>
    <t>to hold 2 PB-2 Boxes side by side</t>
  </si>
  <si>
    <t>EFRON ENTERPRISES</t>
  </si>
  <si>
    <t>CB-2528B Cover = CB-1057B Cover</t>
  </si>
  <si>
    <t xml:space="preserve">to fit BJ's -GG-NP Box  White SBS Board .018 </t>
  </si>
  <si>
    <t>special  sleeve for use with .040 gauge board  to fit CB-2P-2523</t>
  </si>
  <si>
    <t>SPACER</t>
  </si>
  <si>
    <t>"M" Style Filler Strip to fit CB-  2298A</t>
  </si>
  <si>
    <t>"M" Style Filler Strip to fit CB- 2298A</t>
  </si>
  <si>
    <t>B&amp;B Jewels</t>
  </si>
  <si>
    <t>2-up</t>
  </si>
  <si>
    <t>1-Up</t>
  </si>
  <si>
    <t>To make samples for Macys. One piece folding box</t>
  </si>
  <si>
    <t>Sleeve to fit PB-16 Box</t>
  </si>
  <si>
    <t>Corner tab cover- .040 board cover</t>
  </si>
  <si>
    <t>#2536CW-24 UP</t>
  </si>
  <si>
    <t>MASTERS OF DESIGN</t>
  </si>
  <si>
    <t>Fits imported Ring Box</t>
  </si>
  <si>
    <t>Angled box  based on the 2219</t>
  </si>
  <si>
    <t>PREMIER DESIGN</t>
  </si>
  <si>
    <t>1-UP Windmill</t>
  </si>
  <si>
    <t>WAS 2117 DEEP BOX- USES 2117B COVER. BOT DIE IS "A"</t>
  </si>
  <si>
    <t>#041001V-54   6-Up Windmill</t>
  </si>
  <si>
    <t>4-Up Windmill  15-Up Starmatic</t>
  </si>
  <si>
    <t xml:space="preserve">15 UP </t>
  </si>
  <si>
    <t>12  UP</t>
  </si>
  <si>
    <t>WAS 2088 DEEP BOX- USES 2088B COVER. BOT DIE IS " A"</t>
  </si>
  <si>
    <t>WAS 2172 DEEP BOX- USES 2172B COVER. BOT DIE IS "A "</t>
  </si>
  <si>
    <t>2543BASE 4-UP</t>
  </si>
  <si>
    <t>File#: 2543BW   2-UP</t>
  </si>
  <si>
    <t xml:space="preserve">IS A 1071E DEEP BOX- USES 1071B COVER. BOT DIE IS "A " </t>
  </si>
  <si>
    <t>WAS 2018 VARIATION- COV IS 2018B CT, BASE IS 2545A</t>
  </si>
  <si>
    <t>HERFF JONES</t>
  </si>
  <si>
    <t>Sleeve to fit Wooden box for Accessories</t>
  </si>
  <si>
    <t xml:space="preserve">BX-503 Warehouse Box project to hold ATHENS pen </t>
  </si>
  <si>
    <t>24 UP</t>
  </si>
  <si>
    <t>10 UP</t>
  </si>
  <si>
    <t>.040 NECK TO FIT IN COVER OF IMPORTED 4-2 HD PACKER</t>
  </si>
  <si>
    <t>fits  BJ-DD-IPC-B1</t>
  </si>
  <si>
    <t>fits BJ-ff-IPC-N6</t>
  </si>
  <si>
    <t>HALLMARK</t>
  </si>
  <si>
    <t>BX-508 Fall 2007 Box to hold pen and Calendar Pad</t>
  </si>
  <si>
    <t>CAROLEE</t>
  </si>
  <si>
    <t>Was box number 2022E  Cover is 2022B Bottom is 2553A</t>
  </si>
  <si>
    <t>Was CB2348D   CT version of CB2348 Base is 2348A</t>
  </si>
  <si>
    <t xml:space="preserve">Was CB2348E  Deep version with CT.  Base is 2348A        </t>
  </si>
  <si>
    <t>Fits CB 2P 2552 Dfall 2007 Gift program BX 508</t>
  </si>
  <si>
    <t>Fits CB2293 (PB-17)</t>
  </si>
  <si>
    <t>Fits CB 2P-2560</t>
  </si>
  <si>
    <t>HB</t>
  </si>
  <si>
    <t>hinge box with overall depth of 3" based on HB 4110</t>
  </si>
  <si>
    <t>LE MANN WATCH CO</t>
  </si>
  <si>
    <t>Shallow version of 2401-2-1/2" deep- cover is 2401B</t>
  </si>
  <si>
    <t>FREIDMANS</t>
  </si>
  <si>
    <t>Cover only to fit imported box</t>
  </si>
  <si>
    <t>SELECT JEWELRY</t>
  </si>
  <si>
    <t>sleeve for  vac tray that holds 3 Metal boxes</t>
  </si>
  <si>
    <t>sleeve to fit CB-2P-2117 with Bow /Ribbon attached</t>
  </si>
  <si>
    <t>BJ's</t>
  </si>
  <si>
    <t>Sleeve to fit  BJ-CC-NP</t>
  </si>
  <si>
    <t>2 Piece box</t>
  </si>
  <si>
    <t>Sleeve to fit HB-63-15</t>
  </si>
  <si>
    <t>FRAGRANCE X.COM</t>
  </si>
  <si>
    <t xml:space="preserve">Box shares cover with CB-2P-2573 </t>
  </si>
  <si>
    <t>1- Up Windmill #2572AR1</t>
  </si>
  <si>
    <t>FRAGRANCE X .COM</t>
  </si>
  <si>
    <t>Box uses cov of CB-2572   Base= MG/ Starmatic</t>
  </si>
  <si>
    <t>1-Up  MG or Starmatic</t>
  </si>
  <si>
    <t>Box holds Uncirculated Silver Bullion Coin in capsule-vac is B-1105.</t>
  </si>
  <si>
    <t>TOUCHSTONE DISTRIBUTING</t>
  </si>
  <si>
    <t>COVER IS CB- 2290B .625- We have Cylinder dies</t>
  </si>
  <si>
    <t>2290B 6-Up Windmill; 2290B 56-Up MG</t>
  </si>
  <si>
    <t>2575 Base 6-Up Windmill</t>
  </si>
  <si>
    <t>2290 18-Up Cylinder</t>
  </si>
  <si>
    <t>2575 18-Up Cylinder</t>
  </si>
  <si>
    <t>SLEEVE FITS BOTTOMS UP BOX 2088</t>
  </si>
  <si>
    <t>one piece shallow depth folder to fit Tattoo sheets</t>
  </si>
  <si>
    <t>fits customers imported box MOD-SRI-1    4-Up</t>
  </si>
  <si>
    <t>Was 2018F    Flange depth  .625  Cover is 2018B</t>
  </si>
  <si>
    <t>Fits 8-1sp-1sp velvet box-revised slightly larger  than FB2316.</t>
  </si>
  <si>
    <t>box is 2X the cover length of CB-2298, same width/ length</t>
  </si>
  <si>
    <t>PB-18</t>
  </si>
  <si>
    <t>21-Up</t>
  </si>
  <si>
    <t>18-Up</t>
  </si>
  <si>
    <t>PB-8-M  uses  CB2P-2172B (PB-8) cover</t>
  </si>
  <si>
    <t xml:space="preserve"> Angle box Based on CB-2P-2018          Only base paper HT</t>
  </si>
  <si>
    <t xml:space="preserve">Angle box  uses 2511 cover  </t>
  </si>
  <si>
    <t>2P Packer for HB-2589   Only Paper HT</t>
  </si>
  <si>
    <t>Hinge box  : cover and base are same die   Only  Paper HT Topliner=5661</t>
  </si>
  <si>
    <t>Tray fits inside  HB-2589; vac form insert #C-1000</t>
  </si>
  <si>
    <t>3-up</t>
  </si>
  <si>
    <t>.055 BD</t>
  </si>
  <si>
    <t>TIE BOX</t>
  </si>
  <si>
    <t>IMP.COMBO DIE-5/5</t>
  </si>
  <si>
    <t>3 up</t>
  </si>
  <si>
    <t>CUMMERBUND BOX</t>
  </si>
  <si>
    <t>IMP.COMBO DIE-3/3</t>
  </si>
  <si>
    <t>SQUARE SCARF BOX</t>
  </si>
  <si>
    <t>2 up</t>
  </si>
  <si>
    <t>POLO GIFT BOX</t>
  </si>
  <si>
    <t>IMP.COMBO DIE-2/2</t>
  </si>
  <si>
    <t>1 up</t>
  </si>
  <si>
    <t>CLASSIC TOTE BOX</t>
  </si>
  <si>
    <t>IMP.COMBO DIE-1/1</t>
  </si>
  <si>
    <t>Formerly  CB1105 E  New Box 1 1/8" Depth</t>
  </si>
  <si>
    <t>LA Gem</t>
  </si>
  <si>
    <t>IMPERIAL COMBO  DIE 18 UP EACH</t>
  </si>
  <si>
    <t>20-Up</t>
  </si>
  <si>
    <t>TOUCHSTONE</t>
  </si>
  <si>
    <t>.050 gauge chip</t>
  </si>
  <si>
    <t>RENAISSANCE</t>
  </si>
  <si>
    <t>.050 gauge chip, lined. Base is CB-2129A</t>
  </si>
  <si>
    <t>.050 gauge chip, lined.  Base is CB-2293A</t>
  </si>
  <si>
    <t>fits BJ-K-K-np import box</t>
  </si>
  <si>
    <t>2-UP</t>
  </si>
  <si>
    <t>Non-glued sbs sleeve w/tabs- Holds CB2018-No bow- Was SP-C-657 die (1-up)</t>
  </si>
  <si>
    <t>18 up cylinder die &amp; 1 UP WINDMILL</t>
  </si>
  <si>
    <t>USES CB2130 COVER PB-6</t>
  </si>
  <si>
    <t>FITS CB2608 (2130 DEEP)-1-1/2" bottom</t>
  </si>
  <si>
    <t>us mint</t>
  </si>
  <si>
    <t>fits .50 vac Clad Coin tray -Mold#                 Was FB2525 Rev4</t>
  </si>
  <si>
    <t>fits  CB-2P-2391</t>
  </si>
  <si>
    <t>Sleeve w/Flap Closure fits-CB-2P-2545 boxW/RIBBON  Was SP-C-947</t>
  </si>
  <si>
    <t>tab closure Sleeve fits  CB-2P-2018 box with Ribbon</t>
  </si>
  <si>
    <t>Box fits in large Clamshell-Lower priced offset to Imported Hinge Box</t>
  </si>
  <si>
    <t>Jacmel fits CB2P-2587</t>
  </si>
  <si>
    <t>Jacmel fits CB2P-2018 Base Only flap closure</t>
  </si>
  <si>
    <t>JC PENNEY</t>
  </si>
  <si>
    <t>SQUARE BOX 3-3/8" X 3-3/8" Topliner=5664</t>
  </si>
  <si>
    <t>IMP 48-UP Combo</t>
  </si>
  <si>
    <t>CB-HB-2620W 12-UP</t>
  </si>
  <si>
    <t>CB-2P-2621B  4-UP</t>
  </si>
  <si>
    <t>CB-2P-2621A   4-UP</t>
  </si>
  <si>
    <t>Fits  import box  BJ-EE-NP</t>
  </si>
  <si>
    <t>Dress shirt  made with .055 chip</t>
  </si>
  <si>
    <t>IMP 4-UP Combo</t>
  </si>
  <si>
    <t>PAD</t>
  </si>
  <si>
    <t>FMC</t>
  </si>
  <si>
    <t xml:space="preserve">drop in security  pad to fit base of CB-2P-2284 </t>
  </si>
  <si>
    <t>12-UP</t>
  </si>
  <si>
    <t>15 UP</t>
  </si>
  <si>
    <t>SLV</t>
  </si>
  <si>
    <t>Jacmel</t>
  </si>
  <si>
    <t>Sleeve to fit CB-2P-2536</t>
  </si>
  <si>
    <t>BX 546 vac holds a Century pen "Skinny Box"</t>
  </si>
  <si>
    <t>3-UP</t>
  </si>
  <si>
    <t>4-UP/40 UP</t>
  </si>
  <si>
    <t>12 UP</t>
  </si>
  <si>
    <t>COMMERATIVE BRANDS</t>
  </si>
  <si>
    <t>Fits a 2088  w/Ribbon and Bow</t>
  </si>
  <si>
    <t>fits CB-2P-2665     PB-6-D</t>
  </si>
  <si>
    <t>1-UP</t>
  </si>
  <si>
    <t>CHAPAL ZENRAY</t>
  </si>
  <si>
    <t>1/2" neck to fit inside Cover of CB2P-2127</t>
  </si>
  <si>
    <t>3/8"  Neck to fit  inside Cover of CB-2P-2088</t>
  </si>
  <si>
    <t>HSN IMPORT BOX P-6</t>
  </si>
  <si>
    <t>Black Candyboard Protector Sleeve for P-6 Folder (Sub)</t>
  </si>
  <si>
    <t>SHOP NBC</t>
  </si>
  <si>
    <t>Black .050 Chip</t>
  </si>
  <si>
    <t>HANNAH ROSE</t>
  </si>
  <si>
    <t>Corner tabs top and bottom-Uses HB2616 pad</t>
  </si>
  <si>
    <t>4 Up Windmill; 21/21 Up BobstCombo</t>
  </si>
  <si>
    <t>4 Up Windmill; 21/21 Up Bobst Combo</t>
  </si>
  <si>
    <t>15 up Cylinder</t>
  </si>
  <si>
    <t>.031 white chip used; one circle, one square window</t>
  </si>
  <si>
    <t>.031 white chip used; 2 square windows</t>
  </si>
  <si>
    <t>Hallmark Jewelry</t>
  </si>
  <si>
    <t>"M" Style Filler Strip to fit CB- 2541A</t>
  </si>
  <si>
    <t>Swarovski</t>
  </si>
  <si>
    <t>sleeve to fit box with jewel affixed to cover</t>
  </si>
  <si>
    <t>TUCK CARTON</t>
  </si>
  <si>
    <t>International Accessories</t>
  </si>
  <si>
    <t>Sleeve to hold 12 Sterling pads</t>
  </si>
  <si>
    <t>MACY'S</t>
  </si>
  <si>
    <t>Macy's shadow box</t>
  </si>
  <si>
    <t xml:space="preserve">4-Up Windmill </t>
  </si>
  <si>
    <t>4-Up Windmill H.</t>
  </si>
  <si>
    <t>Diversified Products</t>
  </si>
  <si>
    <t>Large SLV for 2129 Box</t>
  </si>
  <si>
    <t>Small  SLV for  2129 Box</t>
  </si>
  <si>
    <t>CVR</t>
  </si>
  <si>
    <t>Formerly  2129E COVER  Corner Tab</t>
  </si>
  <si>
    <t>SBS Sleeve to fit CB-HB-2616</t>
  </si>
  <si>
    <t>Sleeve fits P6 Pearl  Folder Deep Import</t>
  </si>
  <si>
    <t>Fits PB-8M CB-2P-2585 Box</t>
  </si>
  <si>
    <t>remake of SP-C-945  to fit CB-2P-2514  white SBS</t>
  </si>
  <si>
    <t xml:space="preserve">remake of SP-C-1152 to fit 5 pcs of CB-2P-2298 NEW FIT  </t>
  </si>
  <si>
    <t>BELT BOX  .040 BOARD</t>
  </si>
  <si>
    <t>MG-12 UP</t>
  </si>
  <si>
    <t>4-UP Cylinder</t>
  </si>
  <si>
    <t xml:space="preserve">Flap Closure SBS Sleeve to fit  CB-2P-2117 </t>
  </si>
  <si>
    <t xml:space="preserve"> Flap Closure SBS Sleeve to fit CB-2P2290</t>
  </si>
  <si>
    <t>NES Group</t>
  </si>
  <si>
    <t>Tuck Carton  for CB-2P-2227</t>
  </si>
  <si>
    <t>New 1" COVER  Base is  CB-2044 (PB-15)</t>
  </si>
  <si>
    <t>2657 COVER 15-UP</t>
  </si>
  <si>
    <t xml:space="preserve">2044 BASE  12-UP </t>
  </si>
  <si>
    <t>2657 6-UP</t>
  </si>
  <si>
    <t xml:space="preserve"> BASE 6-UP</t>
  </si>
  <si>
    <t>BOCA BONS</t>
  </si>
  <si>
    <t xml:space="preserve">1 PIECE CANDY BOX </t>
  </si>
  <si>
    <t xml:space="preserve"> FITS CB-2P-2474  PB-19</t>
  </si>
  <si>
    <t>NEW DEEPER COVER TO FIT  BASES: 2585; 2543</t>
  </si>
  <si>
    <t>Cover= 2130B ;  Base = 2"  PB-6 D Deep</t>
  </si>
  <si>
    <t>25-Up MG; 2-Up Windmill</t>
  </si>
  <si>
    <t>9-Up MG; 2-Up Windmill</t>
  </si>
  <si>
    <t>5-Up Cylinder</t>
  </si>
  <si>
    <t>Tuck Carton  for 3pcs. Stacked PB-7 SBS bd.</t>
  </si>
  <si>
    <t>CB-2P-2584 Box</t>
  </si>
  <si>
    <t xml:space="preserve"> FLAP CLOSURE SLEEVE TO FIT CB-2P-2128</t>
  </si>
  <si>
    <t>5-UP</t>
  </si>
  <si>
    <t>SLEEVE TO FIT IMPORT BOX</t>
  </si>
  <si>
    <t>1 UP</t>
  </si>
  <si>
    <t>SLEEVE TO FIT LARGER PB-108</t>
  </si>
  <si>
    <t>2P VERSION OF  CBHB-2619    CORNER TAB COVER</t>
  </si>
  <si>
    <t>4- Up Windmill, 15-Up Starmatic</t>
  </si>
  <si>
    <t>4- Up Windmill</t>
  </si>
  <si>
    <t>RICHLINE GROUP</t>
  </si>
  <si>
    <t>FITS IN BETWEEN 2  2018 BOXES IN ACETATE PACKER</t>
  </si>
  <si>
    <t>FITS IMPORTED DISNEY BOX</t>
  </si>
  <si>
    <t>GRUPPO CORDENONS</t>
  </si>
  <si>
    <t>CC</t>
  </si>
  <si>
    <t>OPEN CORNER COVER-FITS CB-1071 BASE</t>
  </si>
  <si>
    <t>EVELYN HILL</t>
  </si>
  <si>
    <t>OPEN CORNER COVER-FITS CB-1179 BASE</t>
  </si>
  <si>
    <t>LIFETIME BRANDS</t>
  </si>
  <si>
    <t xml:space="preserve">3-UP  </t>
  </si>
  <si>
    <t>size differential between cover and base is 3/16"</t>
  </si>
  <si>
    <t>SPERIAN</t>
  </si>
  <si>
    <t>HARLEY DAVIDSON  STRAIGHT TUCK CARTON</t>
  </si>
  <si>
    <t>TRANSPARENT PKG</t>
  </si>
  <si>
    <t>fits inside CB-2P-2677 (SPECIAL TRAY)</t>
  </si>
  <si>
    <t>.009 pvc</t>
  </si>
  <si>
    <t>RICARD CHOCOLAT</t>
  </si>
  <si>
    <t xml:space="preserve">CEMENTED 2 PC BOX </t>
  </si>
  <si>
    <t>BONNIE MARCUS</t>
  </si>
  <si>
    <t xml:space="preserve">CEMENTED 2 PC BOX  </t>
  </si>
  <si>
    <t>ARTEHOUSE LLC</t>
  </si>
  <si>
    <t>COMMONWEALTH SOAP</t>
  </si>
  <si>
    <t>OPEN CORNER COVER</t>
  </si>
  <si>
    <t>ALPACK .INC.</t>
  </si>
  <si>
    <t>CEMENTED 2 PC BOX W/ THUMB NOTCH</t>
  </si>
  <si>
    <t>F.M.C. Fashion Mfg.Company</t>
  </si>
  <si>
    <t>COVER AND BASE SAME DIE Topliner=5669</t>
  </si>
  <si>
    <t>W.E. JACKSON</t>
  </si>
  <si>
    <t>CEMENTED 2 PC BOX ; 1-Up Blank die works for both C+B</t>
  </si>
  <si>
    <t>CHOW CHOCOLAT</t>
  </si>
  <si>
    <t>CEMENTED 2 PC BOX</t>
  </si>
  <si>
    <t>PKG CONSULTANTS</t>
  </si>
  <si>
    <t>GLORIA DUCHIN</t>
  </si>
  <si>
    <t>PVC CEMENTED COVER</t>
  </si>
  <si>
    <t>.012 PVC</t>
  </si>
  <si>
    <t>PVC PURCHASED AT SLM, HOTSTAMPED IN HOUSE</t>
  </si>
  <si>
    <t>OPEN CORNER COVER W/ KEY RACK HOLE</t>
  </si>
  <si>
    <t>PINNACLE PKG</t>
  </si>
  <si>
    <t>JACKSON &amp; CO</t>
  </si>
  <si>
    <t>CONCORD</t>
  </si>
  <si>
    <t>LAMINATED</t>
  </si>
  <si>
    <t xml:space="preserve">2-Up Windmill </t>
  </si>
  <si>
    <t>2-Up Windmill H</t>
  </si>
  <si>
    <t xml:space="preserve">1-Up Windmill  </t>
  </si>
  <si>
    <t>1-Up Windmill H</t>
  </si>
  <si>
    <t>6-Up Cylinder</t>
  </si>
  <si>
    <t xml:space="preserve">1-Up Windmill </t>
  </si>
  <si>
    <t>2-Up Cylinder</t>
  </si>
  <si>
    <t xml:space="preserve">1-Up </t>
  </si>
  <si>
    <t>INTERNAL USE</t>
  </si>
  <si>
    <t>Measurements are Inside Fit</t>
  </si>
  <si>
    <t>.30 BD</t>
  </si>
  <si>
    <t>CEMENTED -FITS OUR SP-2720 TRAY, A2</t>
  </si>
  <si>
    <t>CEMENTED -FITS OUR SP-2724 TRAY, A6 INSIDE FIT</t>
  </si>
  <si>
    <t>CEMENTED -FITS OUR SP-2725 TRAY INSIDE FIT</t>
  </si>
  <si>
    <t>CEMENTED -FITS OUR SP-2726 TRAY, A8 INSIDE FIT</t>
  </si>
  <si>
    <t>CEMENTED -FITS OUR SP-2727 TRAY, A9 INSIDE FIT</t>
  </si>
  <si>
    <t>CEMENTED -FITS OUR SP-2728 TRAY, A10 INSIDE FIT</t>
  </si>
  <si>
    <t>ALI COHEN</t>
  </si>
  <si>
    <t>OPEN CORNER COVER-FITS CB-2219 BASE</t>
  </si>
  <si>
    <t>OPEN CORNER COVER-FITS CB-2164 BASE</t>
  </si>
  <si>
    <t>OPEN CORNER COVER-FITS CB-2117 BASE</t>
  </si>
  <si>
    <t>.009 PVC</t>
  </si>
  <si>
    <t>CEMENTED COVER W/THUMB NOTCHES</t>
  </si>
  <si>
    <t>Ristech Corp.</t>
  </si>
  <si>
    <t>fits CB-2P-2358 box</t>
  </si>
  <si>
    <t>2 up windmill</t>
  </si>
  <si>
    <t>.014 APET</t>
  </si>
  <si>
    <t>Packaging Consultants</t>
  </si>
  <si>
    <t>Flat acetate insert .014 APET with internal cut/die- out</t>
  </si>
  <si>
    <t>BRYLIN DIRECT</t>
  </si>
  <si>
    <t>TRAY W/MAGNET EMBEDDED IN SIDE FLANGE</t>
  </si>
  <si>
    <t>.007 PVC</t>
  </si>
  <si>
    <t>.030 laminated chip</t>
  </si>
  <si>
    <t>4-Up; 15/15 Bobst Combo</t>
  </si>
  <si>
    <t>2-Up; 15/15 Bobst Combo</t>
  </si>
  <si>
    <t>12 up cylinder</t>
  </si>
  <si>
    <t>8 UP CYLINDER</t>
  </si>
  <si>
    <t>.009mm Insert  to fit customer's box</t>
  </si>
  <si>
    <t>FORMERLY CB-2164DEEP  COVER is CB-2164B COVER</t>
  </si>
  <si>
    <t>OPEN CORNER INSIDE FIT COVER FITS CB-2P-2564</t>
  </si>
  <si>
    <t>POLO SHIRT  BOX</t>
  </si>
  <si>
    <t>Bobst combo-2/2</t>
  </si>
  <si>
    <t>CEMENTED 2 PC BOX TO HOLD 3 CB2018 W/ BOW</t>
  </si>
  <si>
    <t>.007 PCV</t>
  </si>
  <si>
    <t>CEMENTED 2 PC BOX TO HOLD 2 CB-2P-2298 BOXES</t>
  </si>
  <si>
    <t>OPEN CORNER LID FOR CB-2P-2358 .007 PVC</t>
  </si>
  <si>
    <t>.010 PET</t>
  </si>
  <si>
    <t>GARTNER STUDIOS</t>
  </si>
  <si>
    <t xml:space="preserve">Clear PET </t>
  </si>
  <si>
    <t xml:space="preserve">CEMENTED 2 PC BOX  W/THUMB NOTCH  </t>
  </si>
  <si>
    <t>Montana Silversmiths, Inc.</t>
  </si>
  <si>
    <t>NO  TOOLING MADE     tray only</t>
  </si>
  <si>
    <t xml:space="preserve">Windmill </t>
  </si>
  <si>
    <t xml:space="preserve">cover for CB-2761 </t>
  </si>
  <si>
    <t>NO TOOLING MADE    tray only</t>
  </si>
  <si>
    <t>cover for CB-2763</t>
  </si>
  <si>
    <t>0.040 Blk</t>
  </si>
  <si>
    <t>3/3 COMBO; 1/1 COMBO STARMATIC</t>
  </si>
  <si>
    <t>HALLMARK SWEET</t>
  </si>
  <si>
    <t xml:space="preserve">special  band sleeve to fit CB-2P-2474 </t>
  </si>
  <si>
    <t>3 UP</t>
  </si>
  <si>
    <t xml:space="preserve">special  band sleeve to fit CB-2P-2025 </t>
  </si>
  <si>
    <t>5-Up</t>
  </si>
  <si>
    <t>special  band sleeve to fit CB-2P-2285</t>
  </si>
  <si>
    <t xml:space="preserve">printed sleeve with oval cutout fits CB2P-2677  diecut and printed offsite </t>
  </si>
  <si>
    <t>1-UP die is at Omni</t>
  </si>
  <si>
    <t>printed sleeve with oval cutout fits CB2P-2678 diecut and printed offsite</t>
  </si>
  <si>
    <t>Glued Sleeve</t>
  </si>
  <si>
    <t>open PVC Cover</t>
  </si>
  <si>
    <t>w/Thumb notch , cemented corners</t>
  </si>
  <si>
    <t>Checkerboard Ltd.</t>
  </si>
  <si>
    <t>COVE CRAFTS</t>
  </si>
  <si>
    <t>OPEN INSIDE FIT COVER FOR CB-2P-2088 BASE</t>
  </si>
  <si>
    <t>2pc box w/thumb notch &amp; cemented corners</t>
  </si>
  <si>
    <t>NEW Cover rated to .070 chip; laminated. BASE is CB-1056</t>
  </si>
  <si>
    <t xml:space="preserve">2-Up O1541Windmill </t>
  </si>
  <si>
    <t>Sleeve fits CB-2P-2781 (CB-1056 BASE)</t>
  </si>
  <si>
    <t>15-Up Bobst; 1 up windmill</t>
  </si>
  <si>
    <t>.030   One side white Chip</t>
  </si>
  <si>
    <t>24-UP</t>
  </si>
  <si>
    <t>15-UP</t>
  </si>
  <si>
    <t>LA GEM</t>
  </si>
  <si>
    <t>"B" Style hinge Box. Topliner #5673</t>
  </si>
  <si>
    <t>ROMAN COMPANY</t>
  </si>
  <si>
    <t>"A" Style Hinge box    Puff is #5675</t>
  </si>
  <si>
    <t>2-UP1</t>
  </si>
  <si>
    <t xml:space="preserve"> Open corner cover to fit Cummerbund  base CB-2592</t>
  </si>
  <si>
    <t>SBS Board Sleeve w/ Flap Closure to fit CB-2P-2284</t>
  </si>
  <si>
    <t>SBS Board Sleeve fits Macy's Import box</t>
  </si>
  <si>
    <t>ALPACK</t>
  </si>
  <si>
    <t xml:space="preserve"> Cemented corner box</t>
  </si>
  <si>
    <t>Cover is CB-2127B   Vac Form in cover acts as neck</t>
  </si>
  <si>
    <t>4-UP base windmill</t>
  </si>
  <si>
    <t>Flat Card    NO TOOLING</t>
  </si>
  <si>
    <t xml:space="preserve">Flat Card    NO TOOLING </t>
  </si>
  <si>
    <t>National Packaging Supply</t>
  </si>
  <si>
    <t>w/thumb notch; cemented corners</t>
  </si>
  <si>
    <t>TREBBIANNO</t>
  </si>
  <si>
    <t>SBS Board sleeve fits plastic hinge import bracelet  box</t>
  </si>
  <si>
    <t>NW TERRITORIAL MINT</t>
  </si>
  <si>
    <t>SBS BD Sleeve with perforations for 5  1" bands; fits plastic hinge box</t>
  </si>
  <si>
    <t>RNR PLASTICS</t>
  </si>
  <si>
    <t>Clear PVC 2P Box cemented corners</t>
  </si>
  <si>
    <t xml:space="preserve">Clear PVC  Open Corner Cover fits  CB-2128 Base </t>
  </si>
  <si>
    <t>CEMENTED OUTSIDE FIT COVER FOR CB-2166A</t>
  </si>
  <si>
    <t>LeVian</t>
  </si>
  <si>
    <t>Sleeve for import box</t>
  </si>
  <si>
    <t>GEMVARA INC</t>
  </si>
  <si>
    <t>"B" style hinge box comprised of 2 HB-2785 covers-Topliner #5673</t>
  </si>
  <si>
    <t>Cardboard to Pressbox</t>
  </si>
  <si>
    <t xml:space="preserve">3pc box: 2  CB-2816 with CB-2348A Tray </t>
  </si>
  <si>
    <t>VINE PRODUCTS</t>
  </si>
  <si>
    <t>Clear PVC 2P Box cemented corners with thumb notch on cover</t>
  </si>
  <si>
    <t>BAY SALES COMPANY</t>
  </si>
  <si>
    <t>.020 Folding chip</t>
  </si>
  <si>
    <t>Northwest Territorial Mint</t>
  </si>
  <si>
    <t>3 piece BOX    cover/ base same   tray  glued in base      total height=1 7/16"</t>
  </si>
  <si>
    <t xml:space="preserve">2-UP Windmill </t>
  </si>
  <si>
    <t>2-UP Windmill H.</t>
  </si>
  <si>
    <t xml:space="preserve"> 6-UP MG COVER/ 1-UP Windmill</t>
  </si>
  <si>
    <t>4-UP MG BASE/ 1-Up Windmill</t>
  </si>
  <si>
    <t>PVC 2P Box</t>
  </si>
  <si>
    <t>Die cut, score &amp;  strip @ Imperial Pkg Fits our CB-2P-2747</t>
  </si>
  <si>
    <t>F&amp;F</t>
  </si>
  <si>
    <t>I-Up Windmill</t>
  </si>
  <si>
    <t>SP 3 piece box cover/base 5/8" joined by tray 15/16"  glued to inside of base</t>
  </si>
  <si>
    <t>2-UP BASE/COVER</t>
  </si>
  <si>
    <t>2-UP TRAY</t>
  </si>
  <si>
    <t xml:space="preserve">White SBS board  Protector sleeve for CB-SP-2824 </t>
  </si>
  <si>
    <t>SP 3 piece box cover/base 5/8" joined by tray 13/16"  glued to inside of base</t>
  </si>
  <si>
    <t>4-UP BASE/COVER Windmill</t>
  </si>
  <si>
    <t>4-UP TRAY Windmill H.</t>
  </si>
  <si>
    <t>.012 PET</t>
  </si>
  <si>
    <t>Harlequin NY LLC</t>
  </si>
  <si>
    <t>Cover is 2298B Cover</t>
  </si>
  <si>
    <t>Open Corner  Cover fits inside base of CB-2P-2595</t>
  </si>
  <si>
    <t>STONY JEWELRY</t>
  </si>
  <si>
    <t>Sleeve fits  around  2   CB-2P-2293 Boxes side by side</t>
  </si>
  <si>
    <t>1-UP Kluge</t>
  </si>
  <si>
    <t>Material is PET</t>
  </si>
  <si>
    <t>Cover is CB- 2117B</t>
  </si>
  <si>
    <t>4-Up Base Windmill H.</t>
  </si>
  <si>
    <t>COVER with outside fit and  Cemented Corners</t>
  </si>
  <si>
    <t>Open Corner Cover fits inside CB-2592A Cummerbund</t>
  </si>
  <si>
    <t>DBC</t>
  </si>
  <si>
    <t>SBS Board Reverse Tuck Carton to fit Customer's  Planner Booklet</t>
  </si>
  <si>
    <t>FASHION ACCENTS</t>
  </si>
  <si>
    <t>Cover is  CB-2406B</t>
  </si>
  <si>
    <t>Sleeve to fit CB-2P-2826</t>
  </si>
  <si>
    <t>1-UP Cylinder</t>
  </si>
  <si>
    <t xml:space="preserve">3 1/2" </t>
  </si>
  <si>
    <t>ALPACK INC.</t>
  </si>
  <si>
    <t>2 Box piece box with thumb cut</t>
  </si>
  <si>
    <t>fits 4 pcs. CB-2P-2298 2 rows of 2</t>
  </si>
  <si>
    <t>.030 lined cover/base</t>
  </si>
  <si>
    <t xml:space="preserve">4-UP Windmill </t>
  </si>
  <si>
    <t>4-UP Windmill H.</t>
  </si>
  <si>
    <t>PVC Sleeve is  2 identical pieces taped together at 2 seams with 2 sided tape</t>
  </si>
  <si>
    <t>New Base Depth; Cover is CB-2P-1113B COVER   Prime tooling on cover</t>
  </si>
  <si>
    <t>56-Up Cover</t>
  </si>
  <si>
    <t>New Base Depth; Cover is CB-2P-1071B COVER  Prime tooling on cover</t>
  </si>
  <si>
    <t>#012901C-32</t>
  </si>
  <si>
    <t>3-UP Windmill H.</t>
  </si>
  <si>
    <t>SPLASH</t>
  </si>
  <si>
    <t>Blanks/Wraps  furnished from offsite  No Interpak tooling exists as of 12-9-11</t>
  </si>
  <si>
    <t>1-Up Base Starmatic</t>
  </si>
  <si>
    <t>fits Vac form # B-54</t>
  </si>
  <si>
    <t xml:space="preserve">3-UP Windmill </t>
  </si>
  <si>
    <t>Open Corner cover</t>
  </si>
  <si>
    <t>fits Clyde Duneier Import box    yield is 8-per sheet</t>
  </si>
  <si>
    <t>2 piece box Cover is maximum length possible for Emechi '94 Machines</t>
  </si>
  <si>
    <t xml:space="preserve">3-Up Windmill </t>
  </si>
  <si>
    <t>1 1/4"</t>
  </si>
  <si>
    <t>4 13/32"</t>
  </si>
  <si>
    <t>IPC</t>
  </si>
  <si>
    <t>Fits METAL Box # 25-1-5 VLR</t>
  </si>
  <si>
    <t>.040 2 Piece box. Sleeve made by Omni Printing , fold/glue @ Interpak</t>
  </si>
  <si>
    <t>1-Up Windmill; 12-Up Bobst</t>
  </si>
  <si>
    <t>4-Up Windmill;   -Up Bobst</t>
  </si>
  <si>
    <t>.030 2 Piece box. Sleeve made by Omni Printing , fold/glue @ Interpak</t>
  </si>
  <si>
    <t xml:space="preserve">4-Up Windmill  </t>
  </si>
  <si>
    <t xml:space="preserve">4-Up Windmill H.  </t>
  </si>
  <si>
    <t>14-Up Cylinder</t>
  </si>
  <si>
    <t>New Base to fit CB-2018 cover- slightly smaller to solve tight fit issue</t>
  </si>
  <si>
    <t>HASKELL JEWELS LLC</t>
  </si>
  <si>
    <t>2-Up Windmill H.</t>
  </si>
  <si>
    <t xml:space="preserve">1-UP Windmill </t>
  </si>
  <si>
    <t>Thumb notch and cemented corners</t>
  </si>
  <si>
    <t>Fits CB-2P-2867 Sleeve made on outside by Imperial Pkg</t>
  </si>
  <si>
    <t>fits CB-2P-2747 Sleeve made on outside by Imperial Pkg</t>
  </si>
  <si>
    <t>BEACHMINT, INC</t>
  </si>
  <si>
    <t>Tray .050 chip, paper lined . Fits  custom sleeve FB-2879</t>
  </si>
  <si>
    <t>4-Up MG BASE</t>
  </si>
  <si>
    <t>Tray .050 chip, paper lined . Fits  custom sleeve FB-2880</t>
  </si>
  <si>
    <t>SLV to fit SP-2877 Tray. No Cutting Die on Site.  Sleeve  made by Omni</t>
  </si>
  <si>
    <t>SLV to fit SP-2878 Tray. No Cutting Die on Site.  Sleeve  made by Omni</t>
  </si>
  <si>
    <t>VAC</t>
  </si>
  <si>
    <t>Vac form to fit  CB-2P-1179</t>
  </si>
  <si>
    <t>2 .875</t>
  </si>
  <si>
    <t>.044 BD</t>
  </si>
  <si>
    <t>TIFFANY</t>
  </si>
  <si>
    <t>Was  Mason  # 386  .044mm paper laminated chip</t>
  </si>
  <si>
    <t>BOBST #4579 2-Up Windmill</t>
  </si>
  <si>
    <t>10 UP CYLINDER</t>
  </si>
  <si>
    <t>Was  Mason  # 7414  .044mm paper laminated chip</t>
  </si>
  <si>
    <t>BOBST #4740</t>
  </si>
  <si>
    <t>Was Mason  #237  .055 mm paper laminated chip</t>
  </si>
  <si>
    <t>BOBST #4610 STARMATIC #4294/4295</t>
  </si>
  <si>
    <t>1-Up STARMATIC</t>
  </si>
  <si>
    <t>Was Mason 54Piece .044mm paper laminated chip</t>
  </si>
  <si>
    <t>10/10 BobstCombo;3  2-Up Windmill</t>
  </si>
  <si>
    <t>10/10 BobstCombo;2-Up Windmill</t>
  </si>
  <si>
    <t>1 PIECE CLAMSHELL STYLE BOX WITH WINDOW ON COVER</t>
  </si>
  <si>
    <t>box w/cemented corners</t>
  </si>
  <si>
    <t>Was Mason #7431  .044mm paper laminated chip</t>
  </si>
  <si>
    <t>STARMATIC #4348   2-Up WINDMILL</t>
  </si>
  <si>
    <t>.036 BD</t>
  </si>
  <si>
    <t>HUB PEN</t>
  </si>
  <si>
    <t>New BobstCombo 20/20   .036 chip</t>
  </si>
  <si>
    <t>20/20 BOBST</t>
  </si>
  <si>
    <t>20/20 Bobst</t>
  </si>
  <si>
    <t>Was Mason #Z05-7148  .044mm paper laminated chip</t>
  </si>
  <si>
    <t>24-UP BOBST   3/3 STARMATIC #4330, 4-Up Windmill</t>
  </si>
  <si>
    <t>6 UP CYLINDER</t>
  </si>
  <si>
    <t>Accessories Box ,Packer for wooden box. Base has open flap on long side; hand wrapped small quantities</t>
  </si>
  <si>
    <t>1-Up Die</t>
  </si>
  <si>
    <t>GEIGER BROS</t>
  </si>
  <si>
    <t xml:space="preserve"> Mason Z04-1173</t>
  </si>
  <si>
    <t>STARMATIC DIE#4949 2 UP</t>
  </si>
  <si>
    <t>.060 BD</t>
  </si>
  <si>
    <t>Was Mason # 213 .060 mm paper laminated chip</t>
  </si>
  <si>
    <t>BOBST #4603  STARMATIC #4302/4303</t>
  </si>
  <si>
    <t>6_UP Cylinder</t>
  </si>
  <si>
    <t>BIONIQUE TESTING LAB</t>
  </si>
  <si>
    <t>200 MAILER</t>
  </si>
  <si>
    <t>5/5 STARMATIC COMBO; 20/20 Bobst Combo</t>
  </si>
  <si>
    <t>201 MAILER</t>
  </si>
  <si>
    <t>MASON BOX</t>
  </si>
  <si>
    <t>202 MAILER</t>
  </si>
  <si>
    <t>203 MAILER</t>
  </si>
  <si>
    <t>EB0-P0-ES0 MAILER</t>
  </si>
  <si>
    <t>BOBST 21/21 DIE#4725</t>
  </si>
  <si>
    <t>EB1-ES1-P1-PK1 MAILER</t>
  </si>
  <si>
    <t>8/8 Starmatic Combo</t>
  </si>
  <si>
    <t>EB2-ES2-MB2-P2-PK2-R2 MAILER</t>
  </si>
  <si>
    <t>EB3-ES3-MB3-P3-PK3-R3 MAILER</t>
  </si>
  <si>
    <t>Bobst Combo</t>
  </si>
  <si>
    <t>EB4-ES4-MB4-P4-PK4-R4 MAILER</t>
  </si>
  <si>
    <t>10/10 BOBST Combo; 2-Up Windmill</t>
  </si>
  <si>
    <t>10/10 BOBST Combo ; 2-Up Windmill</t>
  </si>
  <si>
    <t>6-Up Cylinder; 6-Up Notched Cylinder; 4-Up Glue Flap Cylinder</t>
  </si>
  <si>
    <t>EB5-ES5-MB5-P5-PK5-R5 MAILER</t>
  </si>
  <si>
    <t>8/8 Bobst  Cover/Base Combo; 2-Up Windmill</t>
  </si>
  <si>
    <t>EB6-ES6-MB6-P6-PK6-R6 MAILER</t>
  </si>
  <si>
    <t>BOBST 6/6 DIE#4601</t>
  </si>
  <si>
    <t>1/1 Combo Base/Cover Wrap; 2-Up GlueFlap</t>
  </si>
  <si>
    <t>1/1 Combo Base/Cover Wrap; 2-Up Base</t>
  </si>
  <si>
    <t>EB7-ES7-MB7-P7-PK7-R7 MAILER</t>
  </si>
  <si>
    <t>BOBST 6/6 DIE#4597   2/2 Starmatic Combo</t>
  </si>
  <si>
    <t>1-UP Windmill   2/2 Starmatic Combo</t>
  </si>
  <si>
    <t>2-UP Cylinder  w/Glue Flap; 2-Up Cylinder No Glue Flap</t>
  </si>
  <si>
    <t>EB9-ES9-P9 MAILER</t>
  </si>
  <si>
    <t>BOBST 3/3 DIE #4684</t>
  </si>
  <si>
    <t>Mason # 4945</t>
  </si>
  <si>
    <t>ES8-MB8-P8-PK8-R8 MAILER; Note: No Die for Glue Flap Cover</t>
  </si>
  <si>
    <t>BOBST  5/5 Combo</t>
  </si>
  <si>
    <t>MB10-P10-PK10-R10</t>
  </si>
  <si>
    <t>BOBST 3/3 Combo</t>
  </si>
  <si>
    <t>MB40-R40 MAILER</t>
  </si>
  <si>
    <t>BOBST 10/10</t>
  </si>
  <si>
    <t>2-Up</t>
  </si>
  <si>
    <t>MB85-P85-PK85-R85 MAILER</t>
  </si>
  <si>
    <t>MB87-R87 MAILER</t>
  </si>
  <si>
    <t>MB88-R88 MAILER</t>
  </si>
  <si>
    <t>SRD NEEDED</t>
  </si>
  <si>
    <t>MB98-P98-PK98-R98 MAILER</t>
  </si>
  <si>
    <t>BOBST 3/3 DIE#4686; 1-Up Windmill</t>
  </si>
  <si>
    <t>MB99-P99-PK99-R99 MAILER</t>
  </si>
  <si>
    <t>2/2 Bobst Combo; 1-Up Starmatic</t>
  </si>
  <si>
    <t>P23 MAILER</t>
  </si>
  <si>
    <t>10/10 Bobst Combo</t>
  </si>
  <si>
    <t>P26 MAILER</t>
  </si>
  <si>
    <t>P28 MAILER 4713</t>
  </si>
  <si>
    <t>8/8 Bobst Combo 2-UP WINDMILL</t>
  </si>
  <si>
    <t>2-UP WINDMILL</t>
  </si>
  <si>
    <t>P31 MAILER</t>
  </si>
  <si>
    <t>9-Up Starmatic Combo</t>
  </si>
  <si>
    <t>P42-PK42 MAILER</t>
  </si>
  <si>
    <t>8-Up Starmatic Combo</t>
  </si>
  <si>
    <t>P44 MAILER</t>
  </si>
  <si>
    <t>2/2 Starmatic Combo</t>
  </si>
  <si>
    <t>P45 MAILER</t>
  </si>
  <si>
    <t>P46 MAILER Mason Die # 4716M</t>
  </si>
  <si>
    <t>8/8 Bobst</t>
  </si>
  <si>
    <t>P52 MAILER  4709M</t>
  </si>
  <si>
    <t>P55 MAILER</t>
  </si>
  <si>
    <t>P56 MAILER</t>
  </si>
  <si>
    <t>P70 MAILER</t>
  </si>
  <si>
    <t>P76 MAILER</t>
  </si>
  <si>
    <t>BOBST DIE#4710M 20-UP</t>
  </si>
  <si>
    <t>Starmatic 6/6</t>
  </si>
  <si>
    <t>P77-PK77 MAILER</t>
  </si>
  <si>
    <t>P81 MAILER  4717</t>
  </si>
  <si>
    <t>P84 MAILER    Mason # 4565M</t>
  </si>
  <si>
    <t>Bobst Combo 6/6</t>
  </si>
  <si>
    <t>3-Up Cylinder</t>
  </si>
  <si>
    <t>3-UP Cylinder</t>
  </si>
  <si>
    <t>P94-PK94 MAILER</t>
  </si>
  <si>
    <t>P22 MAILER</t>
  </si>
  <si>
    <t>200 MEDICAL MAILER</t>
  </si>
  <si>
    <t>201 MEDICAL MAILER</t>
  </si>
  <si>
    <t xml:space="preserve">BOBST DIE#4714M   30-UP </t>
  </si>
  <si>
    <t>6/6 STARMATIC COMBO</t>
  </si>
  <si>
    <t>202 MEDICAL MAILER  Z03-3099</t>
  </si>
  <si>
    <t>203 MEDICAL MAILER</t>
  </si>
  <si>
    <t>BOBST DIE#4708M   20-UP</t>
  </si>
  <si>
    <t>4/4 Starmatic</t>
  </si>
  <si>
    <t>P109 Die#4593</t>
  </si>
  <si>
    <t>COINS &amp; THINGS</t>
  </si>
  <si>
    <t>Z09-3019</t>
  </si>
  <si>
    <t>6/6 BOBST DIE#4565</t>
  </si>
  <si>
    <t>EMPIRE SILVER</t>
  </si>
  <si>
    <t>Z01-5091HS  .036 White</t>
  </si>
  <si>
    <t>STARMATIC 3/3 DIE#4976</t>
  </si>
  <si>
    <t>Z91-2874A</t>
  </si>
  <si>
    <t>1-Sp Windmill H</t>
  </si>
  <si>
    <t>JJ BABBITT</t>
  </si>
  <si>
    <t>Z86-204 mason die#4768</t>
  </si>
  <si>
    <t>STARMATIC 4/4; 2/2 WINDMILL</t>
  </si>
  <si>
    <t>WINE COUNTRY CHOCOLATES</t>
  </si>
  <si>
    <t>Z11-3238</t>
  </si>
  <si>
    <t>AG-VANTAGE</t>
  </si>
  <si>
    <t>Z12-3055</t>
  </si>
  <si>
    <t>ARTCRAFT</t>
  </si>
  <si>
    <t>Z02-3073</t>
  </si>
  <si>
    <t>BOBST 2/2 DIE#4585</t>
  </si>
  <si>
    <t>LAKESIDE CAMERA</t>
  </si>
  <si>
    <t>Z08-3204 .044 VAT Lined</t>
  </si>
  <si>
    <t>STARMATIC 1/1 DIE#2949</t>
  </si>
  <si>
    <t>SIEMENS</t>
  </si>
  <si>
    <t>Z12-3114    Z96-1333D/ Z11-3105</t>
  </si>
  <si>
    <t>STARMATIC 1/1</t>
  </si>
  <si>
    <t>PRECISION GLASS</t>
  </si>
  <si>
    <t>Z07-3129</t>
  </si>
  <si>
    <t>Bobst 24-Up Combo;BOBST 11/11 DIE#4849  Windmill 2-Up</t>
  </si>
  <si>
    <t>Bobst 24-Up Combo;Starmatic 4/4    Windmill 3-Up</t>
  </si>
  <si>
    <t>PACKER FOR Z07-3129    no wrap stayed up chip</t>
  </si>
  <si>
    <t>MG Die 3/3 Made</t>
  </si>
  <si>
    <t>Z02-3074</t>
  </si>
  <si>
    <t>BOBST 6/6 DIE#4586</t>
  </si>
  <si>
    <t>Z02-3075</t>
  </si>
  <si>
    <t>STARMATIC 2/2 DIE#4912 2-Up Windmill</t>
  </si>
  <si>
    <t>PAPER RUSSELLS</t>
  </si>
  <si>
    <t>Z09-3190</t>
  </si>
  <si>
    <t>STARMATIC 4/4 DIE#4738</t>
  </si>
  <si>
    <t>2/2 Windmill Combo</t>
  </si>
  <si>
    <t>Z03-3093   .036 grey chip</t>
  </si>
  <si>
    <t>STARMATIC 1 up</t>
  </si>
  <si>
    <t>STARMATIC 1 UP</t>
  </si>
  <si>
    <t>HENRI STERN</t>
  </si>
  <si>
    <t>Z05-5181 .044 Mailmaster</t>
  </si>
  <si>
    <t>3/3 Bobst Combo;1/1 Starmatic Combo</t>
  </si>
  <si>
    <t>3/3 Bobst Combo; 1/1 Starmatic Combo</t>
  </si>
  <si>
    <t>IND'L GASKET</t>
  </si>
  <si>
    <t>2MZ93-684-B</t>
  </si>
  <si>
    <t>STARMATIC 4 UP  2-Up Windmill</t>
  </si>
  <si>
    <t>RJ MANSOUR</t>
  </si>
  <si>
    <t>3001477  .044 grey chip CBM#306053</t>
  </si>
  <si>
    <t>DIE #</t>
  </si>
  <si>
    <t>DO NOT USE</t>
  </si>
  <si>
    <t>BELL GROUP</t>
  </si>
  <si>
    <t>Z90-1477 SAME AS CB2904</t>
  </si>
  <si>
    <t>Z93-788 SAME AS CB2914</t>
  </si>
  <si>
    <t>BOBST 3/3 DIE#4686</t>
  </si>
  <si>
    <t>MICRO ESSENTIALS</t>
  </si>
  <si>
    <t>Z09-3470</t>
  </si>
  <si>
    <t>STARMATIC 3/3 DIE#4798</t>
  </si>
  <si>
    <t>MIDWEST TROPHY</t>
  </si>
  <si>
    <t xml:space="preserve">Z03-3281              </t>
  </si>
  <si>
    <t>STARMATIC 4/4  DIE#4873</t>
  </si>
  <si>
    <t>Was  Mason  # Z07-260 .044mm paper laminated chip</t>
  </si>
  <si>
    <t>BOBST# 4742</t>
  </si>
  <si>
    <t>STARMATIC 4/4</t>
  </si>
  <si>
    <t>COMMEMORATIVE BRAND</t>
  </si>
  <si>
    <t>Z03-1050</t>
  </si>
  <si>
    <t>STARMATIC 2/2 DIE#4909</t>
  </si>
  <si>
    <t>JAMES AVERY</t>
  </si>
  <si>
    <t>Z05-RBXXX02</t>
  </si>
  <si>
    <t>Z05-RBXXX04</t>
  </si>
  <si>
    <t>Z05-RBXXX05</t>
  </si>
  <si>
    <t>Z05-RBXXX06</t>
  </si>
  <si>
    <t>Z05-RBXXX07</t>
  </si>
  <si>
    <t>Z05-RBXXX09</t>
  </si>
  <si>
    <t>Z05-RBXXX10</t>
  </si>
  <si>
    <t>Z05-RBXXX11  NO TOOLING EXISTS FOR THIS BOX</t>
  </si>
  <si>
    <t xml:space="preserve">l </t>
  </si>
  <si>
    <t>Z05-RBXXX18</t>
  </si>
  <si>
    <t>BOBST 20/20 DIE#4642</t>
  </si>
  <si>
    <t>CELTIC IMAGE</t>
  </si>
  <si>
    <t>Z04-1087</t>
  </si>
  <si>
    <t>STARMATIC 4/4 DIE#4866</t>
  </si>
  <si>
    <t xml:space="preserve">Z06-3277 </t>
  </si>
  <si>
    <t>2/2 STARMATIC -1UP SRD</t>
  </si>
  <si>
    <t>1up SRD</t>
  </si>
  <si>
    <t>JJ BABBIT</t>
  </si>
  <si>
    <t>Z09-3027</t>
  </si>
  <si>
    <t>STARMATIC 6/6 DIE#4856 3-UP WINDMILL</t>
  </si>
  <si>
    <t>3-UP WINDMILL</t>
  </si>
  <si>
    <t>ATLAS TOOL &amp; DIE</t>
  </si>
  <si>
    <t>Z99-5002</t>
  </si>
  <si>
    <t>STARMATIC DIE#4870 3/3 (cuts)</t>
  </si>
  <si>
    <t>.053 BD</t>
  </si>
  <si>
    <t>MILLSTONE MEDICAL</t>
  </si>
  <si>
    <t>Z10-4090</t>
  </si>
  <si>
    <t xml:space="preserve">BOBST DIE#4773   16-UP </t>
  </si>
  <si>
    <t>2-Up Windmill Base/2-UP Windmill Cover</t>
  </si>
  <si>
    <t>Z09-3342   #4904 (2 cuts)</t>
  </si>
  <si>
    <t>BOBSTCOMBO34-Up;STARMATIC 5/5 BOBSTCOMBO34-Up;STARMATIC 5/5DIE</t>
  </si>
  <si>
    <t>LZAS COTTON FILLED</t>
  </si>
  <si>
    <t>STARMATIC DIE#4146</t>
  </si>
  <si>
    <t>L1KBK COTTON FILLED</t>
  </si>
  <si>
    <t>STARMATIC DIE#4683; 12-Up Windmill;2/2 Windmill</t>
  </si>
  <si>
    <t>9/9 Combo;  12-Up Windmill; 2/2 Windmill</t>
  </si>
  <si>
    <t>9/9 Combo</t>
  </si>
  <si>
    <t>REMINGTON ARMS</t>
  </si>
  <si>
    <t>Z04-1195</t>
  </si>
  <si>
    <t>STARMATIC 4/4 DIE#4799 (2 cuts)</t>
  </si>
  <si>
    <t>KULITE SEMI-CONDUCTORS</t>
  </si>
  <si>
    <t>Z96-1819</t>
  </si>
  <si>
    <t>STARMATIC 2/2</t>
  </si>
  <si>
    <t>PKG CORP OF AMERICA</t>
  </si>
  <si>
    <t>Z02-4535</t>
  </si>
  <si>
    <t>MAURICE DESSAU</t>
  </si>
  <si>
    <t>Z22-4257RW Mailer. Punches in cover</t>
  </si>
  <si>
    <t>STARMATIC COMBO 6/6</t>
  </si>
  <si>
    <t>TEST TAKERS</t>
  </si>
  <si>
    <t>Z04-3235</t>
  </si>
  <si>
    <t>STARMATIC DIE#4926 3/3 (2 cuts)</t>
  </si>
  <si>
    <t>ROMOLO CHOCOLATE</t>
  </si>
  <si>
    <t>Z12-4027 &amp; Z124027</t>
  </si>
  <si>
    <t>STARMATIC DIE#5013 1 UP</t>
  </si>
  <si>
    <t>STARMATIC DIE#5012 1 UP</t>
  </si>
  <si>
    <t>BIZZ &amp; WEEZY</t>
  </si>
  <si>
    <t>Z09-3383</t>
  </si>
  <si>
    <t>STARMATIC DIE#4913 2/2</t>
  </si>
  <si>
    <t>HEBERT</t>
  </si>
  <si>
    <t>Z10-4294BSE  Cover is Bundle Wrapped; no Tooling</t>
  </si>
  <si>
    <t>STARMATIC DIE2994COVER 8-UP</t>
  </si>
  <si>
    <t>STARMATIC DIE#4800 8 UP</t>
  </si>
  <si>
    <t>Z10-4291BSE   Cover is Bundle Wrapped; no Tooling</t>
  </si>
  <si>
    <t>STARMATIC DIE#2995 COVER 4 UP</t>
  </si>
  <si>
    <t>STARMATIC DIE#4801 3-UP</t>
  </si>
  <si>
    <t>DEAN &amp; DELUCA</t>
  </si>
  <si>
    <t xml:space="preserve">Z11-4267 (3 PC BOX) </t>
  </si>
  <si>
    <t>STARMATIC DIE#4938 , 2-Up Windmill</t>
  </si>
  <si>
    <t>TAK</t>
  </si>
  <si>
    <t>Z05-7501</t>
  </si>
  <si>
    <t>Z94-987 MAILER</t>
  </si>
  <si>
    <t>10/10 BOBST DIE#4588</t>
  </si>
  <si>
    <t>Z06-4184</t>
  </si>
  <si>
    <t>BOBST COMBO 4/4; 1-Up Windmill</t>
  </si>
  <si>
    <t>Z06-4183</t>
  </si>
  <si>
    <t xml:space="preserve"> BOBST COMBO 3/3  Windmill 1-Up </t>
  </si>
  <si>
    <t>Windmill 1-Up</t>
  </si>
  <si>
    <t>Z01-5091SL, FITS CB2943 BOX SBS Board is material</t>
  </si>
  <si>
    <t>2-UP Kluge</t>
  </si>
  <si>
    <t>Was Mason #131 .044mm paper laminated chip</t>
  </si>
  <si>
    <t>STARMATIC #4357,</t>
  </si>
  <si>
    <t>1-UP Base Windmill2-UP Cover Windmill</t>
  </si>
  <si>
    <t>Z01-4422WW</t>
  </si>
  <si>
    <t>STARMATIC #4958; 4-Up Windmill</t>
  </si>
  <si>
    <t>COVER FOR GR-8W</t>
  </si>
  <si>
    <t>GR-8W</t>
  </si>
  <si>
    <t>1 UP Windmill</t>
  </si>
  <si>
    <t>GREEN MT CHOCOLATES</t>
  </si>
  <si>
    <t>Z06-7012</t>
  </si>
  <si>
    <t>STARMATIC COMBO 4/4</t>
  </si>
  <si>
    <t xml:space="preserve">Z82-85R Sleeve fits CB-2P-3010 .018 SBS </t>
  </si>
  <si>
    <t>Z82-8R</t>
  </si>
  <si>
    <t>1-UP Base Windmill/1-Up Cover Windmill</t>
  </si>
  <si>
    <t>INDEPENDENT LIVING</t>
  </si>
  <si>
    <t>Z12-3093</t>
  </si>
  <si>
    <t xml:space="preserve">6/6 Bobst Combo;2-Up Starmatic; 1-Up Windmill </t>
  </si>
  <si>
    <t>6/6 Bobst Combo;2-Up Starmatic; 1-Up Windmill</t>
  </si>
  <si>
    <t>Z12-3094</t>
  </si>
  <si>
    <t>8/8 BobstCombo;1-Up Windmill ;3/3 StarmaticCombo</t>
  </si>
  <si>
    <t>Z95-2053    .031 White</t>
  </si>
  <si>
    <t xml:space="preserve">     </t>
  </si>
  <si>
    <t xml:space="preserve">GREEN MOUNTAIN </t>
  </si>
  <si>
    <t>Z11-4163</t>
  </si>
  <si>
    <t>2/2 STARMATIC  MECHATRONIC/FORMS</t>
  </si>
  <si>
    <t>AUTUMN PUBLISHING</t>
  </si>
  <si>
    <t>Z06-1218</t>
  </si>
  <si>
    <t>2 UP STARMATIC 3017TRAY</t>
  </si>
  <si>
    <t>GR3W-GR3G-GR3K</t>
  </si>
  <si>
    <t>8 UP STARMATIC DIE#4883</t>
  </si>
  <si>
    <t>GR2W-GR2G-GR2K</t>
  </si>
  <si>
    <t>8 UP STARMATIC DIE#4842 BASES</t>
  </si>
  <si>
    <t>GR5K</t>
  </si>
  <si>
    <t>4-UP STARMATIC  -MECHATRONIC/FORMS</t>
  </si>
  <si>
    <t>CB3PVCR-CB3PVCC-CB3PVCG-CB3PVCW</t>
  </si>
  <si>
    <t>30 UP STARMATIC DIE#4915</t>
  </si>
  <si>
    <t>CB16PVCG</t>
  </si>
  <si>
    <t>1-UP Windmill/FORMS 92'S</t>
  </si>
  <si>
    <t>4923M Z06-3105</t>
  </si>
  <si>
    <t>8 UP STARMATIC DIE#4789</t>
  </si>
  <si>
    <t>2-Up Windmill Base</t>
  </si>
  <si>
    <t>2-Up Windmill Cover</t>
  </si>
  <si>
    <t>GR3PVC</t>
  </si>
  <si>
    <t>GR2PVC</t>
  </si>
  <si>
    <t>(E.M.I.)</t>
  </si>
  <si>
    <t>Z12-4088</t>
  </si>
  <si>
    <t>3-Up Windmill H. COVER, BASE</t>
  </si>
  <si>
    <t>GC2G-GC2-</t>
  </si>
  <si>
    <t>STARMATIC DIE#4203 24 UP</t>
  </si>
  <si>
    <t>GC0G</t>
  </si>
  <si>
    <t>GC1G</t>
  </si>
  <si>
    <t>6/6-STARMATIC COMBO</t>
  </si>
  <si>
    <t>GC2P</t>
  </si>
  <si>
    <t>STARMATIC DIE#4204 24 OUT</t>
  </si>
  <si>
    <t>GC1P</t>
  </si>
  <si>
    <t>24 UP DIE#4602</t>
  </si>
  <si>
    <t>FITS SP3023</t>
  </si>
  <si>
    <t xml:space="preserve">Z11-4123                             </t>
  </si>
  <si>
    <t>MB TOOLING AVAILABLE</t>
  </si>
  <si>
    <t>LA GEM/TARGET PROGRAM HIGH SPEED TOOLING</t>
  </si>
  <si>
    <t>63-UP MG   3-Up Windmill</t>
  </si>
  <si>
    <t>56-Up MG   3-Up Windmill</t>
  </si>
  <si>
    <t>15-Up Cylinder</t>
  </si>
  <si>
    <t>NEW HAMPSHIRE BALL BEARING</t>
  </si>
  <si>
    <t>EGLOMISE DESIGNS</t>
  </si>
  <si>
    <t>previously  Mason # Z05-8503   Box has Window and Thumb Cuts</t>
  </si>
  <si>
    <t>6/6 STARMATIC #4791</t>
  </si>
  <si>
    <t>Z05-8512</t>
  </si>
  <si>
    <t>4/4 STARMATICCOMBO #4523; 2-Up Windmill</t>
  </si>
  <si>
    <t>4/4 STARMATICCOMBO #4523; 6-Up STARMATIC BASE</t>
  </si>
  <si>
    <t>APPALACIAN STITCHING CO.</t>
  </si>
  <si>
    <t>previously  Mason #Z02-4149   L14KGR   material is SBS board</t>
  </si>
  <si>
    <t>1-UP die  12 per sheet</t>
  </si>
  <si>
    <t>Z03-4106</t>
  </si>
  <si>
    <t>2/2 STARMATIC</t>
  </si>
  <si>
    <t>Sleeve to fit  Mason # Z02-4292  material is  SBS Board</t>
  </si>
  <si>
    <t>1-UP die  8 per sheet</t>
  </si>
  <si>
    <t>CUSTOM PRODUCTS</t>
  </si>
  <si>
    <t>previously  Mason # Z77-166L</t>
  </si>
  <si>
    <t>12/12 BOBST   2-Up Windmill</t>
  </si>
  <si>
    <t>previously Mason # Z03-3278</t>
  </si>
  <si>
    <t>15/15 STARMATIC DIE#4662 6-Up Windmill</t>
  </si>
  <si>
    <t>6-UP Windmill</t>
  </si>
  <si>
    <t>previously  Mason # Z03-3375</t>
  </si>
  <si>
    <t>4-UP STARMATIC</t>
  </si>
  <si>
    <t>previously  Mason # Z03-3276    .036 BOARD</t>
  </si>
  <si>
    <t>5/5 BOBST DIE#4853</t>
  </si>
  <si>
    <t>J.J. BABBITT CO.</t>
  </si>
  <si>
    <t>previously  Mason # Z89-827</t>
  </si>
  <si>
    <t>PB-21  Holds Foam insert INS-21-211</t>
  </si>
  <si>
    <t>20-UP MG</t>
  </si>
  <si>
    <t>4-UpMG</t>
  </si>
  <si>
    <t>8-UP Cylinder</t>
  </si>
  <si>
    <t>NEOTRIC GEMS INC.</t>
  </si>
  <si>
    <t>Thumb notching operation  for cover after wrap</t>
  </si>
  <si>
    <t>2P Box with thumb notch cover</t>
  </si>
  <si>
    <t>1 11//16</t>
  </si>
  <si>
    <t>Corner tab cover .Base is .040  Will need Production dies for larger orders</t>
  </si>
  <si>
    <t>2 Piece box with thumb notch</t>
  </si>
  <si>
    <t>TARA FINE JEWELRY</t>
  </si>
  <si>
    <t xml:space="preserve"> Z12-4119 w/ 1" Glue flaps</t>
  </si>
  <si>
    <t>1 up starmatic</t>
  </si>
  <si>
    <t>MACKLIN &amp; COMPANY</t>
  </si>
  <si>
    <t>3/3 STARMATIC #3223</t>
  </si>
  <si>
    <t xml:space="preserve">CB </t>
  </si>
  <si>
    <t>Was Mason #144 .044mm paper laminated chip</t>
  </si>
  <si>
    <t>STARMATIC #4350</t>
  </si>
  <si>
    <t>BOBST#4628 4/4</t>
  </si>
  <si>
    <t>Was Mason #Z07-7450   .044mm paper laminated chip</t>
  </si>
  <si>
    <t>BOBST #4863 4-UP STARMATIC</t>
  </si>
  <si>
    <t>Was Mason #Z07-277                 See     CB-2P-3743</t>
  </si>
  <si>
    <t>BOBST #4948 STARMATIC #4524/4525</t>
  </si>
  <si>
    <t>BJ'S WHOLESALE CLUB</t>
  </si>
  <si>
    <t>SBS Protector sleeve fits CB-HB-2615</t>
  </si>
  <si>
    <t>cemented cover fits  SP-3017</t>
  </si>
  <si>
    <t>Was Mason #Z07-7433  .044mm paper laminated chip</t>
  </si>
  <si>
    <t>BOBST #4623 4/4 Combo; I-Up Windmill/Kluge</t>
  </si>
  <si>
    <t>BOBST #4623 4/4 Combo;1-Up Kluge</t>
  </si>
  <si>
    <t>4-Up CYLINDER</t>
  </si>
  <si>
    <t>sleeve fits CB-2P-2033</t>
  </si>
  <si>
    <t>K.B. GRAPHICS</t>
  </si>
  <si>
    <t>Mason #4732</t>
  </si>
  <si>
    <t>LONDON BAY STATIONARY</t>
  </si>
  <si>
    <t>Mason#Z95-853A</t>
  </si>
  <si>
    <t>SBS Protector Sleeve fits CB-HB-C-10 hinge box</t>
  </si>
  <si>
    <t>4-up windmill</t>
  </si>
  <si>
    <t>SBS Protector Sleeve fits CB-HB-2619 hinge box</t>
  </si>
  <si>
    <t>3-up windmill</t>
  </si>
  <si>
    <t>SBS Protector Sleeve fits CB-HB-2589 hinge box</t>
  </si>
  <si>
    <t>1-up windmill</t>
  </si>
  <si>
    <t>SBS Protector Sleeve fits CB-HB-2-8 hinge box</t>
  </si>
  <si>
    <t>COLLINSON ENTERPRISES</t>
  </si>
  <si>
    <t>compatible with Mason #Z11-5075</t>
  </si>
  <si>
    <t>.105 PVC</t>
  </si>
  <si>
    <t>V H BLACKINGTON CO &amp; INC</t>
  </si>
  <si>
    <t>cemented cover with printed border print die #22436</t>
  </si>
  <si>
    <t xml:space="preserve">H &amp; M </t>
  </si>
  <si>
    <t>fits CB-2088 Base glued outside fit</t>
  </si>
  <si>
    <t>CHARTPAK</t>
  </si>
  <si>
    <t>.070 Newex  Tray made of same inserts into Base 5/8". Cover is paper laminated</t>
  </si>
  <si>
    <t>3-3 Base/Tray  Bobst COMBO</t>
  </si>
  <si>
    <t xml:space="preserve">1-Up Cover Starmatic </t>
  </si>
  <si>
    <t>MICRO ESSENTIAL LABS</t>
  </si>
  <si>
    <t>fits SP- 3246 Tray</t>
  </si>
  <si>
    <t>10-Up Starmatic</t>
  </si>
  <si>
    <t>TREBBIANO</t>
  </si>
  <si>
    <t>White SBS Board sleeve fits import box</t>
  </si>
  <si>
    <t>No Die Made</t>
  </si>
  <si>
    <t>LUX FRAGRANCES</t>
  </si>
  <si>
    <t xml:space="preserve">Cemented cover </t>
  </si>
  <si>
    <t>SP-1 piece Clamshell style Box with window :3249W</t>
  </si>
  <si>
    <t>5-Up Starmatic 1-Up Windmill</t>
  </si>
  <si>
    <t>.020 BD</t>
  </si>
  <si>
    <t>PRESENTATION BOX</t>
  </si>
  <si>
    <t xml:space="preserve"> Packer for CB-2P-3251.Locking flap closure stays up blanks. </t>
  </si>
  <si>
    <t xml:space="preserve"> Packer for Metal Box: 4-2HD</t>
  </si>
  <si>
    <t xml:space="preserve"> 6-Up Cover  Windmill; 24/24 Bobst Combo</t>
  </si>
  <si>
    <t>4-Up Base Windmill; 24/24 Bobst Combo</t>
  </si>
  <si>
    <t>12-UP Cylinder</t>
  </si>
  <si>
    <t>GERBER BROS</t>
  </si>
  <si>
    <t>Same as CB-2P 2892 . Please use that number instead of this one.Z04-1173</t>
  </si>
  <si>
    <t>.070 Newex   .040 Neck fits into cover to make finished heigth of 2"</t>
  </si>
  <si>
    <t xml:space="preserve">Combo die Imperial 10/10 </t>
  </si>
  <si>
    <t>Neck is Bobst 32 UP</t>
  </si>
  <si>
    <t>Cylinder 6-UP Cover</t>
  </si>
  <si>
    <t>Cylinder 8-Up Base</t>
  </si>
  <si>
    <t>J C PENNEY</t>
  </si>
  <si>
    <t>Neck is Bobst 28 UP</t>
  </si>
  <si>
    <t>Cylinder 6-Up Base</t>
  </si>
  <si>
    <t xml:space="preserve">Combo die Imperial 15/15 </t>
  </si>
  <si>
    <t>Neck is Bobst 50 UP</t>
  </si>
  <si>
    <t>Cylinder 12-Up Base</t>
  </si>
  <si>
    <t>A.T. STORRS</t>
  </si>
  <si>
    <t>Corner tab cover</t>
  </si>
  <si>
    <t>Starmatic Combo 3256</t>
  </si>
  <si>
    <t>ASHBURY COLLECTION</t>
  </si>
  <si>
    <t>Mason Die #4951M    Z11-3323</t>
  </si>
  <si>
    <t>7-Up Cylinder</t>
  </si>
  <si>
    <t>PICO ELECTRONICS INC</t>
  </si>
  <si>
    <t>STARMATIC 4634</t>
  </si>
  <si>
    <t>6/6 Starmatic Combo; 3-Up Windmill</t>
  </si>
  <si>
    <t>MOTHER MYRICKS CONFECTIONARY</t>
  </si>
  <si>
    <t>Mason Die # 4841</t>
  </si>
  <si>
    <t>E.A.R. INC.</t>
  </si>
  <si>
    <t>Mailer   Mason Z03-3068</t>
  </si>
  <si>
    <t xml:space="preserve"> 2/2 Starmatic; 1-Up Windmill</t>
  </si>
  <si>
    <t>1-Up Windmill; 2/2 Starmatic</t>
  </si>
  <si>
    <t>HYDE MANUFACTURING COMPANY</t>
  </si>
  <si>
    <t>Mason Die # 4656   Thumb Cuts on Cover Blank;  fit is for no wrap</t>
  </si>
  <si>
    <t>3-3 Starmatic Combo</t>
  </si>
  <si>
    <t>Mason Die# 4665    Thumb Cuts on Cover Blank;  fit is for no wrap</t>
  </si>
  <si>
    <t>Mason Die# 4654    Thumb Cuts on Cover Blank;  fit is for no wrap</t>
  </si>
  <si>
    <t xml:space="preserve"> 1/1 Starmatic Combo</t>
  </si>
  <si>
    <t>1/1 Starmatic Combo</t>
  </si>
  <si>
    <t>Mason Die#  4678    Thumb Cuts on Cover Blank; fit is for no wrap</t>
  </si>
  <si>
    <t>3/3 Starmatic Combo</t>
  </si>
  <si>
    <t>.009PVC</t>
  </si>
  <si>
    <t>M PEARL</t>
  </si>
  <si>
    <t>Glued Cover to fit CB-2166 Base</t>
  </si>
  <si>
    <t>HERITAGE METALWORKS</t>
  </si>
  <si>
    <t>Mason Die# 4731</t>
  </si>
  <si>
    <t xml:space="preserve">FILE #14460 </t>
  </si>
  <si>
    <t>1/1 Starmatic</t>
  </si>
  <si>
    <t>1/1 Windmill</t>
  </si>
  <si>
    <t>1-UP Starmatic</t>
  </si>
  <si>
    <t xml:space="preserve">   </t>
  </si>
  <si>
    <t>.Glued Cover to fit CB-3268 Base</t>
  </si>
  <si>
    <t>SBS paper laminated on both sides fits CB-2166 Base</t>
  </si>
  <si>
    <t>.036 Rhino taped  Stayed-Up Skeleton thumb notches on cover are on die</t>
  </si>
  <si>
    <t>1 3/16"</t>
  </si>
  <si>
    <t>SBS Board sleeve fits CB-2P- 3015</t>
  </si>
  <si>
    <t>Mason#Z95-2055</t>
  </si>
  <si>
    <t>2-UP Windmill</t>
  </si>
  <si>
    <t>Sleeve to fit CB-3277 Material is SBS</t>
  </si>
  <si>
    <t xml:space="preserve">Mason Die#4975  Z01-5061HS </t>
  </si>
  <si>
    <t>STARMATIC 3/3;  6-Up Windmill</t>
  </si>
  <si>
    <t>Sleeve to fit CB-3279 Material is SBS</t>
  </si>
  <si>
    <t>3-UP Kluge</t>
  </si>
  <si>
    <t>same as CB-2P-2943</t>
  </si>
  <si>
    <t>STARMATIC 3/3</t>
  </si>
  <si>
    <t>same as FB-3001</t>
  </si>
  <si>
    <t xml:space="preserve">Mason#Z03-3280 </t>
  </si>
  <si>
    <t>SBS Board sleeve fits CB-2P-3284</t>
  </si>
  <si>
    <t>FIRE AND ICE RESTAURANT</t>
  </si>
  <si>
    <t>QUALITY CHASER</t>
  </si>
  <si>
    <t>Thumb Cuts on Long Sides of Cover</t>
  </si>
  <si>
    <t>3/3 Starmatic Combo #3722; 16/16 Bobst Combo</t>
  </si>
  <si>
    <t>3/3 Starmatic Combo; 16/16 Bobst Combo</t>
  </si>
  <si>
    <t>Mason#4704</t>
  </si>
  <si>
    <t>Starmatic 6/6 &amp; 3 up windmill</t>
  </si>
  <si>
    <t>CRANE &amp; CRANE</t>
  </si>
  <si>
    <t>Customer Item#139725</t>
  </si>
  <si>
    <t>12-Up MG   '94</t>
  </si>
  <si>
    <t>6-UP Cylinder</t>
  </si>
  <si>
    <t>Customer Item#139624</t>
  </si>
  <si>
    <t>Customer Item#139735</t>
  </si>
  <si>
    <t>16-Up MG</t>
  </si>
  <si>
    <t>Customer Item#139742  Base only Cust. Item#139735 SRD#22514 cover print</t>
  </si>
  <si>
    <t>9-Up MG</t>
  </si>
  <si>
    <t>9-UP MG</t>
  </si>
  <si>
    <t>3-UP Cover  Cylinder</t>
  </si>
  <si>
    <t>3-UP Base Cylinder</t>
  </si>
  <si>
    <t>Customer Item#139625</t>
  </si>
  <si>
    <t>Customer Item#139743 Cover/Base   Base Only Cust. Item #139737 SRD#22514 cover print</t>
  </si>
  <si>
    <t>9-UP MG; 1-Up Windmill</t>
  </si>
  <si>
    <t>Customer Item#XBEPSRGIA</t>
  </si>
  <si>
    <t>6-Up MG</t>
  </si>
  <si>
    <t>Customer Item#XBEP03</t>
  </si>
  <si>
    <t>4-Up MG</t>
  </si>
  <si>
    <t>Miter no die</t>
  </si>
  <si>
    <t>Customer Item#XBEPSRG9    SRD#22514 cover print</t>
  </si>
  <si>
    <t xml:space="preserve">2/2  4-Up Bobst Combo </t>
  </si>
  <si>
    <t>2/2  4-Up Bobst Combo</t>
  </si>
  <si>
    <t>Customer Item#XBEPROYALTY   SRD#22514 cover print</t>
  </si>
  <si>
    <t>2-Up MG</t>
  </si>
  <si>
    <t>1-Up MG</t>
  </si>
  <si>
    <t>IRONWOOD ELECTRONICS</t>
  </si>
  <si>
    <t>BOBST #4596 16/16</t>
  </si>
  <si>
    <t>size= finished box dimensions</t>
  </si>
  <si>
    <t>2 UP WINDMILL</t>
  </si>
  <si>
    <t xml:space="preserve">Z09-3469   </t>
  </si>
  <si>
    <t>3/3 #4963 Starmatic</t>
  </si>
  <si>
    <t>fits CB-2P-3010</t>
  </si>
  <si>
    <t>Mason Box # 3212</t>
  </si>
  <si>
    <t>3-3 STARMATIC #3212, 6-Up Windmill</t>
  </si>
  <si>
    <t>Customer Item#BEP200 Base not wrapped white stay tape</t>
  </si>
  <si>
    <t>Customer Item# XPEPG130</t>
  </si>
  <si>
    <t>12-UP CYLINDER</t>
  </si>
  <si>
    <t>8-UP CYLINDER</t>
  </si>
  <si>
    <t>Customer Item#XBEPSRG9</t>
  </si>
  <si>
    <t>MG 4-UP</t>
  </si>
  <si>
    <t>MG 2-UP</t>
  </si>
  <si>
    <t>Customer Item#143320</t>
  </si>
  <si>
    <t>1-1 MG</t>
  </si>
  <si>
    <t>Customer Item#143323</t>
  </si>
  <si>
    <t>4-UP Starmatic</t>
  </si>
  <si>
    <t>2-UP Starmatic</t>
  </si>
  <si>
    <t>Customer Item#143327</t>
  </si>
  <si>
    <t>Customer Item#143329</t>
  </si>
  <si>
    <t>2-2 MG Combo</t>
  </si>
  <si>
    <t>Customer Item#14330</t>
  </si>
  <si>
    <t>2/2 MG Combo</t>
  </si>
  <si>
    <t>Mason Die # 4939</t>
  </si>
  <si>
    <t>Thumb Cuts on Cover</t>
  </si>
  <si>
    <t>4 up STARMATIC COMBO  2-Up Windmill</t>
  </si>
  <si>
    <t>HEBERT RETAIL, LLC</t>
  </si>
  <si>
    <t>ATCC</t>
  </si>
  <si>
    <t>Mailer Punches in Cover</t>
  </si>
  <si>
    <t>3/3 STARMATIC COMBO</t>
  </si>
  <si>
    <t>SABRA DENTAL PRODUCTS</t>
  </si>
  <si>
    <t>Mason Die # 3220</t>
  </si>
  <si>
    <t>2/2 STARMATIC COMBO</t>
  </si>
  <si>
    <t>2 PC Cemented Corner  PVC BOX  fits 3 pcs CB-2P-2128</t>
  </si>
  <si>
    <t>Customer Item# PLATFORM1AC</t>
  </si>
  <si>
    <t>2-up windmill</t>
  </si>
  <si>
    <t>Customer Item# PLATFORM1AA</t>
  </si>
  <si>
    <t>Customer Item#PLATORM03B</t>
  </si>
  <si>
    <t>Customer Item# PLATFORM03A</t>
  </si>
  <si>
    <t>KOHLS</t>
  </si>
  <si>
    <t>CT Cover</t>
  </si>
  <si>
    <t>6/6 Starmatic Combo  2 UP WINDMILL</t>
  </si>
  <si>
    <t>10-UP CYLINDER</t>
  </si>
  <si>
    <t>Tray holds 2 CB-2P-3328 boxes placed side by side</t>
  </si>
  <si>
    <t>Need SRD</t>
  </si>
  <si>
    <t>Thumb Cuts on long sides of cover</t>
  </si>
  <si>
    <t>REDIFORM MANUFACTURING</t>
  </si>
  <si>
    <t xml:space="preserve">Paper Laminated Board </t>
  </si>
  <si>
    <t>BRUCKNER SUPPLY CO.</t>
  </si>
  <si>
    <t>Mason Die # 3215</t>
  </si>
  <si>
    <t xml:space="preserve">3/3 Windmill Combo </t>
  </si>
  <si>
    <t>3/3 Windmill Combo</t>
  </si>
  <si>
    <t>Customer Item# 143324</t>
  </si>
  <si>
    <t xml:space="preserve">2/2 MG Combo </t>
  </si>
  <si>
    <t>Customer Item# 143325</t>
  </si>
  <si>
    <t xml:space="preserve">2-Up Starmatic </t>
  </si>
  <si>
    <t>1-Up Starmatic</t>
  </si>
  <si>
    <t>Customer Item# 143322</t>
  </si>
  <si>
    <t>2-Up Starmatic ; 1/1 BobstCombo</t>
  </si>
  <si>
    <t>1-UP Starmatic;1/1 BobstCombo</t>
  </si>
  <si>
    <t>Customer Item# 143328</t>
  </si>
  <si>
    <t>1/1 MG Combo</t>
  </si>
  <si>
    <t>Customer Item# 143326</t>
  </si>
  <si>
    <t>HUGS &amp; KISSES</t>
  </si>
  <si>
    <t>Mason Die # 4814</t>
  </si>
  <si>
    <t>SUNSTONE INC.</t>
  </si>
  <si>
    <t>4-UP WINDMILL</t>
  </si>
  <si>
    <t>Thumb Cuts in cover</t>
  </si>
  <si>
    <t>3-Up Windmill  MG-54-Up</t>
  </si>
  <si>
    <t>3-Up Windmill  6-Up Windmill</t>
  </si>
  <si>
    <t>20-Up Cylinder</t>
  </si>
  <si>
    <t>Customer Item# XBEP08</t>
  </si>
  <si>
    <t xml:space="preserve">4-Up MG </t>
  </si>
  <si>
    <t>Customer Item# XBEP07</t>
  </si>
  <si>
    <t>MG Combo 2/2</t>
  </si>
  <si>
    <t>Customer Item# 141020</t>
  </si>
  <si>
    <t xml:space="preserve">MG Combo </t>
  </si>
  <si>
    <t>Customer Item# XB130</t>
  </si>
  <si>
    <t>Starmatic Combo</t>
  </si>
  <si>
    <t>Customer Item# XBEPLE9</t>
  </si>
  <si>
    <t>Starmatic  2-Up</t>
  </si>
  <si>
    <t>Starmatic 2-Up</t>
  </si>
  <si>
    <t>Customer Item# XBEP850</t>
  </si>
  <si>
    <t>Customer Item# 141018 Box- stay taped only</t>
  </si>
  <si>
    <t>Customer Item# 141019 Box-stay taped only</t>
  </si>
  <si>
    <t>Customer Item# 141022 Box-stay taped only</t>
  </si>
  <si>
    <t>Customer Item# 139740</t>
  </si>
  <si>
    <t xml:space="preserve">4-UpWindmill </t>
  </si>
  <si>
    <t>Customer Item# 139741</t>
  </si>
  <si>
    <t>Customer Item# 139744</t>
  </si>
  <si>
    <t>Customer Item# 139738  Base Only</t>
  </si>
  <si>
    <t>Customer Item# 139738 Base Only</t>
  </si>
  <si>
    <t>Customer Item# 139638 Base Only</t>
  </si>
  <si>
    <t>9-Up MG Base</t>
  </si>
  <si>
    <t xml:space="preserve">SLV      </t>
  </si>
  <si>
    <t xml:space="preserve">Customer Item# 141034  </t>
  </si>
  <si>
    <t>3-Up Starmatic</t>
  </si>
  <si>
    <t>Customer Item# 143331</t>
  </si>
  <si>
    <t xml:space="preserve">Customer Item# 139746 </t>
  </si>
  <si>
    <t xml:space="preserve">Customer Item# 139747 </t>
  </si>
  <si>
    <t xml:space="preserve">Customer Item# 139748 </t>
  </si>
  <si>
    <t>2/2 MG</t>
  </si>
  <si>
    <t>MERCADANTE FUNERAL HOME</t>
  </si>
  <si>
    <t>Cemented Corners for CB-SP-3365 Tray</t>
  </si>
  <si>
    <t>Customer Item# 139732 Base Only</t>
  </si>
  <si>
    <t>Customer Item# XB124</t>
  </si>
  <si>
    <t>2/2 Stamatic Combo</t>
  </si>
  <si>
    <t>FELIX DOOLITTLE</t>
  </si>
  <si>
    <t xml:space="preserve">Cover and Base joined by Neck FB-3371  </t>
  </si>
  <si>
    <t xml:space="preserve">6-UP Starmatic </t>
  </si>
  <si>
    <t>4-Up Starmatic</t>
  </si>
  <si>
    <t>Candyboard Collar glued into base of  CB-3370 Base</t>
  </si>
  <si>
    <t>6-Up Starmatic</t>
  </si>
  <si>
    <t>ESCO</t>
  </si>
  <si>
    <t>Mason Die # 4653</t>
  </si>
  <si>
    <t>#4653</t>
  </si>
  <si>
    <t>6-UP Windmill   35-Up MG</t>
  </si>
  <si>
    <t>6-Up Windmill    24-Up MG</t>
  </si>
  <si>
    <t>VERMONT SNOWFLAKES</t>
  </si>
  <si>
    <t>Mason Starmatiic #4635</t>
  </si>
  <si>
    <t>Starmatic #4635</t>
  </si>
  <si>
    <t>ALASKA FUR EXCHANGE</t>
  </si>
  <si>
    <t>Starmatic #4315</t>
  </si>
  <si>
    <t>BEEHIVE KITCHENWARE CO.</t>
  </si>
  <si>
    <t>Mason die # 5008 remade for windmill</t>
  </si>
  <si>
    <t>3-UP Windmill</t>
  </si>
  <si>
    <t>1-1 Windmill Combo</t>
  </si>
  <si>
    <t>MAURICE S. DESSAU CO. INC</t>
  </si>
  <si>
    <t>Mason Die # 4960</t>
  </si>
  <si>
    <t>3/3 STARMATIC Combo #4960M; 1-Up Windmill</t>
  </si>
  <si>
    <t>3/3 STARMATICCombo #4960M; 1-Up Windmill</t>
  </si>
  <si>
    <t>SAINT-GOBAIN CERAMIC MATERIALS</t>
  </si>
  <si>
    <t>Thumb Cuts in cover sides</t>
  </si>
  <si>
    <t>Thumb Cuts on cover</t>
  </si>
  <si>
    <t>Mason die # 3402</t>
  </si>
  <si>
    <t>ACCUPROBE, INC.</t>
  </si>
  <si>
    <t>One thumb cut on front of  cover</t>
  </si>
  <si>
    <t>R.U.S.A.</t>
  </si>
  <si>
    <t xml:space="preserve">Sleeve fits CB-2P-2679 </t>
  </si>
  <si>
    <t>B-1</t>
  </si>
  <si>
    <t>70-UP Bobst   4-Up Windmill</t>
  </si>
  <si>
    <t>49-Up Bobst   4-Up Windmill</t>
  </si>
  <si>
    <t>15-Up</t>
  </si>
  <si>
    <t>12-Up</t>
  </si>
  <si>
    <t>B-11 with 1" cover  Uses 3401B Cover</t>
  </si>
  <si>
    <t>12 UP BOBST, 1-Up Windmill</t>
  </si>
  <si>
    <t>6-Up MG, 1-Up Windmill</t>
  </si>
  <si>
    <t xml:space="preserve">B-2                                  </t>
  </si>
  <si>
    <t>54-Up Bobst  6-Up Windmill</t>
  </si>
  <si>
    <t>40-Up Bobst   4-Up Windmill</t>
  </si>
  <si>
    <t xml:space="preserve">B-9                                   </t>
  </si>
  <si>
    <t>12-Up MG, 1-Up Windmill</t>
  </si>
  <si>
    <t>12-Up Bobst, 1-Up Windmill</t>
  </si>
  <si>
    <t xml:space="preserve">B-3   Uses 3398B Cover   </t>
  </si>
  <si>
    <t>35 UP BOBST</t>
  </si>
  <si>
    <t>30-UP Bobst 4-Up Windmill</t>
  </si>
  <si>
    <t xml:space="preserve">B-4                                  </t>
  </si>
  <si>
    <t>35-Up Bobst, 1-Up Windmill</t>
  </si>
  <si>
    <t>24 -Up Bobst, 1-Up Windmill</t>
  </si>
  <si>
    <t>GLASSINE CORPORATION</t>
  </si>
  <si>
    <t>Base same size as 2285A</t>
  </si>
  <si>
    <t>30-Up Bobst</t>
  </si>
  <si>
    <t>24-Up Bobst</t>
  </si>
  <si>
    <t>Replaces 2965 which is a Tffany die #</t>
  </si>
  <si>
    <t>MODPACK</t>
  </si>
  <si>
    <t>Drawer style fit-Cover is .044 &amp; Base is .030 plain</t>
  </si>
  <si>
    <t>2-UP Starmatic Imperial Bobst 6-Up</t>
  </si>
  <si>
    <t>1-UP Windmill Imperial Bobst 9 -Up</t>
  </si>
  <si>
    <t>INDEPENDENT LIVING BULLION</t>
  </si>
  <si>
    <t>Thumb Cuts on long sides</t>
  </si>
  <si>
    <t>2-Up Windmill; 8/8 BobstCombo</t>
  </si>
  <si>
    <t>ADVANCED PROBING SYSTEMS INC</t>
  </si>
  <si>
    <t>Bobst  #4775 6/6 Combo</t>
  </si>
  <si>
    <t>HALKEY ROBERTS</t>
  </si>
  <si>
    <t>Mailer: Notches on Cover Blank</t>
  </si>
  <si>
    <t>Starmatic #4838; 12/12 Bobst Combo</t>
  </si>
  <si>
    <t>#4838 Starmatic Combo12/12 Bobst Combo</t>
  </si>
  <si>
    <t>BIOMEDICAL TECHNOLOGIES</t>
  </si>
  <si>
    <t>35-Up Bobst</t>
  </si>
  <si>
    <t>ALL TUBE FITTINGS, LLC</t>
  </si>
  <si>
    <t>Mason Z07-1117. " V " Notches on sides</t>
  </si>
  <si>
    <t>Cover is  2088B</t>
  </si>
  <si>
    <t>4-Up Windmill ;35-Up MG</t>
  </si>
  <si>
    <t>20-Up MG</t>
  </si>
  <si>
    <t>12-Up CYLINDER</t>
  </si>
  <si>
    <t>6-Up</t>
  </si>
  <si>
    <t>32-Up Bobst</t>
  </si>
  <si>
    <t>15-Up Bobst</t>
  </si>
  <si>
    <t>20-Up Bobst</t>
  </si>
  <si>
    <t>12-Up Bobst</t>
  </si>
  <si>
    <t>25-Up Bobst</t>
  </si>
  <si>
    <t>16-Up Bobst</t>
  </si>
  <si>
    <t>JEWELRY BY MARKS</t>
  </si>
  <si>
    <t>Mason Box size  L2       Same as CB-2559A Base</t>
  </si>
  <si>
    <t>CB-2559A</t>
  </si>
  <si>
    <t>.030 BD &amp; .044 BD</t>
  </si>
  <si>
    <t>MODPACK INC</t>
  </si>
  <si>
    <t>Base .030 plain; Cover .044 plain</t>
  </si>
  <si>
    <t>LESLIE MUCHA</t>
  </si>
  <si>
    <t>Mason Starmatic #4729</t>
  </si>
  <si>
    <t>Cover has Corner Tabs</t>
  </si>
  <si>
    <t>Cover is CB-2653B Cover .040mm chip</t>
  </si>
  <si>
    <t>MIRION TECHNOLOGIES</t>
  </si>
  <si>
    <t>w/ wires and cover notches added to blank</t>
  </si>
  <si>
    <t>VON ROLL USA, INC</t>
  </si>
  <si>
    <t>Mason die # 4479</t>
  </si>
  <si>
    <t>Mason die #4481</t>
  </si>
  <si>
    <t xml:space="preserve">MOTHER MYRICKS </t>
  </si>
  <si>
    <t>35-Up MG</t>
  </si>
  <si>
    <t>30-Up MG</t>
  </si>
  <si>
    <t>lined w/TT-617 60#</t>
  </si>
  <si>
    <t>2/2 Bobst Combo</t>
  </si>
  <si>
    <t xml:space="preserve">INDUSTRIAL GASKET </t>
  </si>
  <si>
    <t>w/ wire fasteners</t>
  </si>
  <si>
    <t>Mason Starmatic #4907</t>
  </si>
  <si>
    <t xml:space="preserve"> Deep Cover for R-7 Base</t>
  </si>
  <si>
    <t>Bobst #4924</t>
  </si>
  <si>
    <t>Window</t>
  </si>
  <si>
    <t>LEO WOLLEMAN</t>
  </si>
  <si>
    <t>2276W window cutting die for cover  CB-2P-2276</t>
  </si>
  <si>
    <t>Windmill H</t>
  </si>
  <si>
    <t>.030 BD &amp; .040 BD</t>
  </si>
  <si>
    <t>ROMA</t>
  </si>
  <si>
    <t>Base= .031 white chip    Corner Tab Cover= .040 white chip</t>
  </si>
  <si>
    <t>Thumb Cuts in Cover long side</t>
  </si>
  <si>
    <t>Former CB-2P-3253, but with no neck and using .040 board</t>
  </si>
  <si>
    <t>20-Up MG to run on Bobst</t>
  </si>
  <si>
    <t>15-Up MG to run on Bobst</t>
  </si>
  <si>
    <t>6 UP 6 CYLINDER</t>
  </si>
  <si>
    <t>30-Up MG to run on Bobst     3-Up Windmill</t>
  </si>
  <si>
    <t>20-Up MG to run on Bobst   2-Up Windmill</t>
  </si>
  <si>
    <t>TOM POLLARD DESIGNS</t>
  </si>
  <si>
    <t>HYDE MANUFACTURING</t>
  </si>
  <si>
    <t>Mason Die # 4655   Thumb Cuts on Blank; no wraps</t>
  </si>
  <si>
    <t>1-1 Starmatic</t>
  </si>
  <si>
    <t>ARTCO</t>
  </si>
  <si>
    <t>Z08-5075-Thumb Cuts in cover</t>
  </si>
  <si>
    <t>1-UP Windmil</t>
  </si>
  <si>
    <t xml:space="preserve">Base is  CB-3404 </t>
  </si>
  <si>
    <t>42-Up Bobst</t>
  </si>
  <si>
    <t>CELLINI INC</t>
  </si>
  <si>
    <t>New  HB size comprised of 2 HB-2619 Covers</t>
  </si>
  <si>
    <t>CHARTPAK/ KOH-I-NOOR</t>
  </si>
  <si>
    <t>with thumb notches on cover</t>
  </si>
  <si>
    <t>BOBST COMBO 6/6</t>
  </si>
  <si>
    <t>2 UP CYLINDER</t>
  </si>
  <si>
    <t>ELECTRO-GLASS</t>
  </si>
  <si>
    <t>Mailer Wires in Base, Slots in Cover</t>
  </si>
  <si>
    <t>STARMATIC DIE#4836 3/3; 2-Up Windmill</t>
  </si>
  <si>
    <t>2-Up Windmill; STARMATIC DIE#4836 3/3</t>
  </si>
  <si>
    <t>SBS Sleeve fits  Velour Metal Box #10-2-5</t>
  </si>
  <si>
    <t>THE DODGE COMPANY</t>
  </si>
  <si>
    <t>HAMPDEN CORPORATION</t>
  </si>
  <si>
    <t>Cover is existing CB-2276B</t>
  </si>
  <si>
    <t>#032701D-30MG     2-Up Windmill</t>
  </si>
  <si>
    <t>COMMONWEALTH SOAP AND TOILETRIES</t>
  </si>
  <si>
    <t>tray w/cemented covers</t>
  </si>
  <si>
    <t>NES GROUP</t>
  </si>
  <si>
    <t>PVC Packer fits (3) CB-2P-2117 boxes lined in a row</t>
  </si>
  <si>
    <t>ZYMET, INC</t>
  </si>
  <si>
    <t>Cover has "V" Notches on long sides</t>
  </si>
  <si>
    <t>New Cover; Base is CB-2665-PB-6 D Deep</t>
  </si>
  <si>
    <t>HOLY TRANSFIGURATION MONASTRY</t>
  </si>
  <si>
    <t>Wire fasteners. Z94-305</t>
  </si>
  <si>
    <t>4/4 STARMATIC COMBO 2-Up Windmill</t>
  </si>
  <si>
    <t>.040 New Base        Cover=CB-2678 LAMINATED</t>
  </si>
  <si>
    <t>1-UP WINDMILL</t>
  </si>
  <si>
    <t>STANLEY CREATIONS</t>
  </si>
  <si>
    <t>CT Cover   Base is same size as 2018 cover w/o CT</t>
  </si>
  <si>
    <t>#050101A-24 UP</t>
  </si>
  <si>
    <t>SHUTTERFLY</t>
  </si>
  <si>
    <t>with all over print on blank Die #23289</t>
  </si>
  <si>
    <t>Bobst Combo;8-Up Starmatic Base 1-UP Windmill</t>
  </si>
  <si>
    <t>Bobst Combo;8-Up Starmatic; 1-Up Windmill</t>
  </si>
  <si>
    <t>BEEHIVE HANDMADE</t>
  </si>
  <si>
    <t>VICTOR STABIN</t>
  </si>
  <si>
    <t>Paper laminated SBS Sleeve fits over CC-2756</t>
  </si>
  <si>
    <t>Paper lam. Cover and Tray Cover and base same tooling</t>
  </si>
  <si>
    <t>4-Up Windmill H</t>
  </si>
  <si>
    <t>3-up Kluge</t>
  </si>
  <si>
    <t xml:space="preserve">.018 BD </t>
  </si>
  <si>
    <t>SBS Sleeve fits over CC-2751</t>
  </si>
  <si>
    <t>2-up Kluge</t>
  </si>
  <si>
    <t>fits CB-1030 Base</t>
  </si>
  <si>
    <t>ANTHROPOLOGIE</t>
  </si>
  <si>
    <t>Mailer  Kraft paper lined blanks  Mason #PK-77</t>
  </si>
  <si>
    <t>4/4 Starmatic Combo-2 up windmill</t>
  </si>
  <si>
    <t xml:space="preserve">DEEP BTM ONLY 2" DEEP    "E" </t>
  </si>
  <si>
    <t>Was CB-1105F  Cover is 1105B+N82</t>
  </si>
  <si>
    <t xml:space="preserve"> 6-Up Windmill</t>
  </si>
  <si>
    <t>4 UP WINDMILL</t>
  </si>
  <si>
    <t>#032301D-15 UP</t>
  </si>
  <si>
    <t>D</t>
  </si>
  <si>
    <t>Neck to fit in Cover 1105B</t>
  </si>
  <si>
    <t>4 up windmill</t>
  </si>
  <si>
    <t>BASE ONLY 9/16" DEEP   MARKED 2129"D"</t>
  </si>
  <si>
    <t>56 UP MG</t>
  </si>
  <si>
    <t>RIDDLES GROUP</t>
  </si>
  <si>
    <t xml:space="preserve"> 2401C-New Base  </t>
  </si>
  <si>
    <t>APPLIED NEOTECH, INC</t>
  </si>
  <si>
    <t>4/4 Starmatic Combo</t>
  </si>
  <si>
    <t>CHROMA TECHNOLOGY</t>
  </si>
  <si>
    <t>Mailer Wires in Base, Slots in Cover Thumb Cuts in Cover</t>
  </si>
  <si>
    <t>4-Up Windmill   6/6 Starmatic</t>
  </si>
  <si>
    <t>4-Up Windmill 6/6 Starmatic</t>
  </si>
  <si>
    <t>2 UP Windmill   4/4 Starmatic Combo</t>
  </si>
  <si>
    <t>Protector Sleeve for BJ's Small Import Box</t>
  </si>
  <si>
    <t>Protector Sleeve for BJ's Large Import Box</t>
  </si>
  <si>
    <t>Protector Sleeve for BJ's Layout Bracelet Import Box</t>
  </si>
  <si>
    <t>Cover= 1039B Cover</t>
  </si>
  <si>
    <t>CHOW CHOCOLATE</t>
  </si>
  <si>
    <t>Protector sleeve to fit Import Spinner Box</t>
  </si>
  <si>
    <t>.036 A.T BD</t>
  </si>
  <si>
    <t>ST. BENEDICT CENTER</t>
  </si>
  <si>
    <t>Tray with PVC Cover</t>
  </si>
  <si>
    <t>OPEN CORNER INSIDE FIT COVER FITS CB-SP-3603</t>
  </si>
  <si>
    <t>Base Blank is paper laminated</t>
  </si>
  <si>
    <t>10/10 Bobst Combo ;  2-Up Windmill</t>
  </si>
  <si>
    <t>10/10 Bobst Combo;3-Up Starmatic; 2-Up Windmill</t>
  </si>
  <si>
    <t>Starmatic 15 up 4-Up Windmill</t>
  </si>
  <si>
    <t>Starmatic 12 up 2-Up Windmill</t>
  </si>
  <si>
    <t>Cylinder 12 up</t>
  </si>
  <si>
    <t>Cylinder 8 up</t>
  </si>
  <si>
    <t>Cover is CB-2637CT</t>
  </si>
  <si>
    <t>35-UP MG  4-Up Windmill</t>
  </si>
  <si>
    <t>.11 PVC</t>
  </si>
  <si>
    <t>CAROLEE LLC</t>
  </si>
  <si>
    <t>fits import base  2 1/4" High Open corner PVC VFM531237</t>
  </si>
  <si>
    <t>Kohls/Cinderella  Base is Paper Laminated</t>
  </si>
  <si>
    <t>42-Up MG</t>
  </si>
  <si>
    <t xml:space="preserve">  Paper laminated Base /Vac Form in Base</t>
  </si>
  <si>
    <t xml:space="preserve">3 PC box: 2 covers, Base glued into 1st cover;  </t>
  </si>
  <si>
    <t>Starmatic 40-Up,12-Up Windmill</t>
  </si>
  <si>
    <t>bobst combo 27/27 up, 6-Up Windmill</t>
  </si>
  <si>
    <t>9-Up Cylinder</t>
  </si>
  <si>
    <t>3PC box:  2 covers, Base glued into 1st cover</t>
  </si>
  <si>
    <t>Starmatic 24-Up, 4-Up Windmill</t>
  </si>
  <si>
    <t>bobst combo 20/20 up,  4-Up Windmill</t>
  </si>
  <si>
    <t>20-Up cylinder</t>
  </si>
  <si>
    <t>9-up cylinder</t>
  </si>
  <si>
    <t>Mailer, Thumb Cuts on Cover</t>
  </si>
  <si>
    <t>Starmatic 6-Up</t>
  </si>
  <si>
    <t>Starmatic  9-Up, 2-Up Windmill</t>
  </si>
  <si>
    <t>Cover has Corner tabs</t>
  </si>
  <si>
    <t>Starmatic 6 up , Bobst Combo 10-10, Windmill 2-Up</t>
  </si>
  <si>
    <t>Starmatic 15 up , Bobst Combo 10-10, Windmill 4-Up</t>
  </si>
  <si>
    <t>Cylinder 12-Up</t>
  </si>
  <si>
    <t>SYDNEY EVAN</t>
  </si>
  <si>
    <t>Cover has Window : 3618W</t>
  </si>
  <si>
    <t>Replaces SP-3290</t>
  </si>
  <si>
    <t>9-Up Starmatic  20-Up Bobst</t>
  </si>
  <si>
    <t>PVC Tray.  Cemented corners</t>
  </si>
  <si>
    <t>Mason Die# 4984</t>
  </si>
  <si>
    <t>Mason Die# 4985</t>
  </si>
  <si>
    <t>___</t>
  </si>
  <si>
    <t>JOSTENS CORP. AP DEPT</t>
  </si>
  <si>
    <t>paper lam. candybd. Fits CB-2P-1105  Open on Long Side of box</t>
  </si>
  <si>
    <t>AHEAD</t>
  </si>
  <si>
    <t>window die fits CB-2P-1023 Cover</t>
  </si>
  <si>
    <t>Thumb Cuts on long side of cover   .044 plain chip</t>
  </si>
  <si>
    <t>6/6 BOBSTCombo</t>
  </si>
  <si>
    <t>Combo Wrap 1/1        2-Up Cover</t>
  </si>
  <si>
    <t>Combo Wrap 1/1        2-Up Base</t>
  </si>
  <si>
    <t>_____</t>
  </si>
  <si>
    <t>0.018 BD</t>
  </si>
  <si>
    <t xml:space="preserve">Fits CB-2P-3618 No In House Tooling; made off site by Imperial Printing </t>
  </si>
  <si>
    <t>C &amp; C JEWELRY MFG. CO.</t>
  </si>
  <si>
    <t>Base is CB-3605</t>
  </si>
  <si>
    <t>3-Up Starmatic; 2-Up Base</t>
  </si>
  <si>
    <t>CARGILLE LABS</t>
  </si>
  <si>
    <t>Mailer:  Slots in cover and Wires on base</t>
  </si>
  <si>
    <t>.10 BD</t>
  </si>
  <si>
    <t>Made at Imperial  2 Side printed .10 SBS Board  1-Up Sample Die made</t>
  </si>
  <si>
    <t>1 PC Clamshell style box with cover window: 3633W</t>
  </si>
  <si>
    <t xml:space="preserve"> 8-Up Starmatic   2-Up Windmill</t>
  </si>
  <si>
    <t>New Deep base for CB-1168    Cover is CB-1168B</t>
  </si>
  <si>
    <t>Candle box w/Vac Form CT Cover</t>
  </si>
  <si>
    <t>_________</t>
  </si>
  <si>
    <t>THE COMFORT CO</t>
  </si>
  <si>
    <t>Band Sleeve fits CB-2P-2166  NO DIE Made @ Imperial Packaging</t>
  </si>
  <si>
    <t>KMI SURGICAL LTD</t>
  </si>
  <si>
    <t>Mailer with Wire Fasteners</t>
  </si>
  <si>
    <t>1PC "Cake Style" packer to fit 12 pcs item# 99502</t>
  </si>
  <si>
    <t>1-Up Starmatic; 3-Up Bobst</t>
  </si>
  <si>
    <t>1PC "Cake Style" packer to fit 6 pcs item# 99508</t>
  </si>
  <si>
    <t>1PC "Cake Style" packer to fit 12 pcs item# 9904</t>
  </si>
  <si>
    <t>1 PC Cake Box Packer for item # 99507</t>
  </si>
  <si>
    <t>1PC Cake Box Packer for 6 pcs item# 99505</t>
  </si>
  <si>
    <t>1 PC Cake Box Packer for item # 99501</t>
  </si>
  <si>
    <t>2-Up Bobst; 1-Up Starmatic</t>
  </si>
  <si>
    <t>Wire fasteners in Base</t>
  </si>
  <si>
    <t>3653W</t>
  </si>
  <si>
    <t>Window box Window die is 3653W</t>
  </si>
  <si>
    <t>A.G.&amp; G. INC/VIESTEROSA</t>
  </si>
  <si>
    <t xml:space="preserve">Base= 2147A  Cover= 2029B </t>
  </si>
  <si>
    <t>ACCTIME WATCH/HSN</t>
  </si>
  <si>
    <t xml:space="preserve">Belly Sleeve fits 3 HSN B-7 Boxes in a row; Flap Closure </t>
  </si>
  <si>
    <t>JCL DESIGN</t>
  </si>
  <si>
    <t>Belly Sleeve fits CB-2P-3401; Flap Closure, paper lam. Candyboard</t>
  </si>
  <si>
    <t>MILLSTONE MEDICAL OUTSOURCING</t>
  </si>
  <si>
    <t>Thumbcuts added to long sides of cover offline</t>
  </si>
  <si>
    <t>HSN</t>
  </si>
  <si>
    <t>Sleeve to hold 3 B-7 Boxes</t>
  </si>
  <si>
    <t>.015 BD</t>
  </si>
  <si>
    <t>.015 Prelaminated Black Spanish</t>
  </si>
  <si>
    <t>6-Up Bobst; 3-Up Bobst</t>
  </si>
  <si>
    <t>2 pc packer</t>
  </si>
  <si>
    <t>1-Up Windmill, 6/6 Bobst</t>
  </si>
  <si>
    <t>6/6 Bobst; 12-Up BaseOnlyBobst</t>
  </si>
  <si>
    <t>4/4 BobstCombo; 2/2 STARMATIC COMBO; 1-Up Windmill</t>
  </si>
  <si>
    <t>HODGES BADGE CO</t>
  </si>
  <si>
    <t>4/4 STARMATIC COMBO 1-Up Windmill</t>
  </si>
  <si>
    <t>SUN SOURCE JEWELRY</t>
  </si>
  <si>
    <t>4-UP WINDMILL  6-6 Starmatic Combo</t>
  </si>
  <si>
    <t>15-UP Cylinder</t>
  </si>
  <si>
    <t>ACME TECHNOLOGY INC.</t>
  </si>
  <si>
    <t>Mailer  Wire fasteners on Base</t>
  </si>
  <si>
    <t xml:space="preserve">2/2 STARMATIC COMBO </t>
  </si>
  <si>
    <t>20 UP BOBST</t>
  </si>
  <si>
    <t>8 up cylinder</t>
  </si>
  <si>
    <t>.044bd</t>
  </si>
  <si>
    <t>PRECISION MECHANISMS</t>
  </si>
  <si>
    <t>Mailer   Thumb Cuts on Long Side Cover</t>
  </si>
  <si>
    <t>TRADING CORP OF AMERICA</t>
  </si>
  <si>
    <t xml:space="preserve"> 2P packer fits 3 Pcs. 2411 boxes</t>
  </si>
  <si>
    <t>FYF-EVE'S LLC</t>
  </si>
  <si>
    <t>Existing tooling: 2107B= Cover; 2564A= Base</t>
  </si>
  <si>
    <t xml:space="preserve">  Compatable with IB # 75x75x30x20     Topliner #5696</t>
  </si>
  <si>
    <t>4-Up Windmill  BobstCombo 14/14</t>
  </si>
  <si>
    <t>0.44 BD</t>
  </si>
  <si>
    <t>INDUSTRAIL GASKET AND SHIMS</t>
  </si>
  <si>
    <t>Mailer : Slots/Wires for Cover/Base</t>
  </si>
  <si>
    <t>TOUCHSTONE CRYSTAL</t>
  </si>
  <si>
    <t>Protector Sleeve fits CB-2P-2164 Box</t>
  </si>
  <si>
    <t>Mason Starmatic Die # 4929</t>
  </si>
  <si>
    <t>SILVER FOREST OF VERMONT</t>
  </si>
  <si>
    <t>Window die for cover of CB-2P-2166</t>
  </si>
  <si>
    <t>.010 PVC</t>
  </si>
  <si>
    <t>fits customer's box</t>
  </si>
  <si>
    <t>Skeleton Base; Cover gets Wrap ;Thumb Cuts</t>
  </si>
  <si>
    <t>W R CASE &amp; SONS CUTLERY</t>
  </si>
  <si>
    <t xml:space="preserve"> Thumb Cuts on Cover Long Sides</t>
  </si>
  <si>
    <t xml:space="preserve"> Thumb Cuts on Cover  Long Sides</t>
  </si>
  <si>
    <t>REGAL JEWELRY</t>
  </si>
  <si>
    <t>6/6 STARMATIC COMBO   6-Up Windmill</t>
  </si>
  <si>
    <t>6/6 STARMATIC COMBO  4-Up Windmill</t>
  </si>
  <si>
    <t>DOGEARED</t>
  </si>
  <si>
    <t xml:space="preserve">3/16" Post Production Punch Holes in both Cover/Base </t>
  </si>
  <si>
    <t>BUREAU OF PUBLIC DEBT</t>
  </si>
  <si>
    <t>SBS Protector Sleeve for CB-2P-1009 with .040 BD  fit</t>
  </si>
  <si>
    <t>1-Up Kluge; 12-Up Bobst</t>
  </si>
  <si>
    <t>Sleeve to fit CB-2P-2012  Paper laminated to SBS</t>
  </si>
  <si>
    <t>2-Up Kluge; 14-Up Starmatic</t>
  </si>
  <si>
    <t>Paper laminated blanks</t>
  </si>
  <si>
    <t>3/3 Starmatic Combo   2-Up Windmill</t>
  </si>
  <si>
    <t>3/3 Starmatic Combo  2-Up Windmill</t>
  </si>
  <si>
    <t>CDC</t>
  </si>
  <si>
    <t>Mailer; Wires in base, cover notches</t>
  </si>
  <si>
    <t>4-Up Windmill; 14/14 Bobst Combo</t>
  </si>
  <si>
    <t>4-Up Windmill, 14/14 Bobst Combo</t>
  </si>
  <si>
    <t>__________</t>
  </si>
  <si>
    <t xml:space="preserve"> Window Sleeve fits CB-2P-3707 ; Window is separate die: 3707W</t>
  </si>
  <si>
    <t>2018A is Base; 2018G is Cover.</t>
  </si>
  <si>
    <t>2018Base Rev1 70-Up MG</t>
  </si>
  <si>
    <t>#050101B-30 UP</t>
  </si>
  <si>
    <t>Platform riser fits into base of CB-3709 Base</t>
  </si>
  <si>
    <t>OMNI LIFE SCIENCES</t>
  </si>
  <si>
    <t>Inserts are FB #'s 3717 and 3718</t>
  </si>
  <si>
    <t>Slotted insert card for USB Card. 8 3/16 x 3. Fits into cover of CB-3716</t>
  </si>
  <si>
    <t>.018 SBS Board Divider. 13 43/64 x 7 63/64 Fits into base of CB-2P-3716</t>
  </si>
  <si>
    <t>Mailer, cover has slits, base, wire fasteners</t>
  </si>
  <si>
    <t>.044BD</t>
  </si>
  <si>
    <t xml:space="preserve">New CT Cover. Base is CB-3381A </t>
  </si>
  <si>
    <t>Book Box Smaller</t>
  </si>
  <si>
    <t>4-Up Bobst</t>
  </si>
  <si>
    <t>Book Box Larger</t>
  </si>
  <si>
    <t>.030 Blk</t>
  </si>
  <si>
    <t>SHOE MART/ZAPATKA ENT. INC</t>
  </si>
  <si>
    <t>.55 BD</t>
  </si>
  <si>
    <t>Renamed from CB-2P-3226   Was Mason #Z07-277+N1230</t>
  </si>
  <si>
    <t>B &amp; J MANUFACTURING CORP</t>
  </si>
  <si>
    <t>Tray made w/black board</t>
  </si>
  <si>
    <t>PAYNE PUBLISHING</t>
  </si>
  <si>
    <t>Chipboard Panel for Heat Seal  HS-182 Daily Book</t>
  </si>
  <si>
    <t>STUDIO 2015 JEWELRY</t>
  </si>
  <si>
    <t>Sleeve fits CB-2P-2127 Box. NO TOOLING; made by outside vendor</t>
  </si>
  <si>
    <t>Pres Box Cake Box CC99506 holds( 6) 99506WH packers</t>
  </si>
  <si>
    <t>PERFECT MEMORIALS</t>
  </si>
  <si>
    <t>Tray interior is lined.</t>
  </si>
  <si>
    <t>9-Up Starmatic</t>
  </si>
  <si>
    <t>Sleeve fits SP-3765 NO DIE Omni is making fhis sleeve offsite</t>
  </si>
  <si>
    <t>THE COOKIE COUNTESS</t>
  </si>
  <si>
    <t>Thumb Cuts in Cover</t>
  </si>
  <si>
    <t>1/1 Starmatic Combo; 3/3 Bobst Combo</t>
  </si>
  <si>
    <t>Kayco</t>
  </si>
  <si>
    <t>1/1 Starmatic Combo; 2/2 Bobst Combo</t>
  </si>
  <si>
    <t>1,25</t>
  </si>
  <si>
    <t>____</t>
  </si>
  <si>
    <t>Henry Schwab Company</t>
  </si>
  <si>
    <t>2-Up Starmatic; 1-Up Windmill</t>
  </si>
  <si>
    <t>Glued outside fit PVC cover for SP-3771 Tray</t>
  </si>
  <si>
    <t xml:space="preserve">CC </t>
  </si>
  <si>
    <t>.007 PCC</t>
  </si>
  <si>
    <t>Glued outside fit PVC cover for SP-3774</t>
  </si>
  <si>
    <t>Inside fit PVC  cover for SP-3777</t>
  </si>
  <si>
    <t>A. G. &amp; G. Inc.</t>
  </si>
  <si>
    <t xml:space="preserve">Protector Sleeve fits Customer Supplied Box </t>
  </si>
  <si>
    <t>New cover that Fits our SP-2352 base</t>
  </si>
  <si>
    <t>6-Up Bobst &amp; 1-Up Windmill</t>
  </si>
  <si>
    <t>BU Jewelry</t>
  </si>
  <si>
    <t>.040 Black chip   No Forms Made</t>
  </si>
  <si>
    <t>10/10 Starmatic Combo; Windmill</t>
  </si>
  <si>
    <t>6/6 Starmatic Combo; Windmill</t>
  </si>
  <si>
    <t>John Medeiros</t>
  </si>
  <si>
    <t xml:space="preserve">3 PC Box: 2 Covers joined by Tray, Tray glued into 1st Cover;  </t>
  </si>
  <si>
    <t>9-Up Bobst  5 covers/4 bases</t>
  </si>
  <si>
    <t>0.050 BD</t>
  </si>
  <si>
    <t>Precut die for 64A Flat Topliner</t>
  </si>
  <si>
    <t>9-Up Bobst</t>
  </si>
  <si>
    <t>Maca Boston</t>
  </si>
  <si>
    <t>Cover is existing die CB-3415B Cover; Cover has window: 3792W</t>
  </si>
  <si>
    <t>.059 BD</t>
  </si>
  <si>
    <t>Ira Green, Inc</t>
  </si>
  <si>
    <t xml:space="preserve"> No Forms, Box is hand stayed-up  and wrapped. Notches on cover long sides</t>
  </si>
  <si>
    <t>MetrologyWorks</t>
  </si>
  <si>
    <t>Mailer. Wire fasteners in Base, Notches in Cover</t>
  </si>
  <si>
    <t>2/2   4-Up Starmatic Combo; 1/1 Windmill Combo</t>
  </si>
  <si>
    <t>2/2  12-Up Starmatic Combo; 1/1 Windmill Combo</t>
  </si>
  <si>
    <t>Thumbies</t>
  </si>
  <si>
    <t>No Tooling : This sleeve will be manufactured at Printers. Fits CB-2P-3396</t>
  </si>
  <si>
    <t>.014 BD</t>
  </si>
  <si>
    <t>Herff Jones</t>
  </si>
  <si>
    <t>Band Style Sleeve fits CB-2P-1105 A Style  No In House Tooling</t>
  </si>
  <si>
    <t>Band Style Sleeve fits CB-2P-1156 A Style  No In House Tooling</t>
  </si>
  <si>
    <t>Band Style Sleeve fits CB-2P-2038   No In House Tooling</t>
  </si>
  <si>
    <t>Band Style Sleeve fits CB-2P-3229 No In House Tooling</t>
  </si>
  <si>
    <t>Band Style Sleeve fits CB-2P-3668 A Style  No In House Tooling</t>
  </si>
  <si>
    <t>Sweenor's</t>
  </si>
  <si>
    <t>Box fits 2 SP-2263 Bases</t>
  </si>
  <si>
    <t>1/1 Starmatic Combo; 2/2BobstCombo</t>
  </si>
  <si>
    <t>1/1 Starmatic Combo; 2/2Bobst Combo</t>
  </si>
  <si>
    <t>The Cookie Countess</t>
  </si>
  <si>
    <t>Die Top=3702B; Die Bottom=2023A</t>
  </si>
  <si>
    <t>6-Up Bobst</t>
  </si>
  <si>
    <t>Richline (Silpada)</t>
  </si>
  <si>
    <t>4-Up Windmill; 9/9 Bobst Combo</t>
  </si>
  <si>
    <t>2-Up Windmill; 9/9 Bobst Combo</t>
  </si>
  <si>
    <t>HAVERHILL LEACH</t>
  </si>
  <si>
    <t>Base is CB-2029A</t>
  </si>
  <si>
    <t>,018 BD</t>
  </si>
  <si>
    <t>Band Style Sleeve fits CB-2P-3827. No Tooling,  sleeve made offsite</t>
  </si>
  <si>
    <t>Band Style Sleeve fits CB-2P-2822. No Tooling; sleeve made offsite</t>
  </si>
  <si>
    <t>Candyboard Sleeve to fit Customer's Box #42400</t>
  </si>
  <si>
    <t>fits CB-2P-2999 No Toolng, made offsite by vendor</t>
  </si>
  <si>
    <t>Candyboard Sleeve w/print fits CB-2P-3394</t>
  </si>
  <si>
    <t>Lifetimes Brands</t>
  </si>
  <si>
    <t>SBS Protector Sleeve with oval cutout fits CB-2P-2866</t>
  </si>
  <si>
    <t>Jasco Designs</t>
  </si>
  <si>
    <t>2P Packer for five CB-2P-2298 boxes placed side to side in a row</t>
  </si>
  <si>
    <t>Candyboard sleeve fits Customers Box. Print: 25529</t>
  </si>
  <si>
    <t>10-Up Kluge2</t>
  </si>
  <si>
    <t>Beauty Gem, Inc.</t>
  </si>
  <si>
    <t>3PC Box: 2  CB-3837B covers joined by 2628A Base</t>
  </si>
  <si>
    <t>V H Blackington Company</t>
  </si>
  <si>
    <t>Cover is: CC-3241 .009 PVC</t>
  </si>
  <si>
    <t>Crane &amp; Crane</t>
  </si>
  <si>
    <t>Cover Print: PD#25469 centered "B" Style</t>
  </si>
  <si>
    <t>1/1 Bobst Combo</t>
  </si>
  <si>
    <t>Candyboard Sleeve fits MB 4-24SP-24SPA</t>
  </si>
  <si>
    <t>10-Up Kluge and/or Windmill</t>
  </si>
  <si>
    <t xml:space="preserve">U.S. Mint </t>
  </si>
  <si>
    <t>Special fit for CXB-1179 Box w/Vac Form custom run</t>
  </si>
  <si>
    <t>1-Up New Era/ Kluge</t>
  </si>
  <si>
    <t>Ralph R Smith &amp; Son</t>
  </si>
  <si>
    <t>Spoon Box</t>
  </si>
  <si>
    <t xml:space="preserve"> 18/18 Bobst Combo; 4-Up Windmill</t>
  </si>
  <si>
    <t>18/18 Bobst Combo; 4-Up Windmill</t>
  </si>
  <si>
    <t>R.D.I.</t>
  </si>
  <si>
    <t>Custom mailer size with Glue Flap Cover Wrap</t>
  </si>
  <si>
    <t>15/15 Bobst Combo</t>
  </si>
  <si>
    <t>3 PC Box; Tray is laminated and wrapped; inserted into Base</t>
  </si>
  <si>
    <t>UNCAS INTL. LLC</t>
  </si>
  <si>
    <t>Cover and Base paper Laminated</t>
  </si>
  <si>
    <t>.70 BD</t>
  </si>
  <si>
    <t>Felix Doolittle</t>
  </si>
  <si>
    <t>Tray is  glued to Unitized 3 part Folder</t>
  </si>
  <si>
    <t>4-Up Starmatic Tray; 2-Up Folder</t>
  </si>
  <si>
    <t>Tray Wrap 2-Up, Folder Wrap 2-Up</t>
  </si>
  <si>
    <t>4-Up Starmatic Tray ;2-Up Folder</t>
  </si>
  <si>
    <t>Tray Wrap 4-Up, Folder Wrap 2-Up</t>
  </si>
  <si>
    <t>Cadence Science, Inc</t>
  </si>
  <si>
    <t>PB-11</t>
  </si>
  <si>
    <t>PB-23  Cover has Thumb Cuts Center Long sides</t>
  </si>
  <si>
    <t>PB-24  Cover has Thumb Cuts Center, Long sides</t>
  </si>
  <si>
    <t>PB-25  Cover has Thumb Cuts Center, Long sides</t>
  </si>
  <si>
    <t>2-Up Starmatic</t>
  </si>
  <si>
    <t>0.040 BD</t>
  </si>
  <si>
    <t>PB-4</t>
  </si>
  <si>
    <t>PB-13  Cover has off center Thumb Cuts; Base w/ Insert: CB-61622</t>
  </si>
  <si>
    <t>Presbox</t>
  </si>
  <si>
    <t>Candy board sleeve for item E101BKSL</t>
  </si>
  <si>
    <t>1-Up Windmill Cover/Base</t>
  </si>
  <si>
    <t>Rand &amp; Paseka</t>
  </si>
  <si>
    <t>Bobst Combo 35/35; 6-Up Windmill</t>
  </si>
  <si>
    <t>Bobst Combo 35/35; Windmill 6-Up</t>
  </si>
  <si>
    <t>Sleeve w/ window on back fits CB-2P-3855. Die made Offsite</t>
  </si>
  <si>
    <t>Catbird</t>
  </si>
  <si>
    <t>Print on Cover and inside Cover: 25998;25999</t>
  </si>
  <si>
    <t>E. Frances Paper Studio</t>
  </si>
  <si>
    <t>Cover and Base Paper lined</t>
  </si>
  <si>
    <t>1/1 Starmatic Combo; 1-Up Windmill</t>
  </si>
  <si>
    <t xml:space="preserve">.040 BD </t>
  </si>
  <si>
    <t>OLDANI BROTHERS LLC</t>
  </si>
  <si>
    <t>Inside Fit PVC Cover fits CB-SP-3757 Tray   Print Die #386026005</t>
  </si>
  <si>
    <t>FYF EVES LLC</t>
  </si>
  <si>
    <t>Dimensions are OD (Outside Dimension) Print Die#26018</t>
  </si>
  <si>
    <t>Dimensions are OD (Outside Dimension)</t>
  </si>
  <si>
    <t>Cover has Corner Tab</t>
  </si>
  <si>
    <t>Cover has Off-Center Thumb Cuts on Long sides: 1 11/16" in from End</t>
  </si>
  <si>
    <t>PB-17</t>
  </si>
  <si>
    <t>PB-14</t>
  </si>
  <si>
    <t>12/06021</t>
  </si>
  <si>
    <t>AMANDA DEER JEWELRY</t>
  </si>
  <si>
    <t>Box uses existing components: CB-2545A =Base and CB-2411A=Cover</t>
  </si>
  <si>
    <t>081704L 6-Up Windmill</t>
  </si>
  <si>
    <t>2018H  4-Up Windmill</t>
  </si>
  <si>
    <t>MACA BOSTON</t>
  </si>
  <si>
    <t>Base=CB-3616A; Cover= new</t>
  </si>
  <si>
    <t>3616A 9-Up Starmatic; 3616A 2-Up Windmill</t>
  </si>
  <si>
    <t>BRIDGEWATER CHOCOLATE</t>
  </si>
  <si>
    <t>C+B are same Tooling; joined by Tray.055 VAT 1_5/16" Deep</t>
  </si>
  <si>
    <t>16-Up Cover/BaseBobstCombo; 2-Up Combo</t>
  </si>
  <si>
    <t xml:space="preserve">20-Up Bobst; 4-Up </t>
  </si>
  <si>
    <t>.079 BD</t>
  </si>
  <si>
    <t>C+B are same Tooling; joined by Tray.055 VAT 2_7/16" Deep</t>
  </si>
  <si>
    <t>12-Up Bobst; 2-Up Starmatic</t>
  </si>
  <si>
    <t>6-Up Bobst; 4-Up Starmatic</t>
  </si>
  <si>
    <t>Stewart MacDonald</t>
  </si>
  <si>
    <t>Cover has Window:3972W; Thumb Cuts on Long Sides</t>
  </si>
  <si>
    <t>HB Packaging 5 x 7 Frame</t>
  </si>
  <si>
    <t>__5625</t>
  </si>
  <si>
    <t>HB Packaging 8 x 10 Frame</t>
  </si>
  <si>
    <t>HB Customer-Idex Health &amp; Science Group</t>
  </si>
  <si>
    <t>HB Customer-Jewel Case</t>
  </si>
  <si>
    <t>504 White Packer</t>
  </si>
  <si>
    <t>510RX White Packer</t>
  </si>
  <si>
    <t>HB Customer-Morgan Advanced Ceramics</t>
  </si>
  <si>
    <t>T-32 Short  HB Die#7035</t>
  </si>
  <si>
    <t>1/1 Combo</t>
  </si>
  <si>
    <t>T-32 Tall</t>
  </si>
  <si>
    <t>HB Customer- Jewel Case</t>
  </si>
  <si>
    <t>JC506</t>
  </si>
  <si>
    <t>509 RX</t>
  </si>
  <si>
    <t>510FX</t>
  </si>
  <si>
    <t>509FX</t>
  </si>
  <si>
    <t>,040 BD</t>
  </si>
  <si>
    <t>HB Customer-Reiff &amp; Nestor</t>
  </si>
  <si>
    <t>Engage 2 Excel</t>
  </si>
  <si>
    <t>e flute was original material  UPS Box</t>
  </si>
  <si>
    <t>4-Up HB Die#9944</t>
  </si>
  <si>
    <t>4-Up CB2P-3885A; 2-Up Starmatic</t>
  </si>
  <si>
    <t>2-UP CB-3885;  1-Up HB#2430</t>
  </si>
  <si>
    <t>2-Up HB#9945</t>
  </si>
  <si>
    <t>.045 VAT</t>
  </si>
  <si>
    <t>HB Customer-Brad-Pak</t>
  </si>
  <si>
    <t>TRAY ONLY 50-Cell Box</t>
  </si>
  <si>
    <t>HB Customer-American Color Image</t>
  </si>
  <si>
    <t>HB Dies # 8532</t>
  </si>
  <si>
    <t>.045 Chip</t>
  </si>
  <si>
    <t>HB Customer-Reeves Company</t>
  </si>
  <si>
    <t>HB Customer-Prize Possessions</t>
  </si>
  <si>
    <t>BX1001 Square Box</t>
  </si>
  <si>
    <t>.087 Eska</t>
  </si>
  <si>
    <t>BX1002 Large Box</t>
  </si>
  <si>
    <t xml:space="preserve">  BX1099  Black Board</t>
  </si>
  <si>
    <t>HB Customer-Windham Container</t>
  </si>
  <si>
    <t>HB Customer-Swan Point Cemetary</t>
  </si>
  <si>
    <t>Urn Box</t>
  </si>
  <si>
    <t>HB Customer-Engaged 2Excel</t>
  </si>
  <si>
    <t>HB Customer- Philpac</t>
  </si>
  <si>
    <t>HB Customer-Hestia</t>
  </si>
  <si>
    <t>PVC Cover Purchased at Morris</t>
  </si>
  <si>
    <t>HB Customer- Antron Engineering</t>
  </si>
  <si>
    <t>HB Customer-Engage2Excel</t>
  </si>
  <si>
    <t>BWW</t>
  </si>
  <si>
    <t>e Flute</t>
  </si>
  <si>
    <t>HB-Customer- Leonard's</t>
  </si>
  <si>
    <t>8 X 10 e-flute Mailer</t>
  </si>
  <si>
    <t>HB-Customer- Engage2Excel</t>
  </si>
  <si>
    <t>Hinge Box joined by Tray 1_1/4" .042</t>
  </si>
  <si>
    <t>HB-Customer-Bridgewater Chocolate</t>
  </si>
  <si>
    <t>1 LB Box Hinge Box joined by Tray  2.25" .050</t>
  </si>
  <si>
    <t>12-Up Bobst; 6-Up Starmatic</t>
  </si>
  <si>
    <t>3-UP HB Die</t>
  </si>
  <si>
    <t xml:space="preserve">12-Up Bobst; 4-Up Starmatic </t>
  </si>
  <si>
    <t>Cube Box  3PC Clinch Hinge Box.Joined by Tray:2 3/4" .055</t>
  </si>
  <si>
    <t>4-Up Windmill HB Die#7030</t>
  </si>
  <si>
    <t>2-Up Windmill HB Die#7031</t>
  </si>
  <si>
    <t>2-Up Windmill HB Die#7269</t>
  </si>
  <si>
    <t>.090 BD</t>
  </si>
  <si>
    <t>Clinch Hinge Box Joined by Tray; 3" .055</t>
  </si>
  <si>
    <t>.080 BD</t>
  </si>
  <si>
    <t>HB-Customer-Augusta National Golf Course</t>
  </si>
  <si>
    <t>.088 BD</t>
  </si>
  <si>
    <t>HB-Customer-Engage2Excel</t>
  </si>
  <si>
    <t>P&amp;G Retirement BR63  Paper Hinge C+B joined by Tray .060blk</t>
  </si>
  <si>
    <t>.88 BD</t>
  </si>
  <si>
    <t>art file #224957</t>
  </si>
  <si>
    <t>.024 SBS</t>
  </si>
  <si>
    <t>HB-Customer-Kelly Packaging</t>
  </si>
  <si>
    <t>.045 BD</t>
  </si>
  <si>
    <t>HB-Customer-Farmaesthetics</t>
  </si>
  <si>
    <t>HB Die #2511</t>
  </si>
  <si>
    <t>HB-Customer-Killeen Security Products</t>
  </si>
  <si>
    <t>HB-Customer-Saint Gobain Abrasives</t>
  </si>
  <si>
    <t>.42 Blk BD</t>
  </si>
  <si>
    <t>HB-Customer-Talley Mfg</t>
  </si>
  <si>
    <t>.042 Blk BD</t>
  </si>
  <si>
    <t>HB-Customer-Zenart</t>
  </si>
  <si>
    <t>HB Die # 2199</t>
  </si>
  <si>
    <t>HB-Customer-Diversified Enterprises</t>
  </si>
  <si>
    <t>HB Die # 7023</t>
  </si>
  <si>
    <t>2/2 Combo #7023</t>
  </si>
  <si>
    <t>2/2 Combo #7301</t>
  </si>
  <si>
    <t>CB-3917 8-Up Cover</t>
  </si>
  <si>
    <t>3919BaseWrap 2-Up</t>
  </si>
  <si>
    <t>HB-Customer-Kala Style</t>
  </si>
  <si>
    <t>HB Die #9882</t>
  </si>
  <si>
    <t>INSRT</t>
  </si>
  <si>
    <t>HB_Customer-Kala</t>
  </si>
  <si>
    <t>HB Die #9090</t>
  </si>
  <si>
    <t>HB-Customer-Antron Engineering</t>
  </si>
  <si>
    <t>HB Die# 9703</t>
  </si>
  <si>
    <t>HB-Customer-Medalcraft Mint</t>
  </si>
  <si>
    <t>HB Die# 8434</t>
  </si>
  <si>
    <t>HB-Customer- Conn Spring &amp; Stamping</t>
  </si>
  <si>
    <t>HB Die# 9622</t>
  </si>
  <si>
    <t>HB-Customer-Alexander International</t>
  </si>
  <si>
    <t>HB Die #9348</t>
  </si>
  <si>
    <t>HB Die #9349</t>
  </si>
  <si>
    <t xml:space="preserve">Bridgewater 4PC Favor  Tray=7/8" .050 </t>
  </si>
  <si>
    <t>HB-Customer-Bridgewater Chocolates</t>
  </si>
  <si>
    <t>Cover/Base joined by Tray=5.71875 x 2.34375 x .875</t>
  </si>
  <si>
    <t>HB Dies # 7087 C+B; #2516 Tray</t>
  </si>
  <si>
    <t>.035 BD</t>
  </si>
  <si>
    <t>HB-Customer-Gem Mfg</t>
  </si>
  <si>
    <t>Tudor Box</t>
  </si>
  <si>
    <t>HB-Pgk Stock Box Program</t>
  </si>
  <si>
    <t>HB Stock Box Program   #211 &amp; #222</t>
  </si>
  <si>
    <t>HB-Pkg Stock Box Program</t>
  </si>
  <si>
    <t>HB Stock Box Program  704100- #7715</t>
  </si>
  <si>
    <t>HB Stock Box Program  704099- #551    Cover= CB2P-3995B</t>
  </si>
  <si>
    <t>1-Up Windmill; 12-Up MG</t>
  </si>
  <si>
    <t>ARTCRAFT CO</t>
  </si>
  <si>
    <t>HB-Customer-Basic Spirit</t>
  </si>
  <si>
    <t>HB Die# 9500</t>
  </si>
  <si>
    <t>HB-Customer-Adorama</t>
  </si>
  <si>
    <t>HB Die # 1844</t>
  </si>
  <si>
    <t>HB Die # 1847</t>
  </si>
  <si>
    <t>HB Die # 1848</t>
  </si>
  <si>
    <t>HB Die# 1850=Base  Cover=</t>
  </si>
  <si>
    <t>HB Die # 1722 1/1 Combo</t>
  </si>
  <si>
    <t>SP-3951 Tray 1-Up; 10X10 Album Magnet Spine; Platform #1477</t>
  </si>
  <si>
    <t>HB Die# 1480</t>
  </si>
  <si>
    <t>AdoramaPix</t>
  </si>
  <si>
    <t>HB Die#1487; remade as SP-3953</t>
  </si>
  <si>
    <t>1-Up   Uni Clamshell Kluge</t>
  </si>
  <si>
    <t>--------</t>
  </si>
  <si>
    <t>HB-Customer-HB Packaging</t>
  </si>
  <si>
    <t>Die# 1482   Paper Lined Platform fits our 2P-3952</t>
  </si>
  <si>
    <t>Hebert Confections, LLC</t>
  </si>
  <si>
    <t>HB-Customer-Exclusive Sports</t>
  </si>
  <si>
    <t>HB Die# 3445</t>
  </si>
  <si>
    <t>HB-Customer-Hauser Food</t>
  </si>
  <si>
    <t>HB Die# 8196/6</t>
  </si>
  <si>
    <t>HB-Customer</t>
  </si>
  <si>
    <t>HB-Customer-Oueliette Industries, Inc</t>
  </si>
  <si>
    <t>CB-SC</t>
  </si>
  <si>
    <t>HB-Customer-JS McCarthy Printer</t>
  </si>
  <si>
    <t>No Tooling, score blanks/hand wrap Givency Influencer Box</t>
  </si>
  <si>
    <t>,75</t>
  </si>
  <si>
    <t>HB-Customer-102402</t>
  </si>
  <si>
    <t>Base= #9456; Base Wrap= #9458; Cover= #9457' Cover Wrap= #9549</t>
  </si>
  <si>
    <t>HB-Customer-Alexander Int</t>
  </si>
  <si>
    <t>Base Die</t>
  </si>
  <si>
    <t>HB Customer-Alexander Int</t>
  </si>
  <si>
    <t>HB Die# 9434</t>
  </si>
  <si>
    <t>HB Die # 8592</t>
  </si>
  <si>
    <t>Dogeared</t>
  </si>
  <si>
    <t xml:space="preserve">4-Up Windmill; </t>
  </si>
  <si>
    <t>HB Die# 7285  Oak Security</t>
  </si>
  <si>
    <t>3/3 Combo #7285</t>
  </si>
  <si>
    <t>3/3 Combo #7285; 3-Up Windmill</t>
  </si>
  <si>
    <t>Box fits a glued- in partition</t>
  </si>
  <si>
    <t>HB Die# 7188     die needs chase holes for Starmatic Press</t>
  </si>
  <si>
    <t>Superior PKG &amp; Finishing</t>
  </si>
  <si>
    <t>Prince LP Bonus Pack</t>
  </si>
  <si>
    <t>3/3 Bobst</t>
  </si>
  <si>
    <t>HB-Customer-Prize Possessions</t>
  </si>
  <si>
    <t>Chevron Cuts on Short Sides of Base</t>
  </si>
  <si>
    <t>6/6 Bobst Combo</t>
  </si>
  <si>
    <t>2-Up Base</t>
  </si>
  <si>
    <t>HB-Customer-E2E Univ of Michigan</t>
  </si>
  <si>
    <t>HB Die# 3080</t>
  </si>
  <si>
    <t>2/2 Windmill</t>
  </si>
  <si>
    <t>HB-Customer- Basic Spirit</t>
  </si>
  <si>
    <t>HB Die# 5223=Cover; HB Die#9147=Base</t>
  </si>
  <si>
    <t>HB-Customer- Saint Gobain Abrasives</t>
  </si>
  <si>
    <t>C.O. Bigelow Chemists</t>
  </si>
  <si>
    <t>Razor Handle</t>
  </si>
  <si>
    <t>Shaving Brush</t>
  </si>
  <si>
    <t>HB Die# 3579</t>
  </si>
  <si>
    <t>1/1 Combo Starmatic</t>
  </si>
  <si>
    <t>HB Die# 3850</t>
  </si>
  <si>
    <t>ADORAMAPIX</t>
  </si>
  <si>
    <t>HB Die# 1719</t>
  </si>
  <si>
    <t>Cover has Thumb Cuts on Long Sides</t>
  </si>
  <si>
    <t>C O. Bigelow ChemistsHB Die#3828</t>
  </si>
  <si>
    <t xml:space="preserve"> HB Die# 3828 Large Aztec Box</t>
  </si>
  <si>
    <t>REEVES COMPANY</t>
  </si>
  <si>
    <t>25 Cel Partition inserts into Base</t>
  </si>
  <si>
    <t>HB Die#8998 4-Up</t>
  </si>
  <si>
    <t>PVC Coverw/glued corners fits SP-3990</t>
  </si>
  <si>
    <t>HB-Customer-E2E</t>
  </si>
  <si>
    <t xml:space="preserve">HB Tooling </t>
  </si>
  <si>
    <t>2-Up   HB#9807</t>
  </si>
  <si>
    <t>2-Up HB#9807</t>
  </si>
  <si>
    <t>2-Up HB#9808</t>
  </si>
  <si>
    <t>.089 BD</t>
  </si>
  <si>
    <t>HB Customer-Webster One-Source</t>
  </si>
  <si>
    <t>Tray: HB#1771 joined by 3 Panel Folder: HB#2434</t>
  </si>
  <si>
    <t>GLDN</t>
  </si>
  <si>
    <t>Dynamic Stripping Tool w/blank die</t>
  </si>
  <si>
    <t>1-Up Windmill; 63-Up Bobst</t>
  </si>
  <si>
    <t>1-Up Windmill; 42-Up Bobst</t>
  </si>
  <si>
    <t>Paper laminated to SBS sleeve fits SP-3994 Tray</t>
  </si>
  <si>
    <t>22-Up Bobst;1-Up Windmill</t>
  </si>
  <si>
    <t>.18 SBS</t>
  </si>
  <si>
    <t>Paper laminated to SBS sleeve fits SP-3995 Tray</t>
  </si>
  <si>
    <t>10-Up Bobst;1-Up Windmill</t>
  </si>
  <si>
    <t>HB Customer-Torbot Group</t>
  </si>
  <si>
    <t>HB Die#8733</t>
  </si>
  <si>
    <t>2/2 Combo</t>
  </si>
  <si>
    <t>2021 CO.</t>
  </si>
  <si>
    <t>Open Corner PVC Cover  fits into SP-3999 Tray</t>
  </si>
  <si>
    <t>HB-2-8</t>
  </si>
  <si>
    <t>4 UP HEID-60 up MG</t>
  </si>
  <si>
    <t>SAME</t>
  </si>
  <si>
    <t>20 UP</t>
  </si>
  <si>
    <t>63R Box</t>
  </si>
  <si>
    <t>63-N Box Hinge is on the short side</t>
  </si>
  <si>
    <t>2-Up Windmill Combo</t>
  </si>
  <si>
    <t>139-46 Box  Topliner is #5549</t>
  </si>
  <si>
    <t xml:space="preserve">SP </t>
  </si>
  <si>
    <t>Plain Chip Platform fits into SP-3999 Tray</t>
  </si>
  <si>
    <t>CB Customer-Windham Container</t>
  </si>
  <si>
    <t>HB Die#3555</t>
  </si>
  <si>
    <t>CB Customer-Zenart &amp; Design</t>
  </si>
  <si>
    <t>HB Die#9701</t>
  </si>
  <si>
    <t>Josten's Corporate AP Dept.</t>
  </si>
  <si>
    <t>3 PC Box; Tray is glued into Base; Cover/Base same tooling</t>
  </si>
  <si>
    <t>12-Up Windmill</t>
  </si>
  <si>
    <t>6-Up Windmill; 6-Up Cylinder</t>
  </si>
  <si>
    <t>IMPERIAL PEARL</t>
  </si>
  <si>
    <t>Cover has Chevron Cuts on 2 sides ; custom Wrap Die</t>
  </si>
  <si>
    <t>SBS Board Sleeve fits CB2P-4115</t>
  </si>
  <si>
    <t>3-Up Windmill/Kluge</t>
  </si>
  <si>
    <t>SBS Board Sleeve fits SP-4114</t>
  </si>
  <si>
    <t>3-Up Kluge/Windmill</t>
  </si>
  <si>
    <t>Academy Engraving, Inc</t>
  </si>
  <si>
    <t>Cover and base joined by Rivet Hinge on long side; Cover is hand wrapped</t>
  </si>
  <si>
    <t>Ozzy Osbourne Box</t>
  </si>
  <si>
    <t>3/3 Bobst Combo</t>
  </si>
  <si>
    <t>1-Up Cylinder</t>
  </si>
  <si>
    <t>Touchstone Crystal</t>
  </si>
  <si>
    <t>SBS Board sleeve to fit CB2P-1053 box     Made by Seaboard</t>
  </si>
  <si>
    <t>American Color Imaging</t>
  </si>
  <si>
    <t>HB Die#8532</t>
  </si>
  <si>
    <t>Seaboard Folding Box</t>
  </si>
  <si>
    <t>HB Die#7017</t>
  </si>
  <si>
    <t>.050 Blk</t>
  </si>
  <si>
    <t>Various Engage2Excel Customers</t>
  </si>
  <si>
    <t>Diversified Ent</t>
  </si>
  <si>
    <t>Skeleton Box w/Cover printed Inside+Outside</t>
  </si>
  <si>
    <t xml:space="preserve">   Skeleton Box w/Cover printed Indide=Outside;Cover same as CB2P-4124</t>
  </si>
  <si>
    <t>1--a Windmill</t>
  </si>
  <si>
    <t>DESIGN AGLOW</t>
  </si>
  <si>
    <t>.058 BD</t>
  </si>
  <si>
    <t>Platform fits CB2P-4119A Base</t>
  </si>
  <si>
    <t>7-AC Windmill</t>
  </si>
  <si>
    <t>8.25 AM</t>
  </si>
  <si>
    <t>Micro Electronics</t>
  </si>
  <si>
    <t>HB Die#2358</t>
  </si>
  <si>
    <t>8-IH Windmill 1/1 COMBO</t>
  </si>
  <si>
    <t>The Charleston Mint</t>
  </si>
  <si>
    <t>Tray ; cover is CC-4162</t>
  </si>
  <si>
    <t>BAYPHOTO LLC</t>
  </si>
  <si>
    <t>HB Die#8820</t>
  </si>
  <si>
    <t>HB Die#8412</t>
  </si>
  <si>
    <t>2/2 COMBO Starmatic</t>
  </si>
  <si>
    <t>Open Corner PVC fits into SP-4158Tray   Cutting Die made</t>
  </si>
  <si>
    <t>DESIGNAGLOW</t>
  </si>
  <si>
    <t>USBW</t>
  </si>
  <si>
    <t>.042 BD</t>
  </si>
  <si>
    <t>HB Die#8532 2/2 Combo</t>
  </si>
  <si>
    <t>PHILPAC CORPORATION</t>
  </si>
  <si>
    <t>Stayed Up Chip; Hand Wrapped, fits a 100 Cel Partition</t>
  </si>
  <si>
    <t xml:space="preserve">DISTRICT PHOTO </t>
  </si>
  <si>
    <t>XXL Puzzle Box</t>
  </si>
  <si>
    <t>Mamies Poppy Plates</t>
  </si>
  <si>
    <t>HB Die#9754 1/1 Combo</t>
  </si>
  <si>
    <t>HB Die#9756 1-Up Cover Wrap</t>
  </si>
  <si>
    <t>HB Die#9755 1-Up Base Wrap</t>
  </si>
  <si>
    <t>TCO</t>
  </si>
  <si>
    <t>Planner/Notebook Box</t>
  </si>
  <si>
    <t>6/6 Combo</t>
  </si>
  <si>
    <t>Engage2Excel</t>
  </si>
  <si>
    <t>GSS#704334  Cube Box ;Platform Die#2364; Insert Die#9675</t>
  </si>
  <si>
    <t>1/1 Combo HB Die#2365</t>
  </si>
  <si>
    <t>1/1 C HB Die#2365</t>
  </si>
  <si>
    <t>Platform #2364</t>
  </si>
  <si>
    <t>Wine Glasses</t>
  </si>
  <si>
    <t>2-Up  Bobst</t>
  </si>
  <si>
    <t>2-Up Bobst</t>
  </si>
  <si>
    <t>GSS#704339</t>
  </si>
  <si>
    <t>1-Up Uni-Platen Clamshell (Kluge)</t>
  </si>
  <si>
    <t>HB Die#'s:  1468;1469   Hudson</t>
  </si>
  <si>
    <t>Open Corner PVC Cover fits SP-3771</t>
  </si>
  <si>
    <t>2-Up  Windmill</t>
  </si>
  <si>
    <t>Ben's Garden, Inc</t>
  </si>
  <si>
    <t>Coaster Box  HB Dies: 2935a; 2935b; 2938 Insert</t>
  </si>
  <si>
    <t>#2935b 3-Up</t>
  </si>
  <si>
    <t>#2935a 3-Up</t>
  </si>
  <si>
    <t>#2938 Insert 6-Up</t>
  </si>
  <si>
    <t>Audobon Red/White (1) Wine Glass</t>
  </si>
  <si>
    <t>1-Up Clamshell</t>
  </si>
  <si>
    <t xml:space="preserve">Base= 4174A </t>
  </si>
  <si>
    <t>No Tooling</t>
  </si>
  <si>
    <t>1-Up HB Die#1715</t>
  </si>
  <si>
    <t>,044 BD</t>
  </si>
  <si>
    <t>Absolute Metal Finishing Inc</t>
  </si>
  <si>
    <t>HB Die#3508</t>
  </si>
  <si>
    <t>HB Die#3507</t>
  </si>
  <si>
    <t>100# Paper</t>
  </si>
  <si>
    <t>Moxi Events. LLC</t>
  </si>
  <si>
    <t>Design Aglow_6 X 9 Pocket Sleeve</t>
  </si>
  <si>
    <t>Micro Essential Lab</t>
  </si>
  <si>
    <t>Open Corner Cover fits into SP-3246</t>
  </si>
  <si>
    <t>Cover= 4178B Cover</t>
  </si>
  <si>
    <t>ZEPTOMETRIX</t>
  </si>
  <si>
    <t>Insert from Seaboard fits Base</t>
  </si>
  <si>
    <t>49-Up Bobst; 6-Up Windmill</t>
  </si>
  <si>
    <t>20-Up Bobst; 3-Up Windmill</t>
  </si>
  <si>
    <t xml:space="preserve">FB-61678 NECK inserted into Cover </t>
  </si>
  <si>
    <t>4-Up  Combo Windmill HB#8742</t>
  </si>
  <si>
    <t>4-Up Combo Windmill HB#8742</t>
  </si>
  <si>
    <t>1/1 C HB#3917</t>
  </si>
  <si>
    <t>1/1 HB#3917</t>
  </si>
  <si>
    <t>Insert 61678</t>
  </si>
  <si>
    <t>PLTFM</t>
  </si>
  <si>
    <t>Platform to fit into SP-3951</t>
  </si>
  <si>
    <t>HB Die#1477</t>
  </si>
  <si>
    <t>Platform to fit into SP-4175</t>
  </si>
  <si>
    <t>HB Die#1470</t>
  </si>
  <si>
    <t>12 34375</t>
  </si>
  <si>
    <t>Platform to fit into SP-3952</t>
  </si>
  <si>
    <t>HB Die#1482</t>
  </si>
  <si>
    <t>Spacer fits SP-4175 Tray 2 per box</t>
  </si>
  <si>
    <t>Spacer fits SP-3951 Tray 2 per box</t>
  </si>
  <si>
    <t>Spacer fits SP-3952 Tray 2 per box</t>
  </si>
  <si>
    <t>HAVERHILL LEACH INC</t>
  </si>
  <si>
    <t>New Cover=CB-4197B; Base is CB-1106A</t>
  </si>
  <si>
    <t>HAUSER FOODS</t>
  </si>
  <si>
    <t xml:space="preserve">New Windmill Tooling </t>
  </si>
  <si>
    <t>COMTORGAGE CORP</t>
  </si>
  <si>
    <t>HB Die#2887</t>
  </si>
  <si>
    <t>DemStore &amp; PromotionSource</t>
  </si>
  <si>
    <t>HB Die #4099</t>
  </si>
  <si>
    <t>Richline</t>
  </si>
  <si>
    <t>Base is CB-2564A; Cover has Chevron Cuts on Sides, Cylinder Wrap</t>
  </si>
  <si>
    <t>2564A  2-Up Windmill</t>
  </si>
  <si>
    <t>Same as CC-2752; Fits into 4202A; Die Cut on Magnum; Score and Fold on Clear Choice</t>
  </si>
  <si>
    <t>1-Up Magnum/Windmill</t>
  </si>
  <si>
    <t>HB Tooling: Base/Cover=#1640; Wraps= #1641</t>
  </si>
  <si>
    <t>3/3 Combo #1640</t>
  </si>
  <si>
    <t>2/2 Wrap HB#1641</t>
  </si>
  <si>
    <t>Inside fit PVC cover fits inside CB-1192A Base</t>
  </si>
  <si>
    <t>Tom Pollard Designs</t>
  </si>
  <si>
    <t>Inside fit PVC cover fits inside SP-2009</t>
  </si>
  <si>
    <t>Inside fit PVC Cover fits SP-2889Base; Die Cut on magnum; Score and Fold on Clear Choice</t>
  </si>
  <si>
    <t>1-Up Magnum/Clear Choice</t>
  </si>
  <si>
    <t>Rice PACKAGING</t>
  </si>
  <si>
    <t>No Wrap Stayed Up Box HB Die#1467</t>
  </si>
  <si>
    <t>.037 BD</t>
  </si>
  <si>
    <t>Basic Spirit</t>
  </si>
  <si>
    <t>Base=HB#1166; Cover= HB#1167</t>
  </si>
  <si>
    <t>4-UpWindmill</t>
  </si>
  <si>
    <t>Open Corner PVC Cover fits into 2P-3971</t>
  </si>
  <si>
    <t>IDEX HEALTH &amp; SCIENCE</t>
  </si>
  <si>
    <t>HB Die#8586</t>
  </si>
  <si>
    <t>2/2 Combo Starmatic</t>
  </si>
  <si>
    <t>Progress Business Solutions</t>
  </si>
  <si>
    <t>Platform for CB2P-3885</t>
  </si>
  <si>
    <t>PVC inside fit Open Corner Cover fits CB2P-4211A</t>
  </si>
  <si>
    <t>Folding Insert for 12/5" X 10" Album</t>
  </si>
  <si>
    <t>AMERICA-GHC, INC</t>
  </si>
  <si>
    <t>GSS:102697</t>
  </si>
  <si>
    <t>Up Cylinder</t>
  </si>
  <si>
    <t>18-Up Cylinder</t>
  </si>
  <si>
    <t>Saturn Press</t>
  </si>
  <si>
    <t>HB Die#3851</t>
  </si>
  <si>
    <t>No Tooling: PVC Guillotined then Fold/score on Clear Choice</t>
  </si>
  <si>
    <t>FITS 4-11SP24 METAL BOX  USE DIE # FB-2494</t>
  </si>
  <si>
    <t>RICKSDATA.SRD #</t>
  </si>
  <si>
    <t>RICKSDATA.Design Caliper</t>
  </si>
  <si>
    <t>.030</t>
  </si>
  <si>
    <t>.040</t>
  </si>
  <si>
    <t xml:space="preserve">.040 </t>
  </si>
  <si>
    <t>.0230</t>
  </si>
  <si>
    <t>.030 tt</t>
  </si>
  <si>
    <t xml:space="preserve">.070 </t>
  </si>
  <si>
    <t xml:space="preserve">.030 </t>
  </si>
  <si>
    <t>.065</t>
  </si>
  <si>
    <t xml:space="preserve">.050 </t>
  </si>
  <si>
    <t>.050</t>
  </si>
  <si>
    <t xml:space="preserve">0.030 </t>
  </si>
  <si>
    <t>.65</t>
  </si>
  <si>
    <t xml:space="preserve">.065 </t>
  </si>
  <si>
    <t xml:space="preserve">.018 </t>
  </si>
  <si>
    <t xml:space="preserve">.055 </t>
  </si>
  <si>
    <t xml:space="preserve">.031 </t>
  </si>
  <si>
    <t xml:space="preserve">.044 </t>
  </si>
  <si>
    <t xml:space="preserve">.036 </t>
  </si>
  <si>
    <t xml:space="preserve">.060 </t>
  </si>
  <si>
    <t xml:space="preserve">.053 </t>
  </si>
  <si>
    <t xml:space="preserve">.030  &amp; .044 </t>
  </si>
  <si>
    <t xml:space="preserve">.036 A.T </t>
  </si>
  <si>
    <t xml:space="preserve">.015 </t>
  </si>
  <si>
    <t xml:space="preserve">.30 </t>
  </si>
  <si>
    <t xml:space="preserve">0.44 </t>
  </si>
  <si>
    <t>.044</t>
  </si>
  <si>
    <t xml:space="preserve">.040  </t>
  </si>
  <si>
    <t xml:space="preserve">.059 </t>
  </si>
  <si>
    <t xml:space="preserve">.079 </t>
  </si>
  <si>
    <t xml:space="preserve">,040 </t>
  </si>
  <si>
    <t xml:space="preserve">.42 Blk </t>
  </si>
  <si>
    <t xml:space="preserve">.042 Blk </t>
  </si>
  <si>
    <t xml:space="preserve">.18 </t>
  </si>
  <si>
    <t xml:space="preserve">,044 </t>
  </si>
  <si>
    <t xml:space="preserve">.042 </t>
  </si>
  <si>
    <t xml:space="preserve">.037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</si>
</sst>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_)"/>
    <numFmt numFmtId="165" formatCode="0E+00_)"/>
    <numFmt numFmtId="166" formatCode="0.000"/>
    <numFmt numFmtId="167" formatCode="#\ ???/???"/>
    <numFmt numFmtId="168" formatCode="0.0000"/>
    <numFmt numFmtId="169" formatCode="m/d/yy;@"/>
  </numFmts>
  <fonts count="21">
    <font>
      <sz val="12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MT"/>
      <family val="2"/>
    </font>
    <font>
      <sz val="10"/>
      <color theme="1"/>
      <name val="Arial MT"/>
    </font>
    <font>
      <b/>
      <sz val="10"/>
      <color theme="1"/>
      <name val="Arial MT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sz val="12"/>
      <color theme="1"/>
      <name val="Arial"/>
    </font>
    <font>
      <sz val="8"/>
      <name val="Arial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CCC0DA"/>
        <bgColor theme="4" tint="0.59999389629810485"/>
      </patternFill>
    </fill>
    <fill>
      <patternFill patternType="solid">
        <fgColor rgb="FFCCC0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F4C9"/>
        <bgColor indexed="64"/>
      </patternFill>
    </fill>
    <fill>
      <patternFill patternType="solid">
        <fgColor rgb="FF66FFCC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1">
    <xf numFmtId="0" fontId="0" fillId="0" borderId="0" xfId="0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0" fontId="6" fillId="0" borderId="0" xfId="0" applyFont="1" applyFill="1" applyAlignment="1" applyProtection="1">
      <alignment horizontal="left"/>
    </xf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Protection="1"/>
    <xf numFmtId="164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 applyProtection="1">
      <alignment horizontal="center"/>
    </xf>
    <xf numFmtId="1" fontId="3" fillId="0" borderId="0" xfId="0" applyNumberFormat="1" applyFont="1" applyFill="1"/>
    <xf numFmtId="0" fontId="6" fillId="3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6" fillId="4" borderId="0" xfId="0" applyFont="1" applyFill="1" applyAlignment="1" applyProtection="1">
      <alignment horizontal="left"/>
    </xf>
    <xf numFmtId="0" fontId="0" fillId="4" borderId="0" xfId="0" applyFill="1"/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2" fillId="4" borderId="0" xfId="0" quotePrefix="1" applyFont="1" applyFill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0" fillId="0" borderId="0" xfId="0" applyAlignment="1">
      <alignment horizontal="left" indent="1"/>
    </xf>
    <xf numFmtId="0" fontId="0" fillId="4" borderId="0" xfId="0" applyFill="1" applyAlignment="1">
      <alignment horizontal="left" indent="1"/>
    </xf>
    <xf numFmtId="0" fontId="3" fillId="4" borderId="1" xfId="0" applyFont="1" applyFill="1" applyBorder="1" applyAlignment="1" applyProtection="1">
      <alignment horizontal="left"/>
    </xf>
    <xf numFmtId="0" fontId="11" fillId="5" borderId="10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 indent="1"/>
    </xf>
    <xf numFmtId="168" fontId="11" fillId="5" borderId="10" xfId="0" applyNumberFormat="1" applyFont="1" applyFill="1" applyBorder="1" applyAlignment="1">
      <alignment horizontal="right" indent="1"/>
    </xf>
    <xf numFmtId="0" fontId="11" fillId="5" borderId="10" xfId="0" applyNumberFormat="1" applyFont="1" applyFill="1" applyBorder="1" applyAlignment="1">
      <alignment horizontal="center"/>
    </xf>
    <xf numFmtId="2" fontId="12" fillId="5" borderId="10" xfId="0" applyNumberFormat="1" applyFont="1" applyFill="1" applyBorder="1" applyAlignment="1">
      <alignment horizontal="left"/>
    </xf>
    <xf numFmtId="0" fontId="11" fillId="5" borderId="10" xfId="0" applyFont="1" applyFill="1" applyBorder="1"/>
    <xf numFmtId="0" fontId="11" fillId="6" borderId="10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left" indent="1"/>
    </xf>
    <xf numFmtId="168" fontId="11" fillId="6" borderId="10" xfId="0" applyNumberFormat="1" applyFont="1" applyFill="1" applyBorder="1" applyAlignment="1">
      <alignment horizontal="right" indent="1"/>
    </xf>
    <xf numFmtId="0" fontId="11" fillId="6" borderId="10" xfId="0" applyNumberFormat="1" applyFont="1" applyFill="1" applyBorder="1" applyAlignment="1">
      <alignment horizontal="center"/>
    </xf>
    <xf numFmtId="2" fontId="12" fillId="6" borderId="10" xfId="0" applyNumberFormat="1" applyFont="1" applyFill="1" applyBorder="1" applyAlignment="1">
      <alignment horizontal="left"/>
    </xf>
    <xf numFmtId="0" fontId="11" fillId="6" borderId="10" xfId="0" applyFont="1" applyFill="1" applyBorder="1"/>
    <xf numFmtId="0" fontId="13" fillId="5" borderId="10" xfId="0" applyFont="1" applyFill="1" applyBorder="1" applyAlignment="1">
      <alignment horizontal="left" indent="1"/>
    </xf>
    <xf numFmtId="0" fontId="12" fillId="5" borderId="10" xfId="0" applyFont="1" applyFill="1" applyBorder="1" applyAlignment="1">
      <alignment horizontal="left"/>
    </xf>
    <xf numFmtId="0" fontId="12" fillId="6" borderId="10" xfId="0" applyFont="1" applyFill="1" applyBorder="1" applyAlignment="1">
      <alignment horizontal="left"/>
    </xf>
    <xf numFmtId="14" fontId="12" fillId="6" borderId="10" xfId="0" applyNumberFormat="1" applyFont="1" applyFill="1" applyBorder="1" applyAlignment="1">
      <alignment horizontal="left"/>
    </xf>
    <xf numFmtId="14" fontId="11" fillId="6" borderId="10" xfId="0" applyNumberFormat="1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/>
    </xf>
    <xf numFmtId="0" fontId="11" fillId="6" borderId="10" xfId="0" applyFont="1" applyFill="1" applyBorder="1" applyAlignment="1">
      <alignment horizontal="left"/>
    </xf>
    <xf numFmtId="14" fontId="12" fillId="5" borderId="10" xfId="0" applyNumberFormat="1" applyFont="1" applyFill="1" applyBorder="1" applyAlignment="1">
      <alignment horizontal="left"/>
    </xf>
    <xf numFmtId="168" fontId="13" fillId="5" borderId="10" xfId="0" applyNumberFormat="1" applyFont="1" applyFill="1" applyBorder="1" applyAlignment="1">
      <alignment horizontal="right" indent="1"/>
    </xf>
    <xf numFmtId="0" fontId="13" fillId="6" borderId="10" xfId="0" applyFont="1" applyFill="1" applyBorder="1" applyAlignment="1">
      <alignment horizontal="left" indent="1"/>
    </xf>
    <xf numFmtId="1" fontId="11" fillId="6" borderId="10" xfId="0" applyNumberFormat="1" applyFont="1" applyFill="1" applyBorder="1" applyAlignment="1">
      <alignment horizontal="center"/>
    </xf>
    <xf numFmtId="1" fontId="11" fillId="5" borderId="10" xfId="0" applyNumberFormat="1" applyFont="1" applyFill="1" applyBorder="1" applyAlignment="1">
      <alignment horizontal="center"/>
    </xf>
    <xf numFmtId="0" fontId="12" fillId="6" borderId="10" xfId="0" applyFont="1" applyFill="1" applyBorder="1" applyAlignment="1">
      <alignment horizontal="left" indent="1"/>
    </xf>
    <xf numFmtId="0" fontId="11" fillId="5" borderId="10" xfId="0" applyNumberFormat="1" applyFont="1" applyFill="1" applyBorder="1" applyAlignment="1">
      <alignment horizontal="left" indent="1"/>
    </xf>
    <xf numFmtId="0" fontId="11" fillId="6" borderId="10" xfId="0" applyNumberFormat="1" applyFont="1" applyFill="1" applyBorder="1" applyAlignment="1">
      <alignment horizontal="left" indent="1"/>
    </xf>
    <xf numFmtId="0" fontId="12" fillId="5" borderId="10" xfId="0" applyFont="1" applyFill="1" applyBorder="1"/>
    <xf numFmtId="0" fontId="12" fillId="6" borderId="10" xfId="0" applyFont="1" applyFill="1" applyBorder="1"/>
    <xf numFmtId="0" fontId="11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indent="1"/>
    </xf>
    <xf numFmtId="168" fontId="11" fillId="2" borderId="10" xfId="0" applyNumberFormat="1" applyFont="1" applyFill="1" applyBorder="1" applyAlignment="1">
      <alignment horizontal="right" indent="1"/>
    </xf>
    <xf numFmtId="1" fontId="11" fillId="2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left"/>
    </xf>
    <xf numFmtId="0" fontId="12" fillId="2" borderId="10" xfId="0" applyFont="1" applyFill="1" applyBorder="1"/>
    <xf numFmtId="0" fontId="11" fillId="2" borderId="10" xfId="0" applyFont="1" applyFill="1" applyBorder="1"/>
    <xf numFmtId="14" fontId="11" fillId="5" borderId="10" xfId="0" applyNumberFormat="1" applyFont="1" applyFill="1" applyBorder="1" applyAlignment="1">
      <alignment horizontal="center"/>
    </xf>
    <xf numFmtId="14" fontId="12" fillId="5" borderId="10" xfId="0" applyNumberFormat="1" applyFont="1" applyFill="1" applyBorder="1"/>
    <xf numFmtId="14" fontId="12" fillId="6" borderId="10" xfId="0" applyNumberFormat="1" applyFont="1" applyFill="1" applyBorder="1"/>
    <xf numFmtId="0" fontId="13" fillId="6" borderId="10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left" indent="1"/>
    </xf>
    <xf numFmtId="0" fontId="13" fillId="5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left" indent="1"/>
    </xf>
    <xf numFmtId="13" fontId="11" fillId="5" borderId="10" xfId="0" applyNumberFormat="1" applyFont="1" applyFill="1" applyBorder="1" applyAlignment="1">
      <alignment horizontal="left" indent="1"/>
    </xf>
    <xf numFmtId="13" fontId="11" fillId="6" borderId="10" xfId="0" applyNumberFormat="1" applyFont="1" applyFill="1" applyBorder="1" applyAlignment="1">
      <alignment horizontal="left" indent="1"/>
    </xf>
    <xf numFmtId="13" fontId="11" fillId="2" borderId="10" xfId="0" applyNumberFormat="1" applyFont="1" applyFill="1" applyBorder="1" applyAlignment="1">
      <alignment horizontal="left" indent="1"/>
    </xf>
    <xf numFmtId="164" fontId="11" fillId="6" borderId="10" xfId="0" applyNumberFormat="1" applyFont="1" applyFill="1" applyBorder="1" applyAlignment="1">
      <alignment horizontal="center"/>
    </xf>
    <xf numFmtId="164" fontId="11" fillId="5" borderId="10" xfId="0" applyNumberFormat="1" applyFont="1" applyFill="1" applyBorder="1" applyAlignment="1">
      <alignment horizontal="center"/>
    </xf>
    <xf numFmtId="0" fontId="5" fillId="0" borderId="11" xfId="0" applyFont="1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Fill="1" applyAlignment="1" applyProtection="1">
      <alignment horizontal="left" indent="1"/>
    </xf>
    <xf numFmtId="0" fontId="2" fillId="0" borderId="11" xfId="0" applyFont="1" applyFill="1" applyBorder="1" applyAlignment="1">
      <alignment horizontal="left" indent="1"/>
    </xf>
    <xf numFmtId="0" fontId="3" fillId="0" borderId="1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left" indent="1"/>
    </xf>
    <xf numFmtId="168" fontId="11" fillId="0" borderId="14" xfId="0" applyNumberFormat="1" applyFont="1" applyFill="1" applyBorder="1" applyAlignment="1">
      <alignment horizontal="right" indent="1"/>
    </xf>
    <xf numFmtId="0" fontId="11" fillId="0" borderId="14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left"/>
    </xf>
    <xf numFmtId="0" fontId="11" fillId="0" borderId="14" xfId="0" applyFont="1" applyFill="1" applyBorder="1"/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 indent="1"/>
    </xf>
    <xf numFmtId="168" fontId="11" fillId="0" borderId="10" xfId="0" applyNumberFormat="1" applyFont="1" applyFill="1" applyBorder="1" applyAlignment="1">
      <alignment horizontal="right" indent="1"/>
    </xf>
    <xf numFmtId="0" fontId="11" fillId="0" borderId="10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left"/>
    </xf>
    <xf numFmtId="166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13" fillId="0" borderId="10" xfId="0" applyFont="1" applyFill="1" applyBorder="1" applyAlignment="1">
      <alignment horizontal="left" indent="1"/>
    </xf>
    <xf numFmtId="0" fontId="12" fillId="0" borderId="10" xfId="0" applyFont="1" applyFill="1" applyBorder="1" applyAlignment="1">
      <alignment horizontal="left"/>
    </xf>
    <xf numFmtId="14" fontId="12" fillId="0" borderId="10" xfId="0" applyNumberFormat="1" applyFont="1" applyFill="1" applyBorder="1" applyAlignment="1">
      <alignment horizontal="left"/>
    </xf>
    <xf numFmtId="14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12" fillId="6" borderId="15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left" indent="1"/>
    </xf>
    <xf numFmtId="164" fontId="12" fillId="6" borderId="15" xfId="0" applyNumberFormat="1" applyFont="1" applyFill="1" applyBorder="1" applyAlignment="1">
      <alignment horizontal="right" indent="1"/>
    </xf>
    <xf numFmtId="168" fontId="12" fillId="6" borderId="15" xfId="0" applyNumberFormat="1" applyFont="1" applyFill="1" applyBorder="1" applyAlignment="1">
      <alignment horizontal="right" indent="1"/>
    </xf>
    <xf numFmtId="1" fontId="12" fillId="6" borderId="15" xfId="0" applyNumberFormat="1" applyFont="1" applyFill="1" applyBorder="1" applyAlignment="1">
      <alignment horizontal="center"/>
    </xf>
    <xf numFmtId="0" fontId="12" fillId="6" borderId="15" xfId="0" applyFont="1" applyFill="1" applyBorder="1" applyAlignment="1">
      <alignment horizontal="left"/>
    </xf>
    <xf numFmtId="0" fontId="12" fillId="6" borderId="15" xfId="0" applyFont="1" applyFill="1" applyBorder="1"/>
    <xf numFmtId="0" fontId="8" fillId="7" borderId="0" xfId="0" applyFont="1" applyFill="1" applyAlignment="1">
      <alignment horizontal="center"/>
    </xf>
    <xf numFmtId="0" fontId="11" fillId="8" borderId="10" xfId="0" applyFont="1" applyFill="1" applyBorder="1" applyAlignment="1">
      <alignment horizontal="center" vertical="center"/>
    </xf>
    <xf numFmtId="165" fontId="13" fillId="8" borderId="10" xfId="0" applyNumberFormat="1" applyFont="1" applyFill="1" applyBorder="1" applyAlignment="1">
      <alignment horizontal="center" vertical="center" wrapText="1"/>
    </xf>
    <xf numFmtId="165" fontId="13" fillId="8" borderId="10" xfId="0" applyNumberFormat="1" applyFont="1" applyFill="1" applyBorder="1" applyAlignment="1">
      <alignment vertical="center"/>
    </xf>
    <xf numFmtId="165" fontId="13" fillId="8" borderId="10" xfId="0" applyNumberFormat="1" applyFont="1" applyFill="1" applyBorder="1" applyAlignment="1">
      <alignment horizontal="left" vertical="center" indent="1"/>
    </xf>
    <xf numFmtId="165" fontId="13" fillId="8" borderId="10" xfId="0" applyNumberFormat="1" applyFont="1" applyFill="1" applyBorder="1" applyAlignment="1">
      <alignment horizontal="right" vertical="center"/>
    </xf>
    <xf numFmtId="1" fontId="13" fillId="8" borderId="10" xfId="0" applyNumberFormat="1" applyFont="1" applyFill="1" applyBorder="1" applyAlignment="1">
      <alignment vertical="center"/>
    </xf>
    <xf numFmtId="165" fontId="15" fillId="8" borderId="10" xfId="0" applyNumberFormat="1" applyFont="1" applyFill="1" applyBorder="1" applyAlignment="1">
      <alignment horizontal="left" vertical="center"/>
    </xf>
    <xf numFmtId="165" fontId="13" fillId="8" borderId="10" xfId="0" applyNumberFormat="1" applyFont="1" applyFill="1" applyBorder="1"/>
    <xf numFmtId="165" fontId="13" fillId="8" borderId="10" xfId="0" applyNumberFormat="1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165" fontId="13" fillId="8" borderId="10" xfId="0" applyNumberFormat="1" applyFont="1" applyFill="1" applyBorder="1" applyAlignment="1">
      <alignment horizontal="right"/>
    </xf>
    <xf numFmtId="13" fontId="11" fillId="0" borderId="10" xfId="0" applyNumberFormat="1" applyFont="1" applyFill="1" applyBorder="1" applyAlignment="1">
      <alignment horizontal="left" indent="1"/>
    </xf>
    <xf numFmtId="168" fontId="11" fillId="0" borderId="10" xfId="0" applyNumberFormat="1" applyFont="1" applyFill="1" applyBorder="1" applyAlignment="1">
      <alignment horizontal="center"/>
    </xf>
    <xf numFmtId="1" fontId="11" fillId="0" borderId="10" xfId="0" applyNumberFormat="1" applyFont="1" applyFill="1" applyBorder="1" applyAlignment="1">
      <alignment horizontal="center"/>
    </xf>
    <xf numFmtId="0" fontId="12" fillId="0" borderId="10" xfId="0" applyFont="1" applyFill="1" applyBorder="1"/>
    <xf numFmtId="0" fontId="6" fillId="0" borderId="2" xfId="0" applyFont="1" applyBorder="1"/>
    <xf numFmtId="0" fontId="6" fillId="0" borderId="3" xfId="0" applyFont="1" applyBorder="1"/>
    <xf numFmtId="168" fontId="6" fillId="0" borderId="4" xfId="0" applyNumberFormat="1" applyFont="1" applyBorder="1"/>
    <xf numFmtId="0" fontId="6" fillId="0" borderId="5" xfId="0" applyFont="1" applyBorder="1"/>
    <xf numFmtId="0" fontId="6" fillId="0" borderId="0" xfId="0" applyFont="1" applyBorder="1"/>
    <xf numFmtId="168" fontId="6" fillId="0" borderId="6" xfId="0" applyNumberFormat="1" applyFont="1" applyBorder="1"/>
    <xf numFmtId="0" fontId="6" fillId="0" borderId="7" xfId="0" applyFont="1" applyBorder="1"/>
    <xf numFmtId="0" fontId="6" fillId="0" borderId="8" xfId="0" applyFont="1" applyBorder="1"/>
    <xf numFmtId="168" fontId="6" fillId="0" borderId="9" xfId="0" applyNumberFormat="1" applyFont="1" applyBorder="1"/>
    <xf numFmtId="168" fontId="2" fillId="0" borderId="0" xfId="0" applyNumberFormat="1" applyFont="1" applyBorder="1"/>
    <xf numFmtId="168" fontId="6" fillId="0" borderId="4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168" fontId="6" fillId="0" borderId="9" xfId="0" applyNumberFormat="1" applyFont="1" applyBorder="1" applyAlignment="1">
      <alignment horizontal="right"/>
    </xf>
    <xf numFmtId="168" fontId="11" fillId="0" borderId="10" xfId="0" applyNumberFormat="1" applyFont="1" applyFill="1" applyBorder="1" applyAlignment="1">
      <alignment horizontal="left" indent="1"/>
    </xf>
    <xf numFmtId="0" fontId="5" fillId="0" borderId="11" xfId="0" applyFont="1" applyBorder="1" applyAlignment="1">
      <alignment horizontal="left" vertical="center"/>
    </xf>
    <xf numFmtId="0" fontId="11" fillId="9" borderId="10" xfId="0" applyFont="1" applyFill="1" applyBorder="1" applyAlignment="1">
      <alignment horizontal="left" indent="1"/>
    </xf>
    <xf numFmtId="168" fontId="11" fillId="9" borderId="10" xfId="0" applyNumberFormat="1" applyFont="1" applyFill="1" applyBorder="1" applyAlignment="1">
      <alignment horizontal="right" indent="1"/>
    </xf>
    <xf numFmtId="0" fontId="11" fillId="9" borderId="10" xfId="0" applyFont="1" applyFill="1" applyBorder="1" applyAlignment="1">
      <alignment horizontal="center"/>
    </xf>
    <xf numFmtId="1" fontId="11" fillId="9" borderId="10" xfId="0" applyNumberFormat="1" applyFont="1" applyFill="1" applyBorder="1" applyAlignment="1">
      <alignment horizontal="center"/>
    </xf>
    <xf numFmtId="14" fontId="12" fillId="9" borderId="10" xfId="0" applyNumberFormat="1" applyFont="1" applyFill="1" applyBorder="1" applyAlignment="1">
      <alignment horizontal="left"/>
    </xf>
    <xf numFmtId="0" fontId="12" fillId="9" borderId="10" xfId="0" applyFont="1" applyFill="1" applyBorder="1"/>
    <xf numFmtId="0" fontId="11" fillId="9" borderId="10" xfId="0" applyFont="1" applyFill="1" applyBorder="1"/>
    <xf numFmtId="0" fontId="11" fillId="10" borderId="10" xfId="0" applyFont="1" applyFill="1" applyBorder="1" applyAlignment="1">
      <alignment horizontal="left" indent="1"/>
    </xf>
    <xf numFmtId="13" fontId="11" fillId="10" borderId="10" xfId="0" applyNumberFormat="1" applyFont="1" applyFill="1" applyBorder="1" applyAlignment="1">
      <alignment horizontal="left" indent="1"/>
    </xf>
    <xf numFmtId="168" fontId="11" fillId="10" borderId="10" xfId="0" applyNumberFormat="1" applyFont="1" applyFill="1" applyBorder="1" applyAlignment="1">
      <alignment horizontal="right" indent="1"/>
    </xf>
    <xf numFmtId="168" fontId="11" fillId="10" borderId="10" xfId="0" applyNumberFormat="1" applyFont="1" applyFill="1" applyBorder="1" applyAlignment="1">
      <alignment horizontal="center"/>
    </xf>
    <xf numFmtId="1" fontId="11" fillId="10" borderId="10" xfId="0" applyNumberFormat="1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14" fontId="12" fillId="10" borderId="10" xfId="0" applyNumberFormat="1" applyFont="1" applyFill="1" applyBorder="1" applyAlignment="1">
      <alignment horizontal="left"/>
    </xf>
    <xf numFmtId="0" fontId="12" fillId="10" borderId="10" xfId="0" applyFont="1" applyFill="1" applyBorder="1"/>
    <xf numFmtId="0" fontId="11" fillId="10" borderId="10" xfId="0" applyFont="1" applyFill="1" applyBorder="1"/>
    <xf numFmtId="166" fontId="12" fillId="0" borderId="14" xfId="0" applyNumberFormat="1" applyFont="1" applyFill="1" applyBorder="1" applyAlignment="1">
      <alignment horizontal="center"/>
    </xf>
    <xf numFmtId="166" fontId="12" fillId="0" borderId="10" xfId="0" applyNumberFormat="1" applyFont="1" applyFill="1" applyBorder="1" applyAlignment="1">
      <alignment horizontal="center"/>
    </xf>
    <xf numFmtId="166" fontId="12" fillId="6" borderId="10" xfId="0" applyNumberFormat="1" applyFont="1" applyFill="1" applyBorder="1" applyAlignment="1">
      <alignment horizontal="center"/>
    </xf>
    <xf numFmtId="166" fontId="12" fillId="5" borderId="10" xfId="0" applyNumberFormat="1" applyFont="1" applyFill="1" applyBorder="1" applyAlignment="1">
      <alignment horizontal="center"/>
    </xf>
    <xf numFmtId="166" fontId="12" fillId="6" borderId="10" xfId="0" applyNumberFormat="1" applyFont="1" applyFill="1" applyBorder="1" applyAlignment="1">
      <alignment horizontal="right"/>
    </xf>
    <xf numFmtId="166" fontId="12" fillId="2" borderId="10" xfId="0" applyNumberFormat="1" applyFont="1" applyFill="1" applyBorder="1" applyAlignment="1">
      <alignment horizontal="center"/>
    </xf>
    <xf numFmtId="166" fontId="12" fillId="10" borderId="10" xfId="0" applyNumberFormat="1" applyFont="1" applyFill="1" applyBorder="1" applyAlignment="1">
      <alignment horizontal="center"/>
    </xf>
    <xf numFmtId="166" fontId="12" fillId="9" borderId="10" xfId="0" applyNumberFormat="1" applyFont="1" applyFill="1" applyBorder="1" applyAlignment="1">
      <alignment horizontal="center"/>
    </xf>
    <xf numFmtId="166" fontId="15" fillId="6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168" fontId="11" fillId="2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2" fillId="4" borderId="0" xfId="0" applyFont="1" applyFill="1" applyAlignment="1" applyProtection="1">
      <alignment horizontal="right"/>
    </xf>
    <xf numFmtId="0" fontId="11" fillId="2" borderId="10" xfId="0" applyFont="1" applyFill="1" applyBorder="1" applyAlignment="1">
      <alignment horizontal="right"/>
    </xf>
    <xf numFmtId="0" fontId="12" fillId="2" borderId="10" xfId="0" applyFont="1" applyFill="1" applyBorder="1" applyAlignment="1">
      <alignment horizontal="right"/>
    </xf>
    <xf numFmtId="0" fontId="11" fillId="2" borderId="10" xfId="0" applyFont="1" applyFill="1" applyBorder="1" applyAlignment="1">
      <alignment horizontal="right" indent="1"/>
    </xf>
    <xf numFmtId="0" fontId="0" fillId="0" borderId="0" xfId="0" applyAlignment="1">
      <alignment horizontal="right"/>
    </xf>
    <xf numFmtId="13" fontId="11" fillId="2" borderId="10" xfId="0" applyNumberFormat="1" applyFont="1" applyFill="1" applyBorder="1" applyAlignment="1">
      <alignment horizontal="center"/>
    </xf>
    <xf numFmtId="0" fontId="11" fillId="11" borderId="10" xfId="0" applyFont="1" applyFill="1" applyBorder="1" applyAlignment="1">
      <alignment horizontal="left"/>
    </xf>
    <xf numFmtId="13" fontId="11" fillId="11" borderId="10" xfId="0" applyNumberFormat="1" applyFont="1" applyFill="1" applyBorder="1" applyAlignment="1">
      <alignment horizontal="left" indent="1"/>
    </xf>
    <xf numFmtId="168" fontId="11" fillId="11" borderId="10" xfId="0" applyNumberFormat="1" applyFont="1" applyFill="1" applyBorder="1" applyAlignment="1">
      <alignment horizontal="left" indent="1"/>
    </xf>
    <xf numFmtId="168" fontId="11" fillId="12" borderId="10" xfId="0" applyNumberFormat="1" applyFont="1" applyFill="1" applyBorder="1" applyAlignment="1">
      <alignment horizontal="right" indent="1"/>
    </xf>
    <xf numFmtId="168" fontId="11" fillId="11" borderId="10" xfId="0" applyNumberFormat="1" applyFont="1" applyFill="1" applyBorder="1" applyAlignment="1">
      <alignment horizontal="center"/>
    </xf>
    <xf numFmtId="1" fontId="11" fillId="11" borderId="10" xfId="0" applyNumberFormat="1" applyFont="1" applyFill="1" applyBorder="1" applyAlignment="1">
      <alignment horizontal="center"/>
    </xf>
    <xf numFmtId="14" fontId="12" fillId="11" borderId="10" xfId="0" applyNumberFormat="1" applyFont="1" applyFill="1" applyBorder="1" applyAlignment="1">
      <alignment horizontal="left"/>
    </xf>
    <xf numFmtId="0" fontId="12" fillId="11" borderId="10" xfId="0" applyFont="1" applyFill="1" applyBorder="1" applyAlignment="1">
      <alignment horizontal="center"/>
    </xf>
    <xf numFmtId="0" fontId="11" fillId="11" borderId="10" xfId="0" applyFont="1" applyFill="1" applyBorder="1" applyAlignment="1">
      <alignment horizontal="left" indent="1"/>
    </xf>
    <xf numFmtId="0" fontId="11" fillId="11" borderId="10" xfId="0" applyFont="1" applyFill="1" applyBorder="1"/>
    <xf numFmtId="0" fontId="11" fillId="13" borderId="10" xfId="0" applyFont="1" applyFill="1" applyBorder="1" applyAlignment="1">
      <alignment horizontal="left"/>
    </xf>
    <xf numFmtId="13" fontId="11" fillId="13" borderId="10" xfId="0" applyNumberFormat="1" applyFont="1" applyFill="1" applyBorder="1" applyAlignment="1">
      <alignment horizontal="left" indent="1"/>
    </xf>
    <xf numFmtId="168" fontId="11" fillId="13" borderId="10" xfId="0" applyNumberFormat="1" applyFont="1" applyFill="1" applyBorder="1" applyAlignment="1">
      <alignment horizontal="left" indent="1"/>
    </xf>
    <xf numFmtId="168" fontId="11" fillId="13" borderId="10" xfId="0" applyNumberFormat="1" applyFont="1" applyFill="1" applyBorder="1" applyAlignment="1">
      <alignment horizontal="center"/>
    </xf>
    <xf numFmtId="1" fontId="11" fillId="13" borderId="10" xfId="0" applyNumberFormat="1" applyFont="1" applyFill="1" applyBorder="1" applyAlignment="1">
      <alignment horizontal="center"/>
    </xf>
    <xf numFmtId="14" fontId="12" fillId="13" borderId="10" xfId="0" applyNumberFormat="1" applyFont="1" applyFill="1" applyBorder="1" applyAlignment="1">
      <alignment horizontal="left"/>
    </xf>
    <xf numFmtId="0" fontId="12" fillId="13" borderId="10" xfId="0" applyFont="1" applyFill="1" applyBorder="1" applyAlignment="1">
      <alignment horizontal="center"/>
    </xf>
    <xf numFmtId="0" fontId="11" fillId="13" borderId="10" xfId="0" applyFont="1" applyFill="1" applyBorder="1" applyAlignment="1">
      <alignment horizontal="left" indent="1"/>
    </xf>
    <xf numFmtId="0" fontId="11" fillId="13" borderId="10" xfId="0" applyFont="1" applyFill="1" applyBorder="1"/>
    <xf numFmtId="0" fontId="11" fillId="14" borderId="10" xfId="0" applyFont="1" applyFill="1" applyBorder="1" applyAlignment="1">
      <alignment horizontal="left"/>
    </xf>
    <xf numFmtId="13" fontId="11" fillId="14" borderId="10" xfId="0" applyNumberFormat="1" applyFont="1" applyFill="1" applyBorder="1" applyAlignment="1">
      <alignment horizontal="left" indent="1"/>
    </xf>
    <xf numFmtId="168" fontId="11" fillId="14" borderId="10" xfId="0" applyNumberFormat="1" applyFont="1" applyFill="1" applyBorder="1" applyAlignment="1">
      <alignment horizontal="left" indent="1"/>
    </xf>
    <xf numFmtId="168" fontId="11" fillId="14" borderId="10" xfId="0" applyNumberFormat="1" applyFont="1" applyFill="1" applyBorder="1" applyAlignment="1">
      <alignment horizontal="center"/>
    </xf>
    <xf numFmtId="1" fontId="11" fillId="14" borderId="10" xfId="0" applyNumberFormat="1" applyFont="1" applyFill="1" applyBorder="1" applyAlignment="1">
      <alignment horizontal="center"/>
    </xf>
    <xf numFmtId="14" fontId="12" fillId="14" borderId="10" xfId="0" applyNumberFormat="1" applyFont="1" applyFill="1" applyBorder="1" applyAlignment="1">
      <alignment horizontal="left"/>
    </xf>
    <xf numFmtId="0" fontId="12" fillId="14" borderId="10" xfId="0" applyFont="1" applyFill="1" applyBorder="1"/>
    <xf numFmtId="0" fontId="11" fillId="14" borderId="10" xfId="0" applyFont="1" applyFill="1" applyBorder="1" applyAlignment="1">
      <alignment horizontal="left" indent="1"/>
    </xf>
    <xf numFmtId="0" fontId="11" fillId="14" borderId="10" xfId="0" applyFont="1" applyFill="1" applyBorder="1"/>
    <xf numFmtId="0" fontId="6" fillId="0" borderId="0" xfId="0" applyFont="1" applyFill="1" applyAlignment="1" applyProtection="1">
      <alignment horizontal="center"/>
    </xf>
    <xf numFmtId="0" fontId="10" fillId="0" borderId="0" xfId="0" applyFont="1"/>
    <xf numFmtId="0" fontId="10" fillId="4" borderId="0" xfId="0" applyFont="1" applyFill="1"/>
    <xf numFmtId="166" fontId="12" fillId="11" borderId="10" xfId="0" applyNumberFormat="1" applyFont="1" applyFill="1" applyBorder="1" applyAlignment="1">
      <alignment horizontal="center"/>
    </xf>
    <xf numFmtId="166" fontId="12" fillId="13" borderId="10" xfId="0" applyNumberFormat="1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right"/>
    </xf>
    <xf numFmtId="166" fontId="12" fillId="14" borderId="10" xfId="0" applyNumberFormat="1" applyFont="1" applyFill="1" applyBorder="1" applyAlignment="1">
      <alignment horizontal="center"/>
    </xf>
    <xf numFmtId="165" fontId="15" fillId="8" borderId="10" xfId="0" applyNumberFormat="1" applyFont="1" applyFill="1" applyBorder="1" applyAlignment="1">
      <alignment horizontal="center"/>
    </xf>
    <xf numFmtId="0" fontId="12" fillId="14" borderId="16" xfId="0" applyFont="1" applyFill="1" applyBorder="1" applyAlignment="1">
      <alignment horizontal="center"/>
    </xf>
    <xf numFmtId="0" fontId="11" fillId="14" borderId="17" xfId="0" applyFont="1" applyFill="1" applyBorder="1" applyAlignment="1">
      <alignment horizontal="left" indent="1"/>
    </xf>
    <xf numFmtId="0" fontId="12" fillId="14" borderId="16" xfId="0" applyFont="1" applyFill="1" applyBorder="1"/>
    <xf numFmtId="0" fontId="11" fillId="15" borderId="10" xfId="0" applyFont="1" applyFill="1" applyBorder="1" applyAlignment="1">
      <alignment horizontal="left" indent="1"/>
    </xf>
    <xf numFmtId="168" fontId="11" fillId="15" borderId="10" xfId="0" applyNumberFormat="1" applyFont="1" applyFill="1" applyBorder="1" applyAlignment="1">
      <alignment horizontal="right" indent="1"/>
    </xf>
    <xf numFmtId="0" fontId="11" fillId="15" borderId="10" xfId="0" applyFont="1" applyFill="1" applyBorder="1" applyAlignment="1">
      <alignment horizontal="center"/>
    </xf>
    <xf numFmtId="1" fontId="11" fillId="15" borderId="10" xfId="0" applyNumberFormat="1" applyFont="1" applyFill="1" applyBorder="1" applyAlignment="1">
      <alignment horizontal="center"/>
    </xf>
    <xf numFmtId="14" fontId="12" fillId="15" borderId="10" xfId="0" applyNumberFormat="1" applyFont="1" applyFill="1" applyBorder="1" applyAlignment="1">
      <alignment horizontal="left"/>
    </xf>
    <xf numFmtId="0" fontId="12" fillId="15" borderId="10" xfId="0" applyFont="1" applyFill="1" applyBorder="1"/>
    <xf numFmtId="166" fontId="12" fillId="15" borderId="10" xfId="0" applyNumberFormat="1" applyFont="1" applyFill="1" applyBorder="1" applyAlignment="1">
      <alignment horizontal="center"/>
    </xf>
    <xf numFmtId="0" fontId="11" fillId="15" borderId="10" xfId="0" applyFont="1" applyFill="1" applyBorder="1"/>
    <xf numFmtId="0" fontId="11" fillId="16" borderId="10" xfId="0" applyFont="1" applyFill="1" applyBorder="1" applyAlignment="1">
      <alignment horizontal="left" indent="1"/>
    </xf>
    <xf numFmtId="168" fontId="11" fillId="16" borderId="10" xfId="0" applyNumberFormat="1" applyFont="1" applyFill="1" applyBorder="1" applyAlignment="1">
      <alignment horizontal="right" indent="1"/>
    </xf>
    <xf numFmtId="0" fontId="11" fillId="16" borderId="10" xfId="0" applyFont="1" applyFill="1" applyBorder="1" applyAlignment="1">
      <alignment horizontal="center"/>
    </xf>
    <xf numFmtId="0" fontId="11" fillId="16" borderId="10" xfId="0" applyNumberFormat="1" applyFont="1" applyFill="1" applyBorder="1" applyAlignment="1">
      <alignment horizontal="center"/>
    </xf>
    <xf numFmtId="0" fontId="12" fillId="16" borderId="10" xfId="0" applyFont="1" applyFill="1" applyBorder="1" applyAlignment="1">
      <alignment horizontal="left"/>
    </xf>
    <xf numFmtId="166" fontId="12" fillId="16" borderId="10" xfId="0" applyNumberFormat="1" applyFont="1" applyFill="1" applyBorder="1" applyAlignment="1">
      <alignment horizontal="center"/>
    </xf>
    <xf numFmtId="0" fontId="11" fillId="16" borderId="10" xfId="0" applyFont="1" applyFill="1" applyBorder="1"/>
    <xf numFmtId="0" fontId="11" fillId="17" borderId="10" xfId="0" applyFont="1" applyFill="1" applyBorder="1" applyAlignment="1">
      <alignment horizontal="left" indent="1"/>
    </xf>
    <xf numFmtId="168" fontId="11" fillId="17" borderId="10" xfId="0" applyNumberFormat="1" applyFont="1" applyFill="1" applyBorder="1" applyAlignment="1">
      <alignment horizontal="right" indent="1"/>
    </xf>
    <xf numFmtId="0" fontId="11" fillId="17" borderId="10" xfId="0" applyFont="1" applyFill="1" applyBorder="1" applyAlignment="1">
      <alignment horizontal="center"/>
    </xf>
    <xf numFmtId="0" fontId="11" fillId="17" borderId="10" xfId="0" applyNumberFormat="1" applyFont="1" applyFill="1" applyBorder="1" applyAlignment="1">
      <alignment horizontal="center"/>
    </xf>
    <xf numFmtId="2" fontId="12" fillId="17" borderId="10" xfId="0" applyNumberFormat="1" applyFont="1" applyFill="1" applyBorder="1" applyAlignment="1">
      <alignment horizontal="left"/>
    </xf>
    <xf numFmtId="166" fontId="12" fillId="17" borderId="10" xfId="0" applyNumberFormat="1" applyFont="1" applyFill="1" applyBorder="1" applyAlignment="1">
      <alignment horizontal="center"/>
    </xf>
    <xf numFmtId="0" fontId="11" fillId="17" borderId="10" xfId="0" applyFont="1" applyFill="1" applyBorder="1"/>
    <xf numFmtId="2" fontId="12" fillId="16" borderId="10" xfId="0" applyNumberFormat="1" applyFont="1" applyFill="1" applyBorder="1" applyAlignment="1">
      <alignment horizontal="left"/>
    </xf>
    <xf numFmtId="0" fontId="12" fillId="17" borderId="10" xfId="0" applyFont="1" applyFill="1" applyBorder="1" applyAlignment="1">
      <alignment horizontal="left"/>
    </xf>
    <xf numFmtId="168" fontId="11" fillId="18" borderId="10" xfId="0" applyNumberFormat="1" applyFont="1" applyFill="1" applyBorder="1" applyAlignment="1">
      <alignment horizontal="right" indent="1"/>
    </xf>
    <xf numFmtId="0" fontId="12" fillId="13" borderId="16" xfId="0" applyFont="1" applyFill="1" applyBorder="1"/>
    <xf numFmtId="0" fontId="11" fillId="13" borderId="17" xfId="0" applyFont="1" applyFill="1" applyBorder="1" applyAlignment="1">
      <alignment horizontal="left" indent="1"/>
    </xf>
    <xf numFmtId="168" fontId="11" fillId="13" borderId="10" xfId="0" applyNumberFormat="1" applyFont="1" applyFill="1" applyBorder="1" applyAlignment="1">
      <alignment horizontal="right" indent="1"/>
    </xf>
    <xf numFmtId="0" fontId="11" fillId="14" borderId="10" xfId="0" applyFont="1" applyFill="1" applyBorder="1" applyAlignment="1">
      <alignment horizontal="center"/>
    </xf>
    <xf numFmtId="14" fontId="11" fillId="14" borderId="10" xfId="0" applyNumberFormat="1" applyFont="1" applyFill="1" applyBorder="1" applyAlignment="1">
      <alignment horizontal="center"/>
    </xf>
    <xf numFmtId="164" fontId="11" fillId="14" borderId="10" xfId="0" applyNumberFormat="1" applyFont="1" applyFill="1" applyBorder="1" applyAlignment="1">
      <alignment horizontal="center"/>
    </xf>
    <xf numFmtId="0" fontId="11" fillId="14" borderId="14" xfId="0" applyFont="1" applyFill="1" applyBorder="1" applyAlignment="1">
      <alignment horizontal="center"/>
    </xf>
    <xf numFmtId="165" fontId="11" fillId="14" borderId="19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left" indent="1"/>
    </xf>
    <xf numFmtId="0" fontId="11" fillId="0" borderId="10" xfId="0" applyNumberFormat="1" applyFont="1" applyFill="1" applyBorder="1" applyAlignment="1">
      <alignment horizontal="left" indent="1"/>
    </xf>
    <xf numFmtId="0" fontId="13" fillId="0" borderId="10" xfId="0" applyNumberFormat="1" applyFont="1" applyFill="1" applyBorder="1" applyAlignment="1">
      <alignment horizontal="left" indent="1"/>
    </xf>
    <xf numFmtId="0" fontId="11" fillId="14" borderId="10" xfId="0" applyNumberFormat="1" applyFont="1" applyFill="1" applyBorder="1" applyAlignment="1">
      <alignment horizontal="left"/>
    </xf>
    <xf numFmtId="0" fontId="13" fillId="6" borderId="10" xfId="0" applyNumberFormat="1" applyFont="1" applyFill="1" applyBorder="1" applyAlignment="1">
      <alignment horizontal="left" indent="1"/>
    </xf>
    <xf numFmtId="0" fontId="13" fillId="5" borderId="10" xfId="0" applyNumberFormat="1" applyFont="1" applyFill="1" applyBorder="1" applyAlignment="1">
      <alignment horizontal="left" indent="1"/>
    </xf>
    <xf numFmtId="0" fontId="12" fillId="6" borderId="10" xfId="0" applyNumberFormat="1" applyFont="1" applyFill="1" applyBorder="1" applyAlignment="1">
      <alignment horizontal="left" indent="1"/>
    </xf>
    <xf numFmtId="0" fontId="11" fillId="15" borderId="10" xfId="0" applyNumberFormat="1" applyFont="1" applyFill="1" applyBorder="1" applyAlignment="1">
      <alignment horizontal="left" indent="1"/>
    </xf>
    <xf numFmtId="0" fontId="14" fillId="6" borderId="10" xfId="0" applyNumberFormat="1" applyFont="1" applyFill="1" applyBorder="1" applyAlignment="1">
      <alignment horizontal="left" indent="1"/>
    </xf>
    <xf numFmtId="0" fontId="14" fillId="5" borderId="10" xfId="0" applyNumberFormat="1" applyFont="1" applyFill="1" applyBorder="1" applyAlignment="1">
      <alignment horizontal="left" indent="1"/>
    </xf>
    <xf numFmtId="0" fontId="11" fillId="13" borderId="10" xfId="0" applyNumberFormat="1" applyFont="1" applyFill="1" applyBorder="1" applyAlignment="1">
      <alignment horizontal="left" indent="1"/>
    </xf>
    <xf numFmtId="0" fontId="11" fillId="0" borderId="10" xfId="0" applyNumberFormat="1" applyFont="1" applyFill="1" applyBorder="1" applyAlignment="1">
      <alignment horizontal="left"/>
    </xf>
    <xf numFmtId="0" fontId="11" fillId="2" borderId="10" xfId="0" applyNumberFormat="1" applyFont="1" applyFill="1" applyBorder="1" applyAlignment="1">
      <alignment horizontal="left" indent="1"/>
    </xf>
    <xf numFmtId="0" fontId="11" fillId="2" borderId="10" xfId="0" applyNumberFormat="1" applyFont="1" applyFill="1" applyBorder="1" applyAlignment="1">
      <alignment horizontal="left"/>
    </xf>
    <xf numFmtId="0" fontId="11" fillId="9" borderId="10" xfId="0" applyNumberFormat="1" applyFont="1" applyFill="1" applyBorder="1" applyAlignment="1">
      <alignment horizontal="left" indent="1"/>
    </xf>
    <xf numFmtId="0" fontId="11" fillId="10" borderId="10" xfId="0" applyNumberFormat="1" applyFont="1" applyFill="1" applyBorder="1" applyAlignment="1">
      <alignment horizontal="left" indent="1"/>
    </xf>
    <xf numFmtId="0" fontId="13" fillId="8" borderId="10" xfId="0" applyNumberFormat="1" applyFont="1" applyFill="1" applyBorder="1" applyAlignment="1">
      <alignment vertical="center"/>
    </xf>
    <xf numFmtId="0" fontId="11" fillId="14" borderId="10" xfId="0" applyNumberFormat="1" applyFont="1" applyFill="1" applyBorder="1" applyAlignment="1">
      <alignment horizontal="left" indent="1"/>
    </xf>
    <xf numFmtId="0" fontId="11" fillId="2" borderId="10" xfId="0" applyNumberFormat="1" applyFont="1" applyFill="1" applyBorder="1" applyAlignment="1">
      <alignment horizontal="center"/>
    </xf>
    <xf numFmtId="0" fontId="13" fillId="8" borderId="10" xfId="0" applyNumberFormat="1" applyFont="1" applyFill="1" applyBorder="1" applyAlignment="1">
      <alignment horizontal="left" vertical="center" indent="1"/>
    </xf>
    <xf numFmtId="0" fontId="11" fillId="14" borderId="10" xfId="0" applyNumberFormat="1" applyFont="1" applyFill="1" applyBorder="1" applyAlignment="1">
      <alignment horizontal="center"/>
    </xf>
    <xf numFmtId="0" fontId="11" fillId="15" borderId="10" xfId="0" applyNumberFormat="1" applyFont="1" applyFill="1" applyBorder="1" applyAlignment="1">
      <alignment horizontal="center"/>
    </xf>
    <xf numFmtId="0" fontId="11" fillId="13" borderId="10" xfId="0" applyNumberFormat="1" applyFont="1" applyFill="1" applyBorder="1" applyAlignment="1">
      <alignment horizontal="center"/>
    </xf>
    <xf numFmtId="0" fontId="11" fillId="9" borderId="10" xfId="0" applyNumberFormat="1" applyFont="1" applyFill="1" applyBorder="1" applyAlignment="1">
      <alignment horizontal="center"/>
    </xf>
    <xf numFmtId="0" fontId="11" fillId="10" borderId="10" xfId="0" applyNumberFormat="1" applyFont="1" applyFill="1" applyBorder="1" applyAlignment="1">
      <alignment horizontal="center"/>
    </xf>
    <xf numFmtId="0" fontId="13" fillId="6" borderId="10" xfId="0" applyNumberFormat="1" applyFont="1" applyFill="1" applyBorder="1" applyAlignment="1">
      <alignment horizontal="center"/>
    </xf>
    <xf numFmtId="0" fontId="13" fillId="5" borderId="10" xfId="0" applyNumberFormat="1" applyFont="1" applyFill="1" applyBorder="1" applyAlignment="1">
      <alignment horizontal="center"/>
    </xf>
    <xf numFmtId="0" fontId="13" fillId="8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/>
    <xf numFmtId="0" fontId="12" fillId="14" borderId="16" xfId="0" applyNumberFormat="1" applyFont="1" applyFill="1" applyBorder="1" applyAlignment="1">
      <alignment horizontal="center"/>
    </xf>
    <xf numFmtId="0" fontId="12" fillId="5" borderId="10" xfId="0" applyNumberFormat="1" applyFont="1" applyFill="1" applyBorder="1"/>
    <xf numFmtId="0" fontId="12" fillId="6" borderId="10" xfId="0" applyNumberFormat="1" applyFont="1" applyFill="1" applyBorder="1"/>
    <xf numFmtId="0" fontId="12" fillId="15" borderId="10" xfId="0" applyNumberFormat="1" applyFont="1" applyFill="1" applyBorder="1"/>
    <xf numFmtId="0" fontId="12" fillId="13" borderId="16" xfId="0" applyNumberFormat="1" applyFont="1" applyFill="1" applyBorder="1"/>
    <xf numFmtId="0" fontId="12" fillId="2" borderId="10" xfId="0" applyNumberFormat="1" applyFont="1" applyFill="1" applyBorder="1"/>
    <xf numFmtId="0" fontId="12" fillId="2" borderId="10" xfId="0" applyNumberFormat="1" applyFont="1" applyFill="1" applyBorder="1" applyAlignment="1">
      <alignment horizontal="right"/>
    </xf>
    <xf numFmtId="0" fontId="12" fillId="9" borderId="10" xfId="0" applyNumberFormat="1" applyFont="1" applyFill="1" applyBorder="1"/>
    <xf numFmtId="0" fontId="12" fillId="10" borderId="10" xfId="0" applyNumberFormat="1" applyFont="1" applyFill="1" applyBorder="1"/>
    <xf numFmtId="0" fontId="12" fillId="14" borderId="10" xfId="0" applyNumberFormat="1" applyFont="1" applyFill="1" applyBorder="1"/>
    <xf numFmtId="0" fontId="12" fillId="14" borderId="16" xfId="0" applyNumberFormat="1" applyFont="1" applyFill="1" applyBorder="1"/>
    <xf numFmtId="0" fontId="13" fillId="8" borderId="10" xfId="0" applyNumberFormat="1" applyFont="1" applyFill="1" applyBorder="1"/>
    <xf numFmtId="0" fontId="11" fillId="14" borderId="17" xfId="0" applyNumberFormat="1" applyFont="1" applyFill="1" applyBorder="1" applyAlignment="1">
      <alignment horizontal="left" indent="1"/>
    </xf>
    <xf numFmtId="0" fontId="11" fillId="13" borderId="17" xfId="0" applyNumberFormat="1" applyFont="1" applyFill="1" applyBorder="1" applyAlignment="1">
      <alignment horizontal="left" indent="1"/>
    </xf>
    <xf numFmtId="0" fontId="11" fillId="2" borderId="10" xfId="0" applyNumberFormat="1" applyFont="1" applyFill="1" applyBorder="1" applyAlignment="1">
      <alignment horizontal="right" indent="1"/>
    </xf>
    <xf numFmtId="0" fontId="13" fillId="8" borderId="10" xfId="0" applyNumberFormat="1" applyFont="1" applyFill="1" applyBorder="1" applyAlignment="1">
      <alignment horizontal="left" indent="1"/>
    </xf>
    <xf numFmtId="0" fontId="11" fillId="0" borderId="14" xfId="0" applyNumberFormat="1" applyFont="1" applyFill="1" applyBorder="1"/>
    <xf numFmtId="0" fontId="11" fillId="0" borderId="10" xfId="0" applyNumberFormat="1" applyFont="1" applyFill="1" applyBorder="1"/>
    <xf numFmtId="0" fontId="11" fillId="6" borderId="10" xfId="0" applyNumberFormat="1" applyFont="1" applyFill="1" applyBorder="1"/>
    <xf numFmtId="0" fontId="11" fillId="5" borderId="10" xfId="0" applyNumberFormat="1" applyFont="1" applyFill="1" applyBorder="1"/>
    <xf numFmtId="0" fontId="11" fillId="14" borderId="10" xfId="0" applyNumberFormat="1" applyFont="1" applyFill="1" applyBorder="1"/>
    <xf numFmtId="0" fontId="11" fillId="15" borderId="10" xfId="0" applyNumberFormat="1" applyFont="1" applyFill="1" applyBorder="1"/>
    <xf numFmtId="0" fontId="11" fillId="13" borderId="10" xfId="0" applyNumberFormat="1" applyFont="1" applyFill="1" applyBorder="1"/>
    <xf numFmtId="0" fontId="11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/>
    </xf>
    <xf numFmtId="0" fontId="11" fillId="9" borderId="10" xfId="0" applyNumberFormat="1" applyFont="1" applyFill="1" applyBorder="1"/>
    <xf numFmtId="0" fontId="11" fillId="10" borderId="10" xfId="0" applyNumberFormat="1" applyFont="1" applyFill="1" applyBorder="1"/>
    <xf numFmtId="0" fontId="11" fillId="14" borderId="14" xfId="0" applyNumberFormat="1" applyFont="1" applyFill="1" applyBorder="1" applyAlignment="1">
      <alignment horizontal="center"/>
    </xf>
    <xf numFmtId="0" fontId="11" fillId="14" borderId="19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2" fillId="6" borderId="18" xfId="0" applyFont="1" applyFill="1" applyBorder="1" applyAlignment="1">
      <alignment horizontal="left" indent="1"/>
    </xf>
    <xf numFmtId="164" fontId="12" fillId="6" borderId="18" xfId="0" applyNumberFormat="1" applyFont="1" applyFill="1" applyBorder="1" applyAlignment="1">
      <alignment horizontal="left" indent="1"/>
    </xf>
    <xf numFmtId="168" fontId="12" fillId="6" borderId="18" xfId="0" applyNumberFormat="1" applyFont="1" applyFill="1" applyBorder="1" applyAlignment="1">
      <alignment horizontal="left" indent="1"/>
    </xf>
    <xf numFmtId="1" fontId="12" fillId="6" borderId="18" xfId="0" applyNumberFormat="1" applyFont="1" applyFill="1" applyBorder="1" applyAlignment="1">
      <alignment horizontal="left" indent="1"/>
    </xf>
    <xf numFmtId="0" fontId="12" fillId="6" borderId="0" xfId="0" applyFont="1" applyFill="1" applyBorder="1" applyAlignment="1">
      <alignment horizontal="left" indent="1"/>
    </xf>
    <xf numFmtId="0" fontId="12" fillId="6" borderId="20" xfId="0" applyFont="1" applyFill="1" applyBorder="1" applyAlignment="1">
      <alignment horizontal="left" indent="1"/>
    </xf>
    <xf numFmtId="0" fontId="2" fillId="0" borderId="0" xfId="1" applyFont="1"/>
    <xf numFmtId="16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3" fontId="2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left"/>
    </xf>
    <xf numFmtId="13" fontId="2" fillId="0" borderId="0" xfId="1" applyNumberFormat="1" applyFont="1" applyAlignment="1">
      <alignment horizontal="left" vertical="center"/>
    </xf>
    <xf numFmtId="0" fontId="16" fillId="0" borderId="0" xfId="1" applyFont="1"/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13" fontId="16" fillId="0" borderId="0" xfId="1" applyNumberFormat="1" applyFont="1" applyAlignment="1">
      <alignment horizontal="center"/>
    </xf>
    <xf numFmtId="2" fontId="16" fillId="0" borderId="0" xfId="1" applyNumberFormat="1" applyFont="1" applyAlignment="1">
      <alignment horizontal="left"/>
    </xf>
    <xf numFmtId="43" fontId="2" fillId="0" borderId="0" xfId="2" applyFont="1" applyFill="1" applyBorder="1" applyAlignment="1">
      <alignment horizontal="center"/>
    </xf>
    <xf numFmtId="13" fontId="2" fillId="0" borderId="0" xfId="1" applyNumberFormat="1" applyFont="1" applyAlignment="1">
      <alignment horizontal="left"/>
    </xf>
    <xf numFmtId="0" fontId="2" fillId="19" borderId="0" xfId="1" applyFont="1" applyFill="1"/>
    <xf numFmtId="169" fontId="2" fillId="19" borderId="0" xfId="1" applyNumberFormat="1" applyFont="1" applyFill="1" applyAlignment="1">
      <alignment horizontal="center"/>
    </xf>
    <xf numFmtId="0" fontId="2" fillId="19" borderId="0" xfId="1" applyFont="1" applyFill="1" applyAlignment="1">
      <alignment horizontal="center"/>
    </xf>
    <xf numFmtId="0" fontId="2" fillId="19" borderId="0" xfId="1" applyFont="1" applyFill="1" applyAlignment="1">
      <alignment horizontal="left"/>
    </xf>
    <xf numFmtId="13" fontId="2" fillId="19" borderId="0" xfId="1" applyNumberFormat="1" applyFont="1" applyFill="1" applyAlignment="1">
      <alignment horizontal="center"/>
    </xf>
    <xf numFmtId="2" fontId="2" fillId="19" borderId="0" xfId="1" applyNumberFormat="1" applyFont="1" applyFill="1" applyAlignment="1">
      <alignment horizontal="left"/>
    </xf>
    <xf numFmtId="169" fontId="2" fillId="20" borderId="0" xfId="1" applyNumberFormat="1" applyFont="1" applyFill="1" applyAlignment="1">
      <alignment horizontal="center"/>
    </xf>
    <xf numFmtId="0" fontId="2" fillId="20" borderId="0" xfId="1" applyFont="1" applyFill="1" applyAlignment="1">
      <alignment horizontal="center"/>
    </xf>
    <xf numFmtId="0" fontId="2" fillId="20" borderId="0" xfId="1" applyFont="1" applyFill="1" applyAlignment="1">
      <alignment horizontal="left"/>
    </xf>
    <xf numFmtId="13" fontId="2" fillId="20" borderId="0" xfId="1" applyNumberFormat="1" applyFont="1" applyFill="1" applyAlignment="1">
      <alignment horizontal="center"/>
    </xf>
    <xf numFmtId="2" fontId="2" fillId="20" borderId="0" xfId="1" applyNumberFormat="1" applyFont="1" applyFill="1" applyAlignment="1">
      <alignment horizontal="left"/>
    </xf>
    <xf numFmtId="0" fontId="2" fillId="20" borderId="0" xfId="1" applyFont="1" applyFill="1"/>
    <xf numFmtId="167" fontId="2" fillId="0" borderId="0" xfId="1" applyNumberFormat="1" applyFont="1" applyAlignment="1">
      <alignment horizontal="center"/>
    </xf>
    <xf numFmtId="2" fontId="18" fillId="0" borderId="0" xfId="1" applyNumberFormat="1" applyFont="1" applyAlignment="1">
      <alignment horizontal="center"/>
    </xf>
    <xf numFmtId="1" fontId="18" fillId="0" borderId="0" xfId="1" applyNumberFormat="1" applyFont="1" applyAlignment="1">
      <alignment horizontal="center"/>
    </xf>
    <xf numFmtId="2" fontId="18" fillId="0" borderId="0" xfId="1" applyNumberFormat="1" applyFont="1" applyAlignment="1">
      <alignment horizontal="left"/>
    </xf>
    <xf numFmtId="2" fontId="18" fillId="0" borderId="0" xfId="1" applyNumberFormat="1" applyFont="1"/>
    <xf numFmtId="169" fontId="18" fillId="0" borderId="0" xfId="1" applyNumberFormat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13" fontId="18" fillId="0" borderId="0" xfId="1" applyNumberFormat="1" applyFont="1" applyAlignment="1">
      <alignment horizontal="center"/>
    </xf>
    <xf numFmtId="0" fontId="18" fillId="0" borderId="0" xfId="1" applyFont="1"/>
    <xf numFmtId="12" fontId="2" fillId="0" borderId="0" xfId="1" applyNumberFormat="1" applyFont="1" applyAlignment="1">
      <alignment horizontal="left"/>
    </xf>
    <xf numFmtId="0" fontId="2" fillId="0" borderId="0" xfId="1" quotePrefix="1" applyFont="1"/>
    <xf numFmtId="16" fontId="2" fillId="0" borderId="0" xfId="1" applyNumberFormat="1" applyFont="1" applyAlignment="1">
      <alignment horizontal="left"/>
    </xf>
    <xf numFmtId="13" fontId="9" fillId="0" borderId="0" xfId="1" applyNumberFormat="1" applyFont="1" applyAlignment="1">
      <alignment horizontal="center"/>
    </xf>
    <xf numFmtId="14" fontId="2" fillId="0" borderId="0" xfId="1" applyNumberFormat="1" applyFont="1"/>
    <xf numFmtId="169" fontId="2" fillId="7" borderId="0" xfId="1" applyNumberFormat="1" applyFont="1" applyFill="1" applyAlignment="1">
      <alignment horizontal="center"/>
    </xf>
    <xf numFmtId="0" fontId="2" fillId="7" borderId="0" xfId="1" applyFont="1" applyFill="1" applyAlignment="1">
      <alignment horizontal="center"/>
    </xf>
    <xf numFmtId="0" fontId="2" fillId="7" borderId="0" xfId="1" applyFont="1" applyFill="1" applyAlignment="1">
      <alignment horizontal="left"/>
    </xf>
    <xf numFmtId="13" fontId="2" fillId="7" borderId="0" xfId="1" applyNumberFormat="1" applyFont="1" applyFill="1" applyAlignment="1">
      <alignment horizontal="center"/>
    </xf>
    <xf numFmtId="2" fontId="2" fillId="7" borderId="0" xfId="1" applyNumberFormat="1" applyFont="1" applyFill="1" applyAlignment="1">
      <alignment horizontal="left"/>
    </xf>
    <xf numFmtId="0" fontId="2" fillId="7" borderId="0" xfId="1" applyFont="1" applyFill="1"/>
    <xf numFmtId="13" fontId="2" fillId="20" borderId="0" xfId="1" applyNumberFormat="1" applyFont="1" applyFill="1" applyAlignment="1">
      <alignment horizontal="left"/>
    </xf>
    <xf numFmtId="13" fontId="2" fillId="7" borderId="0" xfId="1" applyNumberFormat="1" applyFont="1" applyFill="1" applyAlignment="1">
      <alignment horizontal="left"/>
    </xf>
    <xf numFmtId="13" fontId="2" fillId="0" borderId="0" xfId="1" quotePrefix="1" applyNumberFormat="1" applyFont="1" applyAlignment="1">
      <alignment horizontal="center"/>
    </xf>
    <xf numFmtId="169" fontId="2" fillId="21" borderId="0" xfId="1" applyNumberFormat="1" applyFont="1" applyFill="1" applyAlignment="1">
      <alignment horizontal="center"/>
    </xf>
    <xf numFmtId="0" fontId="2" fillId="21" borderId="0" xfId="1" applyFont="1" applyFill="1" applyAlignment="1">
      <alignment horizontal="center"/>
    </xf>
    <xf numFmtId="0" fontId="2" fillId="21" borderId="0" xfId="1" applyFont="1" applyFill="1" applyAlignment="1">
      <alignment horizontal="left"/>
    </xf>
    <xf numFmtId="13" fontId="2" fillId="21" borderId="0" xfId="1" applyNumberFormat="1" applyFont="1" applyFill="1" applyAlignment="1">
      <alignment horizontal="center"/>
    </xf>
    <xf numFmtId="2" fontId="2" fillId="21" borderId="0" xfId="1" applyNumberFormat="1" applyFont="1" applyFill="1" applyAlignment="1">
      <alignment horizontal="left"/>
    </xf>
    <xf numFmtId="13" fontId="2" fillId="21" borderId="0" xfId="1" applyNumberFormat="1" applyFont="1" applyFill="1" applyAlignment="1">
      <alignment horizontal="left"/>
    </xf>
    <xf numFmtId="0" fontId="2" fillId="21" borderId="0" xfId="1" applyFont="1" applyFill="1"/>
    <xf numFmtId="14" fontId="2" fillId="19" borderId="0" xfId="1" applyNumberFormat="1" applyFont="1" applyFill="1" applyAlignment="1">
      <alignment horizontal="center"/>
    </xf>
    <xf numFmtId="14" fontId="2" fillId="0" borderId="0" xfId="1" applyNumberFormat="1" applyFont="1" applyAlignment="1">
      <alignment horizontal="center"/>
    </xf>
    <xf numFmtId="22" fontId="0" fillId="0" borderId="0" xfId="0" applyNumberFormat="1"/>
    <xf numFmtId="0" fontId="19" fillId="22" borderId="21" xfId="0" applyFont="1" applyFill="1" applyBorder="1"/>
    <xf numFmtId="0" fontId="19" fillId="0" borderId="21" xfId="0" applyFont="1" applyBorder="1"/>
    <xf numFmtId="0" fontId="19" fillId="22" borderId="22" xfId="0" applyFont="1" applyFill="1" applyBorder="1"/>
    <xf numFmtId="0" fontId="19" fillId="0" borderId="22" xfId="0" applyFont="1" applyBorder="1"/>
    <xf numFmtId="0" fontId="19" fillId="22" borderId="23" xfId="0" applyFont="1" applyFill="1" applyBorder="1"/>
    <xf numFmtId="0" fontId="19" fillId="0" borderId="23" xfId="0" applyFont="1" applyBorder="1"/>
    <xf numFmtId="22" fontId="19" fillId="22" borderId="21" xfId="0" applyNumberFormat="1" applyFont="1" applyFill="1" applyBorder="1"/>
    <xf numFmtId="0" fontId="19" fillId="22" borderId="21" xfId="0" applyNumberFormat="1" applyFont="1" applyFill="1" applyBorder="1"/>
    <xf numFmtId="22" fontId="19" fillId="0" borderId="21" xfId="0" applyNumberFormat="1" applyFont="1" applyBorder="1"/>
    <xf numFmtId="0" fontId="19" fillId="0" borderId="21" xfId="0" applyNumberFormat="1" applyFont="1" applyBorder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81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rgb="FFA6F4C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m/d/yyyy\ h: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0.000"/>
      <fill>
        <patternFill patternType="solid">
          <fgColor indexed="64"/>
          <bgColor rgb="FFA6F4C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9" formatCode="m/d/yyyy"/>
      <fill>
        <patternFill patternType="solid">
          <fgColor indexed="64"/>
          <bgColor rgb="FFA6F4C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A6F4C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A6F4C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rgb="FFA6F4C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8" formatCode="0.0000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8" formatCode="#\ ??/??"/>
      <fill>
        <patternFill patternType="solid">
          <fgColor indexed="64"/>
          <bgColor rgb="FFA6F4C9"/>
        </patternFill>
      </fill>
      <alignment horizontal="left" vertical="bottom" textRotation="0" wrapText="0" indent="1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rgb="FFA6F4C9"/>
        </patternFill>
      </fill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8" formatCode="#\ ??/??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8" formatCode="#\ ??/??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8" formatCode="#\ ??/??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8" formatCode="#\ ??/??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8" formatCode="#\ ??/??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8" formatCode="#\ ??/??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9" formatCode="m/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9</xdr:row>
      <xdr:rowOff>106680</xdr:rowOff>
    </xdr:from>
    <xdr:to>
      <xdr:col>2</xdr:col>
      <xdr:colOff>525780</xdr:colOff>
      <xdr:row>10</xdr:row>
      <xdr:rowOff>274320</xdr:rowOff>
    </xdr:to>
    <xdr:cxnSp macro="">
      <xdr:nvCxnSpPr>
        <xdr:cNvPr id="1433" name="Straight Arrow Connector 2">
          <a:extLst>
            <a:ext uri="{FF2B5EF4-FFF2-40B4-BE49-F238E27FC236}">
              <a16:creationId xmlns:a16="http://schemas.microsoft.com/office/drawing/2014/main" id="{2DB6411D-307C-D15A-F36F-3E6B775F5818}"/>
            </a:ext>
          </a:extLst>
        </xdr:cNvPr>
        <xdr:cNvCxnSpPr>
          <a:cxnSpLocks noChangeShapeType="1"/>
        </xdr:cNvCxnSpPr>
      </xdr:nvCxnSpPr>
      <xdr:spPr bwMode="auto">
        <a:xfrm>
          <a:off x="1196340" y="1905000"/>
          <a:ext cx="609600" cy="36576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584835</xdr:colOff>
      <xdr:row>3</xdr:row>
      <xdr:rowOff>0</xdr:rowOff>
    </xdr:from>
    <xdr:to>
      <xdr:col>14</xdr:col>
      <xdr:colOff>622935</xdr:colOff>
      <xdr:row>6</xdr:row>
      <xdr:rowOff>28575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9207E17-535B-7BE6-0672-36901B8F12CC}"/>
            </a:ext>
          </a:extLst>
        </xdr:cNvPr>
        <xdr:cNvSpPr txBox="1"/>
      </xdr:nvSpPr>
      <xdr:spPr>
        <a:xfrm>
          <a:off x="10448925" y="571500"/>
          <a:ext cx="1905000" cy="6477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THIS database, combo ups =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of bases AND lids out of 1 hit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 base + 1 lid = 2 up)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12</xdr:col>
      <xdr:colOff>601980</xdr:colOff>
      <xdr:row>6</xdr:row>
      <xdr:rowOff>30480</xdr:rowOff>
    </xdr:from>
    <xdr:to>
      <xdr:col>13</xdr:col>
      <xdr:colOff>609600</xdr:colOff>
      <xdr:row>10</xdr:row>
      <xdr:rowOff>342900</xdr:rowOff>
    </xdr:to>
    <xdr:cxnSp macro="">
      <xdr:nvCxnSpPr>
        <xdr:cNvPr id="1435" name="Straight Arrow Connector 6">
          <a:extLst>
            <a:ext uri="{FF2B5EF4-FFF2-40B4-BE49-F238E27FC236}">
              <a16:creationId xmlns:a16="http://schemas.microsoft.com/office/drawing/2014/main" id="{449BDDC7-A9C1-6FAF-37B3-1FC41BE67A38}"/>
            </a:ext>
          </a:extLst>
        </xdr:cNvPr>
        <xdr:cNvCxnSpPr>
          <a:cxnSpLocks noChangeShapeType="1"/>
          <a:stCxn id="6" idx="2"/>
        </xdr:cNvCxnSpPr>
      </xdr:nvCxnSpPr>
      <xdr:spPr bwMode="auto">
        <a:xfrm flipH="1">
          <a:off x="10949940" y="1181100"/>
          <a:ext cx="914400" cy="115824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9</xdr:row>
      <xdr:rowOff>106680</xdr:rowOff>
    </xdr:from>
    <xdr:to>
      <xdr:col>2</xdr:col>
      <xdr:colOff>525780</xdr:colOff>
      <xdr:row>10</xdr:row>
      <xdr:rowOff>274320</xdr:rowOff>
    </xdr:to>
    <xdr:cxnSp macro="">
      <xdr:nvCxnSpPr>
        <xdr:cNvPr id="2" name="Straight Arrow Connector 2">
          <a:extLst>
            <a:ext uri="{FF2B5EF4-FFF2-40B4-BE49-F238E27FC236}">
              <a16:creationId xmlns:a16="http://schemas.microsoft.com/office/drawing/2014/main" id="{AD187661-F15A-4921-88B4-B812B9498B1E}"/>
            </a:ext>
          </a:extLst>
        </xdr:cNvPr>
        <xdr:cNvCxnSpPr>
          <a:cxnSpLocks noChangeShapeType="1"/>
        </xdr:cNvCxnSpPr>
      </xdr:nvCxnSpPr>
      <xdr:spPr bwMode="auto">
        <a:xfrm>
          <a:off x="1196340" y="1905000"/>
          <a:ext cx="609600" cy="36576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584835</xdr:colOff>
      <xdr:row>3</xdr:row>
      <xdr:rowOff>0</xdr:rowOff>
    </xdr:from>
    <xdr:to>
      <xdr:col>14</xdr:col>
      <xdr:colOff>622935</xdr:colOff>
      <xdr:row>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4F8410-8C1E-47C4-B9EA-EE3711B45A27}"/>
            </a:ext>
          </a:extLst>
        </xdr:cNvPr>
        <xdr:cNvSpPr txBox="1"/>
      </xdr:nvSpPr>
      <xdr:spPr>
        <a:xfrm>
          <a:off x="10932795" y="579120"/>
          <a:ext cx="1851660" cy="6000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THIS database, combo ups =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 of bases AND lids out of 1 hit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 base + 1 lid = 2 up)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12</xdr:col>
      <xdr:colOff>601980</xdr:colOff>
      <xdr:row>6</xdr:row>
      <xdr:rowOff>30480</xdr:rowOff>
    </xdr:from>
    <xdr:to>
      <xdr:col>13</xdr:col>
      <xdr:colOff>609600</xdr:colOff>
      <xdr:row>10</xdr:row>
      <xdr:rowOff>342900</xdr:rowOff>
    </xdr:to>
    <xdr:cxnSp macro="">
      <xdr:nvCxnSpPr>
        <xdr:cNvPr id="4" name="Straight Arrow Connector 6">
          <a:extLst>
            <a:ext uri="{FF2B5EF4-FFF2-40B4-BE49-F238E27FC236}">
              <a16:creationId xmlns:a16="http://schemas.microsoft.com/office/drawing/2014/main" id="{C379143E-5D43-4B64-BE1C-716B9CA7379F}"/>
            </a:ext>
          </a:extLst>
        </xdr:cNvPr>
        <xdr:cNvCxnSpPr>
          <a:cxnSpLocks noChangeShapeType="1"/>
          <a:stCxn id="3" idx="2"/>
        </xdr:cNvCxnSpPr>
      </xdr:nvCxnSpPr>
      <xdr:spPr bwMode="auto">
        <a:xfrm flipH="1">
          <a:off x="10949940" y="1181100"/>
          <a:ext cx="914400" cy="115824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4" xr16:uid="{6BADF8B7-A0BC-43EE-BB18-88E3A3D7C642}" autoFormatId="16" applyNumberFormats="0" applyBorderFormats="0" applyFontFormats="0" applyPatternFormats="0" applyAlignmentFormats="0" applyWidthHeightFormats="0">
  <queryTableRefresh nextId="19">
    <queryTableFields count="18">
      <queryTableField id="1" name="in costing" tableColumnId="1"/>
      <queryTableField id="2" name="Dt Added" tableColumnId="2"/>
      <queryTableField id="3" name="SRD #" tableColumnId="3"/>
      <queryTableField id="4" name="TYPE" tableColumnId="4"/>
      <queryTableField id="5" name="Part" tableColumnId="5"/>
      <queryTableField id="6" name="Hi Speed " tableColumnId="6"/>
      <queryTableField id="7" name="Base Len" tableColumnId="7"/>
      <queryTableField id="8" name="Base Width" tableColumnId="8"/>
      <queryTableField id="9" name="Base Dep" tableColumnId="9"/>
      <queryTableField id="10" name="Cvr Dep" tableColumnId="10"/>
      <queryTableField id="11" name="Design Caliper" tableColumnId="11"/>
      <queryTableField id="12" name="CUSTOMER" tableColumnId="12"/>
      <queryTableField id="13" name="COMMENTS" tableColumnId="13"/>
      <queryTableField id="14" name="Cover Board Die Data" tableColumnId="14"/>
      <queryTableField id="15" name="Base Board Die Data" tableColumnId="15"/>
      <queryTableField id="16" name="Cover Paper Die Data" tableColumnId="16"/>
      <queryTableField id="17" name="Base Paper Die Data" tableColumnId="17"/>
      <queryTableField id="18" name="Tray/Neck" tableColumnId="1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00000000-0016-0000-0000-000000000000}" autoFormatId="16" applyNumberFormats="0" applyBorderFormats="0" applyFontFormats="0" applyPatternFormats="0" applyAlignmentFormats="0" applyWidthHeightFormats="0">
  <queryTableRefresh nextId="19">
    <queryTableFields count="18">
      <queryTableField id="1" name="in costing" tableColumnId="1"/>
      <queryTableField id="2" name="Dt Added" tableColumnId="2"/>
      <queryTableField id="3" name="SRD #" tableColumnId="3"/>
      <queryTableField id="4" name="TYPE" tableColumnId="4"/>
      <queryTableField id="5" name="Part" tableColumnId="5"/>
      <queryTableField id="6" name="Hi Speed " tableColumnId="6"/>
      <queryTableField id="7" name="Base Len" tableColumnId="7"/>
      <queryTableField id="8" name="Base Width" tableColumnId="8"/>
      <queryTableField id="9" name="Base Dep" tableColumnId="9"/>
      <queryTableField id="10" name="Cvr Dep" tableColumnId="10"/>
      <queryTableField id="11" name="Design Caliper" tableColumnId="11"/>
      <queryTableField id="12" name="CUSTOMER" tableColumnId="12"/>
      <queryTableField id="13" name="COMMENTS" tableColumnId="13"/>
      <queryTableField id="14" name="Cover Board Die Data" tableColumnId="14"/>
      <queryTableField id="15" name="Base Board Die Data" tableColumnId="15"/>
      <queryTableField id="16" name="Cover Paper Die Data" tableColumnId="16"/>
      <queryTableField id="17" name="Base Paper Die Data" tableColumnId="17"/>
      <queryTableField id="18" name="Tray/Neck" tableColumnId="1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2" xr16:uid="{00000000-0016-0000-0400-000001000000}" autoFormatId="16" applyNumberFormats="0" applyBorderFormats="0" applyFontFormats="0" applyPatternFormats="0" applyAlignmentFormats="0" applyWidthHeightFormats="0">
  <queryTableRefresh nextId="29">
    <queryTableFields count="28">
      <queryTableField id="1" name="Die No" tableColumnId="1"/>
      <queryTableField id="2" name="Title" tableColumnId="2"/>
      <queryTableField id="3" name="Act_Len" tableColumnId="3"/>
      <queryTableField id="4" name="Act_Wid" tableColumnId="4"/>
      <queryTableField id="5" name="Act_Dep" tableColumnId="5"/>
      <queryTableField id="6" name="1up_BL" tableColumnId="6"/>
      <queryTableField id="7" name="1up_BW" tableColumnId="7"/>
      <queryTableField id="8" name="DC_etc" tableColumnId="8"/>
      <queryTableField id="9" name="Blnk_L" tableColumnId="9"/>
      <queryTableField id="10" name="Blnk_W" tableColumnId="10"/>
      <queryTableField id="11" name="Ups" tableColumnId="11"/>
      <queryTableField id="12" name="sort order" tableColumnId="12"/>
      <queryTableField id="13" name="Die type" tableColumnId="13"/>
      <queryTableField id="14" name="UserField1" tableColumnId="14"/>
      <queryTableField id="15" name="UserField2" tableColumnId="15"/>
      <queryTableField id="16" name="Design_Caliper" tableColumnId="16"/>
      <queryTableField id="17" name="Box Type" tableColumnId="17"/>
      <queryTableField id="18" name="Description (for costing)" tableColumnId="18"/>
      <queryTableField id="19" name="Future1" tableColumnId="19"/>
      <queryTableField id="20" name="Future2" tableColumnId="20"/>
      <queryTableField id="21" name="Future3" tableColumnId="21"/>
      <queryTableField id="22" name="Future4" tableColumnId="22"/>
      <queryTableField id="23" name="Die type2" tableColumnId="23"/>
      <queryTableField id="24" name="Red Tag 2" tableColumnId="24"/>
      <queryTableField id="25" name="DIE TYPE EDITED" tableColumnId="25"/>
      <queryTableField id="26" name="RICKSDATA.SRD #" tableColumnId="26"/>
      <queryTableField id="27" name="RICKSDATA.Design Caliper" tableColumnId="27"/>
      <queryTableField id="28" name="Design Caliper" tableColumnId="2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A34968-ABED-4D7B-B5D2-EA03B25107EF}" name="RICKSDATA__2" displayName="RICKSDATA__2" ref="A1:R11" tableType="queryTable" totalsRowShown="0">
  <autoFilter ref="A1:R11" xr:uid="{D8A34968-ABED-4D7B-B5D2-EA03B25107EF}"/>
  <tableColumns count="18">
    <tableColumn id="1" xr3:uid="{486EBDE0-7D9A-42B2-A416-E5A1C7EBC61A}" uniqueName="1" name="in costing" queryTableFieldId="1"/>
    <tableColumn id="2" xr3:uid="{9640B237-8AEF-4518-89AA-1ADB286C12BD}" uniqueName="2" name="Dt Added" queryTableFieldId="2" dataDxfId="22"/>
    <tableColumn id="3" xr3:uid="{85F332FA-BD22-4858-BFA1-8BD2F09AA742}" uniqueName="3" name="SRD #" queryTableFieldId="3"/>
    <tableColumn id="4" xr3:uid="{73870A1E-E369-4E37-8246-DE836DA0A638}" uniqueName="4" name="TYPE" queryTableFieldId="4" dataDxfId="21"/>
    <tableColumn id="5" xr3:uid="{C27CBC64-1FE6-4B64-AF2D-2011FE9AE0F5}" uniqueName="5" name="Part" queryTableFieldId="5" dataDxfId="20"/>
    <tableColumn id="6" xr3:uid="{4F0056DE-021D-417E-8B44-EEABAC1BCAD0}" uniqueName="6" name="Hi Speed " queryTableFieldId="6" dataDxfId="19"/>
    <tableColumn id="7" xr3:uid="{E290171F-9649-49D2-AC51-29E874995AB3}" uniqueName="7" name="Base Len" queryTableFieldId="7"/>
    <tableColumn id="8" xr3:uid="{3C6E8187-9A93-4C57-8C47-BF03CAF842BD}" uniqueName="8" name="Base Width" queryTableFieldId="8"/>
    <tableColumn id="9" xr3:uid="{0B1071AA-AF35-4568-B2A5-82AACEB00EC0}" uniqueName="9" name="Base Dep" queryTableFieldId="9"/>
    <tableColumn id="10" xr3:uid="{7D03784A-BB5C-4CEB-9B6B-2DADE994491C}" uniqueName="10" name="Cvr Dep" queryTableFieldId="10"/>
    <tableColumn id="11" xr3:uid="{BD692D46-8352-4BD8-A57F-7094E8D19FCD}" uniqueName="11" name="Design Caliper" queryTableFieldId="11"/>
    <tableColumn id="12" xr3:uid="{1BD1020B-0FEE-4813-ABE9-DA0F0AAC6476}" uniqueName="12" name="CUSTOMER" queryTableFieldId="12" dataDxfId="18"/>
    <tableColumn id="13" xr3:uid="{CCC01294-BE20-4519-BDA0-83984833C0F1}" uniqueName="13" name="COMMENTS" queryTableFieldId="13" dataDxfId="17"/>
    <tableColumn id="14" xr3:uid="{00141D02-63EB-4745-BDBB-816C71C6ADB8}" uniqueName="14" name="Cover Board Die Data" queryTableFieldId="14" dataDxfId="16"/>
    <tableColumn id="15" xr3:uid="{11E2E415-FC35-432D-9A72-AE366F249595}" uniqueName="15" name="Base Board Die Data" queryTableFieldId="15" dataDxfId="15"/>
    <tableColumn id="16" xr3:uid="{C30E8274-4AB8-4DA7-9071-8D10078D4BE0}" uniqueName="16" name="Cover Paper Die Data" queryTableFieldId="16" dataDxfId="14"/>
    <tableColumn id="17" xr3:uid="{46E58071-74C5-4199-880F-D7EDF79C9526}" uniqueName="17" name="Base Paper Die Data" queryTableFieldId="17" dataDxfId="13"/>
    <tableColumn id="18" xr3:uid="{0A7A8469-273F-46A3-9589-FBDD3CF77BAB}" uniqueName="18" name="Tray/Neck" queryTableField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0000000}" name="RICKSDATA_2" displayName="RICKSDATA_2" ref="A1:R1760" tableType="queryTable" totalsRowShown="0">
  <autoFilter ref="A1:R1760" xr:uid="{00000000-0009-0000-0100-00001B000000}"/>
  <tableColumns count="18">
    <tableColumn id="1" xr3:uid="{00000000-0010-0000-0000-000001000000}" uniqueName="1" name="in costing" queryTableFieldId="1"/>
    <tableColumn id="2" xr3:uid="{00000000-0010-0000-0000-000002000000}" uniqueName="2" name="Dt Added" queryTableFieldId="2" dataDxfId="32"/>
    <tableColumn id="3" xr3:uid="{00000000-0010-0000-0000-000003000000}" uniqueName="3" name="SRD #" queryTableFieldId="3"/>
    <tableColumn id="4" xr3:uid="{00000000-0010-0000-0000-000004000000}" uniqueName="4" name="TYPE" queryTableFieldId="4" dataDxfId="31"/>
    <tableColumn id="5" xr3:uid="{00000000-0010-0000-0000-000005000000}" uniqueName="5" name="Part" queryTableFieldId="5" dataDxfId="30"/>
    <tableColumn id="6" xr3:uid="{00000000-0010-0000-0000-000006000000}" uniqueName="6" name="Hi Speed " queryTableFieldId="6" dataDxfId="29"/>
    <tableColumn id="7" xr3:uid="{00000000-0010-0000-0000-000007000000}" uniqueName="7" name="Base Len" queryTableFieldId="7"/>
    <tableColumn id="8" xr3:uid="{00000000-0010-0000-0000-000008000000}" uniqueName="8" name="Base Width" queryTableFieldId="8"/>
    <tableColumn id="9" xr3:uid="{00000000-0010-0000-0000-000009000000}" uniqueName="9" name="Base Dep" queryTableFieldId="9"/>
    <tableColumn id="10" xr3:uid="{00000000-0010-0000-0000-00000A000000}" uniqueName="10" name="Cvr Dep" queryTableFieldId="10"/>
    <tableColumn id="11" xr3:uid="{00000000-0010-0000-0000-00000B000000}" uniqueName="11" name="Design Caliper" queryTableFieldId="11"/>
    <tableColumn id="12" xr3:uid="{00000000-0010-0000-0000-00000C000000}" uniqueName="12" name="CUSTOMER" queryTableFieldId="12" dataDxfId="28"/>
    <tableColumn id="13" xr3:uid="{00000000-0010-0000-0000-00000D000000}" uniqueName="13" name="COMMENTS" queryTableFieldId="13" dataDxfId="27"/>
    <tableColumn id="14" xr3:uid="{00000000-0010-0000-0000-00000E000000}" uniqueName="14" name="Cover Board Die Data" queryTableFieldId="14" dataDxfId="26"/>
    <tableColumn id="15" xr3:uid="{00000000-0010-0000-0000-00000F000000}" uniqueName="15" name="Base Board Die Data" queryTableFieldId="15" dataDxfId="25"/>
    <tableColumn id="16" xr3:uid="{00000000-0010-0000-0000-000010000000}" uniqueName="16" name="Cover Paper Die Data" queryTableFieldId="16" dataDxfId="24"/>
    <tableColumn id="17" xr3:uid="{00000000-0010-0000-0000-000011000000}" uniqueName="17" name="Base Paper Die Data" queryTableFieldId="17" dataDxfId="23"/>
    <tableColumn id="18" xr3:uid="{00000000-0010-0000-0000-000012000000}" uniqueName="18" name="Tray/Neck" queryTableFieldId="18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1000000}" name="RICKSDATA" displayName="RICKSDATA" ref="A8:R1777" totalsRowShown="0" headerRowDxfId="80" dataDxfId="79" headerRowCellStyle="Normal 2" dataCellStyle="Normal 2">
  <autoFilter ref="A8:R1777" xr:uid="{00000000-0009-0000-0100-00001A000000}"/>
  <tableColumns count="18">
    <tableColumn id="1" xr3:uid="{00000000-0010-0000-0100-000001000000}" name="in costing" dataDxfId="78" dataCellStyle="Normal 2"/>
    <tableColumn id="2" xr3:uid="{00000000-0010-0000-0100-000002000000}" name="Dt Added" dataDxfId="77" dataCellStyle="Normal 2"/>
    <tableColumn id="3" xr3:uid="{00000000-0010-0000-0100-000003000000}" name="SRD #" dataDxfId="76" dataCellStyle="Normal 2"/>
    <tableColumn id="4" xr3:uid="{00000000-0010-0000-0100-000004000000}" name="TYPE" dataDxfId="75" dataCellStyle="Normal 2"/>
    <tableColumn id="5" xr3:uid="{00000000-0010-0000-0100-000005000000}" name="Part" dataDxfId="74" dataCellStyle="Normal 2"/>
    <tableColumn id="6" xr3:uid="{00000000-0010-0000-0100-000006000000}" name="Hi Speed " dataDxfId="73" dataCellStyle="Normal 2"/>
    <tableColumn id="7" xr3:uid="{00000000-0010-0000-0100-000007000000}" name="Base Len" dataDxfId="72" dataCellStyle="Normal 2"/>
    <tableColumn id="8" xr3:uid="{00000000-0010-0000-0100-000008000000}" name="Base Width" dataDxfId="71" dataCellStyle="Normal 2"/>
    <tableColumn id="9" xr3:uid="{00000000-0010-0000-0100-000009000000}" name="Base Dep" dataDxfId="70" dataCellStyle="Normal 2"/>
    <tableColumn id="10" xr3:uid="{00000000-0010-0000-0100-00000A000000}" name="Cvr Dep" dataDxfId="69" dataCellStyle="Normal 2"/>
    <tableColumn id="11" xr3:uid="{00000000-0010-0000-0100-00000B000000}" name="Design Caliper" dataDxfId="68" dataCellStyle="Normal 2"/>
    <tableColumn id="12" xr3:uid="{00000000-0010-0000-0100-00000C000000}" name="CUSTOMER" dataDxfId="67" dataCellStyle="Normal 2"/>
    <tableColumn id="13" xr3:uid="{00000000-0010-0000-0100-00000D000000}" name="COMMENTS" dataDxfId="66" dataCellStyle="Normal 2"/>
    <tableColumn id="14" xr3:uid="{00000000-0010-0000-0100-00000E000000}" name="Cover Board Die Data" dataDxfId="65" dataCellStyle="Normal 2"/>
    <tableColumn id="15" xr3:uid="{00000000-0010-0000-0100-00000F000000}" name="Base Board Die Data" dataDxfId="64" dataCellStyle="Normal 2"/>
    <tableColumn id="16" xr3:uid="{00000000-0010-0000-0100-000010000000}" name="Cover Paper Die Data" dataDxfId="63" dataCellStyle="Normal 2"/>
    <tableColumn id="17" xr3:uid="{00000000-0010-0000-0100-000011000000}" name="Base Paper Die Data" dataDxfId="62" dataCellStyle="Normal 2"/>
    <tableColumn id="18" xr3:uid="{00000000-0010-0000-0100-000012000000}" name="Tray/Neck" dataDxfId="61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C12:Y1979" totalsRowShown="0" headerRowDxfId="60" dataDxfId="58" headerRowBorderDxfId="59" tableBorderDxfId="57">
  <autoFilter ref="C12:Y1979" xr:uid="{00000000-0009-0000-0100-000003000000}"/>
  <tableColumns count="23">
    <tableColumn id="3" xr3:uid="{00000000-0010-0000-0200-000003000000}" name="Die No" dataDxfId="56"/>
    <tableColumn id="4" xr3:uid="{00000000-0010-0000-0200-000004000000}" name="Title" dataDxfId="55"/>
    <tableColumn id="5" xr3:uid="{00000000-0010-0000-0200-000005000000}" name="Act_Len" dataDxfId="54"/>
    <tableColumn id="6" xr3:uid="{00000000-0010-0000-0200-000006000000}" name="Act_Wid" dataDxfId="53"/>
    <tableColumn id="7" xr3:uid="{00000000-0010-0000-0200-000007000000}" name="Act_Dep" dataDxfId="52"/>
    <tableColumn id="8" xr3:uid="{00000000-0010-0000-0200-000008000000}" name="1up_BL" dataDxfId="51"/>
    <tableColumn id="9" xr3:uid="{00000000-0010-0000-0200-000009000000}" name="1up_BW" dataDxfId="50"/>
    <tableColumn id="10" xr3:uid="{00000000-0010-0000-0200-00000A000000}" name="DC_etc" dataDxfId="49"/>
    <tableColumn id="11" xr3:uid="{00000000-0010-0000-0200-00000B000000}" name="Blnk_L" dataDxfId="48"/>
    <tableColumn id="12" xr3:uid="{00000000-0010-0000-0200-00000C000000}" name="Blnk_W" dataDxfId="47"/>
    <tableColumn id="13" xr3:uid="{00000000-0010-0000-0200-00000D000000}" name="Ups" dataDxfId="46"/>
    <tableColumn id="23" xr3:uid="{00000000-0010-0000-0200-000017000000}" name="sort order" dataDxfId="45"/>
    <tableColumn id="24" xr3:uid="{00000000-0010-0000-0200-000018000000}" name="Die type" dataDxfId="44"/>
    <tableColumn id="14" xr3:uid="{00000000-0010-0000-0200-00000E000000}" name="UserField1" dataDxfId="43"/>
    <tableColumn id="15" xr3:uid="{00000000-0010-0000-0200-00000F000000}" name="UserField2" dataDxfId="42"/>
    <tableColumn id="16" xr3:uid="{00000000-0010-0000-0200-000010000000}" name="Design_Caliper" dataDxfId="41"/>
    <tableColumn id="17" xr3:uid="{00000000-0010-0000-0200-000011000000}" name="Box Type" dataDxfId="40"/>
    <tableColumn id="18" xr3:uid="{00000000-0010-0000-0200-000012000000}" name="Description (for costing)" dataDxfId="39"/>
    <tableColumn id="19" xr3:uid="{00000000-0010-0000-0200-000013000000}" name="Future1" dataDxfId="38"/>
    <tableColumn id="20" xr3:uid="{00000000-0010-0000-0200-000014000000}" name="Future2" dataDxfId="37"/>
    <tableColumn id="21" xr3:uid="{00000000-0010-0000-0200-000015000000}" name="Future3" dataDxfId="36"/>
    <tableColumn id="22" xr3:uid="{00000000-0010-0000-0200-000016000000}" name="Future4" dataDxfId="35"/>
    <tableColumn id="25" xr3:uid="{00000000-0010-0000-0200-000019000000}" name="Die type2" dataDxfId="3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3000000}" name="Gbl_Boxs__PQ" displayName="Gbl_Boxs__PQ" ref="C12:AD1979" tableType="queryTable" totalsRowShown="0" headerRowDxfId="33">
  <autoFilter ref="C12:AD1979" xr:uid="{00000000-0009-0000-0100-000019000000}"/>
  <tableColumns count="28">
    <tableColumn id="1" xr3:uid="{00000000-0010-0000-0300-000001000000}" uniqueName="1" name="Die No" queryTableFieldId="1"/>
    <tableColumn id="2" xr3:uid="{00000000-0010-0000-0300-000002000000}" uniqueName="2" name="Title" queryTableFieldId="2"/>
    <tableColumn id="3" xr3:uid="{00000000-0010-0000-0300-000003000000}" uniqueName="3" name="Act_Len" queryTableFieldId="3" dataDxfId="12"/>
    <tableColumn id="4" xr3:uid="{00000000-0010-0000-0300-000004000000}" uniqueName="4" name="Act_Wid" queryTableFieldId="4" dataDxfId="11"/>
    <tableColumn id="5" xr3:uid="{00000000-0010-0000-0300-000005000000}" uniqueName="5" name="Act_Dep" queryTableFieldId="5" dataDxfId="10"/>
    <tableColumn id="6" xr3:uid="{00000000-0010-0000-0300-000006000000}" uniqueName="6" name="1up_BL" queryTableFieldId="6" dataDxfId="9"/>
    <tableColumn id="7" xr3:uid="{00000000-0010-0000-0300-000007000000}" uniqueName="7" name="1up_BW" queryTableFieldId="7" dataDxfId="8"/>
    <tableColumn id="8" xr3:uid="{00000000-0010-0000-0300-000008000000}" uniqueName="8" name="DC_etc" queryTableFieldId="8"/>
    <tableColumn id="9" xr3:uid="{00000000-0010-0000-0300-000009000000}" uniqueName="9" name="Blnk_L" queryTableFieldId="9" dataDxfId="7"/>
    <tableColumn id="10" xr3:uid="{00000000-0010-0000-0300-00000A000000}" uniqueName="10" name="Blnk_W" queryTableFieldId="10" dataDxfId="6"/>
    <tableColumn id="11" xr3:uid="{00000000-0010-0000-0300-00000B000000}" uniqueName="11" name="Ups" queryTableFieldId="11" dataDxfId="5"/>
    <tableColumn id="12" xr3:uid="{00000000-0010-0000-0300-00000C000000}" uniqueName="12" name="sort order" queryTableFieldId="12" dataDxfId="4"/>
    <tableColumn id="13" xr3:uid="{00000000-0010-0000-0300-00000D000000}" uniqueName="13" name="Die type" queryTableFieldId="13"/>
    <tableColumn id="14" xr3:uid="{00000000-0010-0000-0300-00000E000000}" uniqueName="14" name="UserField1" queryTableFieldId="14"/>
    <tableColumn id="15" xr3:uid="{00000000-0010-0000-0300-00000F000000}" uniqueName="15" name="UserField2" queryTableFieldId="15"/>
    <tableColumn id="16" xr3:uid="{00000000-0010-0000-0300-000010000000}" uniqueName="16" name="Design_Caliper" queryTableFieldId="16" dataDxfId="3"/>
    <tableColumn id="17" xr3:uid="{00000000-0010-0000-0300-000011000000}" uniqueName="17" name="Box Type" queryTableFieldId="17"/>
    <tableColumn id="18" xr3:uid="{00000000-0010-0000-0300-000012000000}" uniqueName="18" name="Description (for costing)" queryTableFieldId="18"/>
    <tableColumn id="19" xr3:uid="{00000000-0010-0000-0300-000013000000}" uniqueName="19" name="Future1" queryTableFieldId="19"/>
    <tableColumn id="20" xr3:uid="{00000000-0010-0000-0300-000014000000}" uniqueName="20" name="Future2" queryTableFieldId="20"/>
    <tableColumn id="21" xr3:uid="{00000000-0010-0000-0300-000015000000}" uniqueName="21" name="Future3" queryTableFieldId="21"/>
    <tableColumn id="22" xr3:uid="{00000000-0010-0000-0300-000016000000}" uniqueName="22" name="Future4" queryTableFieldId="22"/>
    <tableColumn id="23" xr3:uid="{00000000-0010-0000-0300-000017000000}" uniqueName="23" name="Die type2" queryTableFieldId="23" dataDxfId="2"/>
    <tableColumn id="24" xr3:uid="{00000000-0010-0000-0300-000018000000}" uniqueName="24" name="Red Tag 2" queryTableFieldId="24"/>
    <tableColumn id="25" xr3:uid="{00000000-0010-0000-0300-000019000000}" uniqueName="25" name="DIE TYPE EDITED" queryTableFieldId="25" dataDxfId="1"/>
    <tableColumn id="26" xr3:uid="{7A170CC4-F799-4E73-BE64-4F381B156187}" uniqueName="26" name="RICKSDATA.SRD #" queryTableFieldId="26"/>
    <tableColumn id="27" xr3:uid="{AA085CC1-789A-46A0-A4A3-EDD058688D9E}" uniqueName="27" name="RICKSDATA.Design Caliper" queryTableFieldId="27"/>
    <tableColumn id="28" xr3:uid="{D5255CD2-E492-4EC0-A9F2-D5D6DB97C3EA}" uniqueName="28" name="Design Caliper" queryTableFieldId="28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F22DA-C284-4EC7-8A9D-3840845113D9}">
  <dimension ref="A1:R11"/>
  <sheetViews>
    <sheetView workbookViewId="0"/>
  </sheetViews>
  <sheetFormatPr defaultRowHeight="15"/>
  <cols>
    <col min="1" max="1" width="11.109375" bestFit="1" customWidth="1"/>
    <col min="2" max="2" width="13.88671875" bestFit="1" customWidth="1"/>
    <col min="3" max="3" width="8.109375" bestFit="1" customWidth="1"/>
    <col min="4" max="4" width="7.44140625" bestFit="1" customWidth="1"/>
    <col min="5" max="5" width="6.77734375" bestFit="1" customWidth="1"/>
    <col min="6" max="6" width="10.88671875" bestFit="1" customWidth="1"/>
    <col min="7" max="7" width="10.77734375" bestFit="1" customWidth="1"/>
    <col min="8" max="8" width="12.44140625" bestFit="1" customWidth="1"/>
    <col min="9" max="9" width="11" bestFit="1" customWidth="1"/>
    <col min="10" max="10" width="9.6640625" bestFit="1" customWidth="1"/>
    <col min="11" max="11" width="15.33203125" bestFit="1" customWidth="1"/>
    <col min="12" max="12" width="14.44140625" bestFit="1" customWidth="1"/>
    <col min="13" max="13" width="59.21875" bestFit="1" customWidth="1"/>
    <col min="14" max="14" width="24" bestFit="1" customWidth="1"/>
    <col min="15" max="15" width="20.5546875" bestFit="1" customWidth="1"/>
    <col min="16" max="16" width="21.109375" bestFit="1" customWidth="1"/>
    <col min="17" max="17" width="20.33203125" bestFit="1" customWidth="1"/>
    <col min="18" max="18" width="11.33203125" bestFit="1" customWidth="1"/>
  </cols>
  <sheetData>
    <row r="1" spans="1:18">
      <c r="A1" t="s">
        <v>2827</v>
      </c>
      <c r="B1" t="s">
        <v>2828</v>
      </c>
      <c r="C1" t="s">
        <v>2829</v>
      </c>
      <c r="D1" t="s">
        <v>2830</v>
      </c>
      <c r="E1" t="s">
        <v>2831</v>
      </c>
      <c r="F1" t="s">
        <v>2832</v>
      </c>
      <c r="G1" t="s">
        <v>2833</v>
      </c>
      <c r="H1" t="s">
        <v>2834</v>
      </c>
      <c r="I1" t="s">
        <v>2835</v>
      </c>
      <c r="J1" t="s">
        <v>2836</v>
      </c>
      <c r="K1" t="s">
        <v>2837</v>
      </c>
      <c r="L1" t="s">
        <v>2838</v>
      </c>
      <c r="M1" t="s">
        <v>2839</v>
      </c>
      <c r="N1" t="s">
        <v>2840</v>
      </c>
      <c r="O1" t="s">
        <v>2841</v>
      </c>
      <c r="P1" t="s">
        <v>2842</v>
      </c>
      <c r="Q1" t="s">
        <v>2843</v>
      </c>
      <c r="R1" t="s">
        <v>2844</v>
      </c>
    </row>
    <row r="2" spans="1:18">
      <c r="B2" s="380">
        <v>40847</v>
      </c>
      <c r="C2">
        <v>2851</v>
      </c>
      <c r="D2" s="313" t="s">
        <v>3866</v>
      </c>
      <c r="E2" s="313" t="s">
        <v>94</v>
      </c>
      <c r="F2" s="313"/>
      <c r="G2">
        <v>5.125</v>
      </c>
      <c r="I2">
        <v>2.125</v>
      </c>
      <c r="J2">
        <v>2.125</v>
      </c>
      <c r="L2" s="313" t="s">
        <v>4054</v>
      </c>
      <c r="M2" s="313" t="s">
        <v>4055</v>
      </c>
      <c r="N2" s="313"/>
      <c r="O2" s="313"/>
      <c r="P2" s="313"/>
      <c r="Q2" s="313"/>
    </row>
    <row r="3" spans="1:18">
      <c r="B3" s="380"/>
      <c r="C3">
        <v>2865</v>
      </c>
      <c r="D3" s="313" t="s">
        <v>2907</v>
      </c>
      <c r="E3" s="313" t="s">
        <v>3786</v>
      </c>
      <c r="F3" s="313"/>
      <c r="G3">
        <v>3.9375</v>
      </c>
      <c r="I3" t="s">
        <v>4076</v>
      </c>
      <c r="K3" t="s">
        <v>2980</v>
      </c>
      <c r="L3" s="313" t="s">
        <v>4077</v>
      </c>
      <c r="M3" s="313" t="s">
        <v>4078</v>
      </c>
      <c r="N3" s="313" t="s">
        <v>3928</v>
      </c>
      <c r="O3" s="313"/>
      <c r="P3" s="313"/>
      <c r="Q3" s="313"/>
    </row>
    <row r="4" spans="1:18">
      <c r="B4" s="380">
        <v>41008</v>
      </c>
      <c r="C4">
        <v>2882</v>
      </c>
      <c r="D4" s="313" t="s">
        <v>2845</v>
      </c>
      <c r="E4" s="313" t="s">
        <v>94</v>
      </c>
      <c r="F4" s="313"/>
      <c r="G4">
        <v>3.625</v>
      </c>
      <c r="I4">
        <v>1.3125</v>
      </c>
      <c r="J4">
        <v>0.8125</v>
      </c>
      <c r="K4" t="s">
        <v>4102</v>
      </c>
      <c r="L4" s="313" t="s">
        <v>4103</v>
      </c>
      <c r="M4" s="313" t="s">
        <v>4104</v>
      </c>
      <c r="N4" s="313" t="s">
        <v>4105</v>
      </c>
      <c r="O4" s="313" t="s">
        <v>2851</v>
      </c>
      <c r="P4" s="313" t="s">
        <v>4106</v>
      </c>
      <c r="Q4" s="313" t="s">
        <v>3939</v>
      </c>
    </row>
    <row r="5" spans="1:18">
      <c r="B5" s="380"/>
      <c r="C5">
        <v>2960</v>
      </c>
      <c r="D5" s="313" t="s">
        <v>2845</v>
      </c>
      <c r="E5" s="313" t="s">
        <v>94</v>
      </c>
      <c r="F5" s="313"/>
      <c r="L5" s="313" t="s">
        <v>4273</v>
      </c>
      <c r="M5" s="313" t="s">
        <v>4274</v>
      </c>
      <c r="N5" s="313" t="s">
        <v>4157</v>
      </c>
      <c r="O5" s="313"/>
      <c r="P5" s="313"/>
      <c r="Q5" s="313"/>
    </row>
    <row r="6" spans="1:18">
      <c r="B6" s="380"/>
      <c r="C6">
        <v>2961</v>
      </c>
      <c r="D6" s="313" t="s">
        <v>2845</v>
      </c>
      <c r="E6" s="313" t="s">
        <v>94</v>
      </c>
      <c r="F6" s="313"/>
      <c r="L6" s="313" t="s">
        <v>4273</v>
      </c>
      <c r="M6" s="313" t="s">
        <v>4275</v>
      </c>
      <c r="N6" s="313" t="s">
        <v>4276</v>
      </c>
      <c r="O6" s="313"/>
      <c r="P6" s="313"/>
      <c r="Q6" s="313"/>
    </row>
    <row r="7" spans="1:18">
      <c r="B7" s="380">
        <v>41126</v>
      </c>
      <c r="C7">
        <v>3220</v>
      </c>
      <c r="D7" s="313" t="s">
        <v>2845</v>
      </c>
      <c r="E7" s="313" t="s">
        <v>94</v>
      </c>
      <c r="F7" s="313"/>
      <c r="G7">
        <v>3.4375</v>
      </c>
      <c r="I7">
        <v>1</v>
      </c>
      <c r="J7">
        <v>3</v>
      </c>
      <c r="K7" t="s">
        <v>2861</v>
      </c>
      <c r="L7" s="313" t="s">
        <v>3984</v>
      </c>
      <c r="M7" s="313" t="s">
        <v>4466</v>
      </c>
      <c r="N7" s="313" t="s">
        <v>3955</v>
      </c>
      <c r="O7" s="313"/>
      <c r="P7" s="313"/>
      <c r="Q7" s="313"/>
    </row>
    <row r="8" spans="1:18">
      <c r="B8" s="380">
        <v>41250</v>
      </c>
      <c r="C8">
        <v>3276</v>
      </c>
      <c r="D8" s="313" t="s">
        <v>2907</v>
      </c>
      <c r="E8" s="313" t="s">
        <v>3786</v>
      </c>
      <c r="F8" s="313"/>
      <c r="G8">
        <v>5.5</v>
      </c>
      <c r="I8">
        <v>7.5625</v>
      </c>
      <c r="K8" t="s">
        <v>2980</v>
      </c>
      <c r="L8" s="313" t="s">
        <v>4224</v>
      </c>
      <c r="M8" s="313" t="s">
        <v>4579</v>
      </c>
      <c r="N8" s="313" t="s">
        <v>4041</v>
      </c>
      <c r="O8" s="313"/>
      <c r="P8" s="313"/>
      <c r="Q8" s="313"/>
    </row>
    <row r="9" spans="1:18">
      <c r="B9" s="380">
        <v>42422</v>
      </c>
      <c r="D9" s="313" t="s">
        <v>2845</v>
      </c>
      <c r="E9" s="313" t="s">
        <v>94</v>
      </c>
      <c r="F9" s="313"/>
      <c r="G9">
        <v>4.875</v>
      </c>
      <c r="H9">
        <v>3.25</v>
      </c>
      <c r="I9">
        <v>0.625</v>
      </c>
      <c r="J9">
        <v>0.5</v>
      </c>
      <c r="K9" t="s">
        <v>2899</v>
      </c>
      <c r="L9" s="313" t="s">
        <v>3984</v>
      </c>
      <c r="M9" s="313" t="s">
        <v>5020</v>
      </c>
      <c r="N9" s="313" t="s">
        <v>2586</v>
      </c>
      <c r="O9" s="313" t="s">
        <v>2586</v>
      </c>
      <c r="P9" s="313"/>
      <c r="Q9" s="313"/>
    </row>
    <row r="10" spans="1:18">
      <c r="B10" s="380">
        <v>44721</v>
      </c>
      <c r="C10">
        <v>4157</v>
      </c>
      <c r="D10" s="313" t="s">
        <v>2845</v>
      </c>
      <c r="E10" s="313" t="s">
        <v>94</v>
      </c>
      <c r="F10" s="313"/>
      <c r="H10">
        <v>3</v>
      </c>
      <c r="I10">
        <v>4.1875</v>
      </c>
      <c r="J10">
        <v>4.0625</v>
      </c>
      <c r="K10" t="s">
        <v>2861</v>
      </c>
      <c r="L10" s="313" t="s">
        <v>5519</v>
      </c>
      <c r="M10" s="313" t="s">
        <v>5520</v>
      </c>
      <c r="N10" s="313" t="s">
        <v>5521</v>
      </c>
      <c r="O10" s="313" t="s">
        <v>5276</v>
      </c>
      <c r="P10" s="313"/>
      <c r="Q10" s="313"/>
    </row>
    <row r="11" spans="1:18">
      <c r="B11" s="380">
        <v>44791</v>
      </c>
      <c r="C11">
        <v>4191</v>
      </c>
      <c r="D11" s="313" t="s">
        <v>2907</v>
      </c>
      <c r="E11" s="313" t="s">
        <v>5587</v>
      </c>
      <c r="F11" s="313"/>
      <c r="G11">
        <v>12.34375</v>
      </c>
      <c r="I11">
        <v>0.5</v>
      </c>
      <c r="J11" t="s">
        <v>3270</v>
      </c>
      <c r="K11" t="s">
        <v>4132</v>
      </c>
      <c r="L11" s="313" t="s">
        <v>5442</v>
      </c>
      <c r="M11" s="313" t="s">
        <v>5593</v>
      </c>
      <c r="N11" s="313" t="s">
        <v>5594</v>
      </c>
      <c r="O11" s="313"/>
      <c r="P11" s="313"/>
      <c r="Q11" s="31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80"/>
  <sheetViews>
    <sheetView workbookViewId="0">
      <selection sqref="A1:R1770"/>
    </sheetView>
  </sheetViews>
  <sheetFormatPr defaultRowHeight="15"/>
  <cols>
    <col min="1" max="1" width="11.109375" bestFit="1" customWidth="1"/>
    <col min="2" max="2" width="13.88671875" bestFit="1" customWidth="1"/>
    <col min="3" max="3" width="8.109375" bestFit="1" customWidth="1"/>
    <col min="4" max="4" width="7.44140625" bestFit="1" customWidth="1"/>
    <col min="5" max="5" width="13.6640625" bestFit="1" customWidth="1"/>
    <col min="6" max="6" width="11.44140625" bestFit="1" customWidth="1"/>
    <col min="7" max="7" width="12" bestFit="1" customWidth="1"/>
    <col min="8" max="8" width="12.44140625" bestFit="1" customWidth="1"/>
    <col min="9" max="10" width="12" bestFit="1" customWidth="1"/>
    <col min="11" max="11" width="16.109375" bestFit="1" customWidth="1"/>
    <col min="12" max="12" width="47.44140625" bestFit="1" customWidth="1"/>
    <col min="13" max="13" width="80.88671875" bestFit="1" customWidth="1"/>
    <col min="14" max="14" width="67.44140625" bestFit="1" customWidth="1"/>
    <col min="15" max="15" width="68.6640625" bestFit="1" customWidth="1"/>
    <col min="16" max="16" width="50.33203125" bestFit="1" customWidth="1"/>
    <col min="17" max="17" width="33.88671875" bestFit="1" customWidth="1"/>
    <col min="18" max="18" width="24.109375" bestFit="1" customWidth="1"/>
  </cols>
  <sheetData>
    <row r="1" spans="1:18">
      <c r="A1" t="s">
        <v>2827</v>
      </c>
      <c r="B1" t="s">
        <v>2828</v>
      </c>
      <c r="C1" t="s">
        <v>2829</v>
      </c>
      <c r="D1" t="s">
        <v>2830</v>
      </c>
      <c r="E1" t="s">
        <v>2831</v>
      </c>
      <c r="F1" t="s">
        <v>2832</v>
      </c>
      <c r="G1" t="s">
        <v>2833</v>
      </c>
      <c r="H1" t="s">
        <v>2834</v>
      </c>
      <c r="I1" t="s">
        <v>2835</v>
      </c>
      <c r="J1" t="s">
        <v>2836</v>
      </c>
      <c r="K1" t="s">
        <v>2837</v>
      </c>
      <c r="L1" t="s">
        <v>2838</v>
      </c>
      <c r="M1" t="s">
        <v>2839</v>
      </c>
      <c r="N1" t="s">
        <v>2840</v>
      </c>
      <c r="O1" t="s">
        <v>2841</v>
      </c>
      <c r="P1" t="s">
        <v>2842</v>
      </c>
      <c r="Q1" t="s">
        <v>2843</v>
      </c>
      <c r="R1" t="s">
        <v>2844</v>
      </c>
    </row>
    <row r="2" spans="1:18">
      <c r="B2" s="380"/>
      <c r="C2">
        <v>1001</v>
      </c>
      <c r="D2" s="313" t="s">
        <v>2845</v>
      </c>
      <c r="E2" s="313" t="s">
        <v>94</v>
      </c>
      <c r="F2" s="313"/>
      <c r="G2">
        <v>2.25</v>
      </c>
      <c r="H2">
        <v>1.5</v>
      </c>
      <c r="I2">
        <v>0.8125</v>
      </c>
      <c r="J2">
        <v>0.5625</v>
      </c>
      <c r="K2" t="s">
        <v>2846</v>
      </c>
      <c r="L2" s="313" t="s">
        <v>2847</v>
      </c>
      <c r="M2" s="313"/>
      <c r="N2" s="313" t="s">
        <v>2848</v>
      </c>
      <c r="O2" s="313" t="s">
        <v>2848</v>
      </c>
      <c r="P2" s="313"/>
      <c r="Q2" s="313"/>
    </row>
    <row r="3" spans="1:18">
      <c r="B3" s="380"/>
      <c r="C3">
        <v>1002</v>
      </c>
      <c r="D3" s="313" t="s">
        <v>2849</v>
      </c>
      <c r="E3" s="313" t="s">
        <v>2035</v>
      </c>
      <c r="F3" s="313"/>
      <c r="G3">
        <v>3</v>
      </c>
      <c r="H3">
        <v>1.75</v>
      </c>
      <c r="I3">
        <v>0.75</v>
      </c>
      <c r="J3" t="s">
        <v>234</v>
      </c>
      <c r="K3" t="s">
        <v>2846</v>
      </c>
      <c r="L3" s="313" t="s">
        <v>2847</v>
      </c>
      <c r="M3" s="313"/>
      <c r="N3" s="313" t="s">
        <v>2848</v>
      </c>
      <c r="O3" s="313"/>
      <c r="P3" s="313"/>
      <c r="Q3" s="313"/>
    </row>
    <row r="4" spans="1:18">
      <c r="B4" s="380"/>
      <c r="C4">
        <v>1003</v>
      </c>
      <c r="D4" s="313" t="s">
        <v>2845</v>
      </c>
      <c r="E4" s="313" t="s">
        <v>94</v>
      </c>
      <c r="F4" s="313"/>
      <c r="G4">
        <v>3.1875</v>
      </c>
      <c r="H4">
        <v>2.6875</v>
      </c>
      <c r="I4">
        <v>0.5</v>
      </c>
      <c r="J4">
        <v>1.125</v>
      </c>
      <c r="K4" t="s">
        <v>2846</v>
      </c>
      <c r="L4" s="313" t="s">
        <v>2850</v>
      </c>
      <c r="M4" s="313"/>
      <c r="N4" s="313" t="s">
        <v>2848</v>
      </c>
      <c r="O4" s="313" t="s">
        <v>2848</v>
      </c>
      <c r="P4" s="313"/>
      <c r="Q4" s="313"/>
    </row>
    <row r="5" spans="1:18">
      <c r="B5" s="380"/>
      <c r="C5">
        <v>1004</v>
      </c>
      <c r="D5" s="313" t="s">
        <v>2845</v>
      </c>
      <c r="E5" s="313" t="s">
        <v>94</v>
      </c>
      <c r="F5" s="313"/>
      <c r="G5">
        <v>5.0625</v>
      </c>
      <c r="H5">
        <v>4.1875</v>
      </c>
      <c r="I5">
        <v>0.625</v>
      </c>
      <c r="J5">
        <v>0.5</v>
      </c>
      <c r="K5" t="s">
        <v>2846</v>
      </c>
      <c r="L5" s="313" t="s">
        <v>2850</v>
      </c>
      <c r="M5" s="313"/>
      <c r="N5" s="313" t="s">
        <v>2851</v>
      </c>
      <c r="O5" s="313" t="s">
        <v>2851</v>
      </c>
      <c r="P5" s="313"/>
      <c r="Q5" s="313"/>
    </row>
    <row r="6" spans="1:18">
      <c r="B6" s="380"/>
      <c r="C6">
        <v>1005</v>
      </c>
      <c r="D6" s="313" t="s">
        <v>2845</v>
      </c>
      <c r="E6" s="313" t="s">
        <v>94</v>
      </c>
      <c r="F6" s="313"/>
      <c r="G6">
        <v>4</v>
      </c>
      <c r="H6">
        <v>3</v>
      </c>
      <c r="I6">
        <v>0.625</v>
      </c>
      <c r="J6">
        <v>0.5625</v>
      </c>
      <c r="K6" t="s">
        <v>2852</v>
      </c>
      <c r="L6" s="313" t="s">
        <v>2853</v>
      </c>
      <c r="M6" s="313"/>
      <c r="N6" s="313" t="s">
        <v>2854</v>
      </c>
      <c r="O6" s="313" t="s">
        <v>2854</v>
      </c>
      <c r="P6" s="313"/>
      <c r="Q6" s="313"/>
    </row>
    <row r="7" spans="1:18">
      <c r="B7" s="380"/>
      <c r="C7">
        <v>1006</v>
      </c>
      <c r="D7" s="313" t="s">
        <v>2845</v>
      </c>
      <c r="E7" s="313" t="s">
        <v>94</v>
      </c>
      <c r="F7" s="313"/>
      <c r="G7">
        <v>4</v>
      </c>
      <c r="H7">
        <v>3.125</v>
      </c>
      <c r="I7">
        <v>1.125</v>
      </c>
      <c r="J7">
        <v>0.875</v>
      </c>
      <c r="K7" t="s">
        <v>2855</v>
      </c>
      <c r="L7" s="313" t="s">
        <v>2856</v>
      </c>
      <c r="M7" s="313"/>
      <c r="N7" s="313" t="s">
        <v>2854</v>
      </c>
      <c r="O7" s="313" t="s">
        <v>2854</v>
      </c>
      <c r="P7" s="313"/>
      <c r="Q7" s="313"/>
    </row>
    <row r="8" spans="1:18">
      <c r="B8" s="380"/>
      <c r="C8">
        <v>1007</v>
      </c>
      <c r="D8" s="313" t="s">
        <v>2845</v>
      </c>
      <c r="E8" s="313" t="s">
        <v>94</v>
      </c>
      <c r="F8" s="313"/>
      <c r="G8">
        <v>4</v>
      </c>
      <c r="H8">
        <v>2.5625</v>
      </c>
      <c r="I8">
        <v>0.625</v>
      </c>
      <c r="J8">
        <v>0.5</v>
      </c>
      <c r="K8" t="s">
        <v>2855</v>
      </c>
      <c r="L8" s="313" t="s">
        <v>2857</v>
      </c>
      <c r="M8" s="313"/>
      <c r="N8" s="313" t="s">
        <v>2854</v>
      </c>
      <c r="O8" s="313"/>
      <c r="P8" s="313"/>
      <c r="Q8" s="313"/>
    </row>
    <row r="9" spans="1:18">
      <c r="B9" s="380"/>
      <c r="C9">
        <v>1008</v>
      </c>
      <c r="D9" s="313" t="s">
        <v>2849</v>
      </c>
      <c r="E9" s="313" t="s">
        <v>2035</v>
      </c>
      <c r="F9" s="313"/>
      <c r="G9">
        <v>3.875</v>
      </c>
      <c r="H9">
        <v>3</v>
      </c>
      <c r="I9">
        <v>1.3125</v>
      </c>
      <c r="K9" t="s">
        <v>2858</v>
      </c>
      <c r="L9" s="313" t="s">
        <v>2859</v>
      </c>
      <c r="M9" s="313"/>
      <c r="N9" s="313"/>
      <c r="O9" s="313" t="s">
        <v>2851</v>
      </c>
      <c r="P9" s="313"/>
      <c r="Q9" s="313"/>
    </row>
    <row r="10" spans="1:18">
      <c r="B10" s="380"/>
      <c r="C10">
        <v>1009</v>
      </c>
      <c r="D10" s="313" t="s">
        <v>2845</v>
      </c>
      <c r="E10" s="313" t="s">
        <v>94</v>
      </c>
      <c r="F10" s="313" t="s">
        <v>2860</v>
      </c>
      <c r="G10">
        <v>6.1875</v>
      </c>
      <c r="H10">
        <v>4.1875</v>
      </c>
      <c r="I10">
        <v>1.375</v>
      </c>
      <c r="J10">
        <v>0.625</v>
      </c>
      <c r="K10" t="s">
        <v>2861</v>
      </c>
      <c r="L10" s="313" t="s">
        <v>2862</v>
      </c>
      <c r="M10" s="313" t="s">
        <v>2863</v>
      </c>
      <c r="N10" s="313" t="s">
        <v>2864</v>
      </c>
      <c r="O10" s="313" t="s">
        <v>2864</v>
      </c>
      <c r="P10" s="313" t="s">
        <v>2865</v>
      </c>
      <c r="Q10" s="313" t="s">
        <v>2866</v>
      </c>
    </row>
    <row r="11" spans="1:18">
      <c r="B11" s="380"/>
      <c r="C11">
        <v>1010</v>
      </c>
      <c r="D11" s="313" t="s">
        <v>2849</v>
      </c>
      <c r="E11" s="313" t="s">
        <v>2035</v>
      </c>
      <c r="F11" s="313"/>
      <c r="G11">
        <v>4</v>
      </c>
      <c r="H11">
        <v>3.5</v>
      </c>
      <c r="I11">
        <v>0.875</v>
      </c>
      <c r="K11" t="s">
        <v>2846</v>
      </c>
      <c r="L11" s="313" t="s">
        <v>2867</v>
      </c>
      <c r="M11" s="313"/>
      <c r="N11" s="313"/>
      <c r="O11" s="313" t="s">
        <v>2851</v>
      </c>
      <c r="P11" s="313"/>
      <c r="Q11" s="313"/>
    </row>
    <row r="12" spans="1:18">
      <c r="B12" s="380"/>
      <c r="C12">
        <v>1011</v>
      </c>
      <c r="D12" s="313" t="s">
        <v>2845</v>
      </c>
      <c r="E12" s="313" t="s">
        <v>94</v>
      </c>
      <c r="F12" s="313"/>
      <c r="G12">
        <v>3.6875</v>
      </c>
      <c r="H12">
        <v>2.75</v>
      </c>
      <c r="I12">
        <v>1.25</v>
      </c>
      <c r="J12">
        <v>0.875</v>
      </c>
      <c r="K12" t="s">
        <v>2846</v>
      </c>
      <c r="L12" s="313" t="s">
        <v>2868</v>
      </c>
      <c r="M12" s="313"/>
      <c r="N12" s="313" t="s">
        <v>2851</v>
      </c>
      <c r="O12" s="313" t="s">
        <v>2851</v>
      </c>
      <c r="P12" s="313"/>
      <c r="Q12" s="313"/>
    </row>
    <row r="13" spans="1:18">
      <c r="B13" s="380"/>
      <c r="C13">
        <v>1012</v>
      </c>
      <c r="D13" s="313" t="s">
        <v>2845</v>
      </c>
      <c r="E13" s="313" t="s">
        <v>94</v>
      </c>
      <c r="F13" s="313"/>
      <c r="G13">
        <v>5.8125</v>
      </c>
      <c r="H13">
        <v>3.21875</v>
      </c>
      <c r="I13">
        <v>0.625</v>
      </c>
      <c r="J13">
        <v>0.625</v>
      </c>
      <c r="K13" t="s">
        <v>2846</v>
      </c>
      <c r="L13" s="313" t="s">
        <v>2869</v>
      </c>
      <c r="M13" s="313"/>
      <c r="N13" s="313" t="s">
        <v>2851</v>
      </c>
      <c r="O13" s="313" t="s">
        <v>2851</v>
      </c>
      <c r="P13" s="313"/>
      <c r="Q13" s="313"/>
    </row>
    <row r="14" spans="1:18">
      <c r="B14" s="380"/>
      <c r="C14">
        <v>1013</v>
      </c>
      <c r="D14" s="313" t="s">
        <v>2845</v>
      </c>
      <c r="E14" s="313" t="s">
        <v>94</v>
      </c>
      <c r="F14" s="313"/>
      <c r="G14">
        <v>4.25</v>
      </c>
      <c r="H14">
        <v>3.5</v>
      </c>
      <c r="I14">
        <v>1.625</v>
      </c>
      <c r="J14">
        <v>2.375</v>
      </c>
      <c r="K14" t="s">
        <v>2846</v>
      </c>
      <c r="L14" s="313" t="s">
        <v>2870</v>
      </c>
      <c r="M14" s="313" t="s">
        <v>2871</v>
      </c>
      <c r="N14" s="313" t="s">
        <v>2872</v>
      </c>
      <c r="O14" s="313" t="s">
        <v>2872</v>
      </c>
      <c r="P14" s="313"/>
      <c r="Q14" s="313"/>
    </row>
    <row r="15" spans="1:18">
      <c r="B15" s="380"/>
      <c r="C15">
        <v>1014</v>
      </c>
      <c r="D15" s="313" t="s">
        <v>2845</v>
      </c>
      <c r="E15" s="313" t="s">
        <v>94</v>
      </c>
      <c r="F15" s="313"/>
      <c r="G15">
        <v>8.09375</v>
      </c>
      <c r="H15">
        <v>3.8125</v>
      </c>
      <c r="I15">
        <v>0.625</v>
      </c>
      <c r="J15">
        <v>1</v>
      </c>
      <c r="K15" t="s">
        <v>2873</v>
      </c>
      <c r="L15" s="313" t="s">
        <v>2874</v>
      </c>
      <c r="M15" s="313"/>
      <c r="N15" s="313" t="s">
        <v>2872</v>
      </c>
      <c r="O15" s="313" t="s">
        <v>2872</v>
      </c>
      <c r="P15" s="313"/>
      <c r="Q15" s="313"/>
    </row>
    <row r="16" spans="1:18">
      <c r="B16" s="380"/>
      <c r="C16">
        <v>1015</v>
      </c>
      <c r="D16" s="313" t="s">
        <v>2845</v>
      </c>
      <c r="E16" s="313" t="s">
        <v>94</v>
      </c>
      <c r="F16" s="313" t="s">
        <v>2860</v>
      </c>
      <c r="G16">
        <v>3.5</v>
      </c>
      <c r="H16">
        <v>2.75</v>
      </c>
      <c r="I16">
        <v>1.375</v>
      </c>
      <c r="J16">
        <v>0.75</v>
      </c>
      <c r="L16" s="313" t="s">
        <v>2875</v>
      </c>
      <c r="M16" s="313" t="s">
        <v>2876</v>
      </c>
      <c r="N16" s="313" t="s">
        <v>2877</v>
      </c>
      <c r="O16" s="313" t="s">
        <v>2878</v>
      </c>
      <c r="P16" s="313" t="s">
        <v>2879</v>
      </c>
      <c r="Q16" s="313" t="s">
        <v>2880</v>
      </c>
    </row>
    <row r="17" spans="2:17">
      <c r="B17" s="380"/>
      <c r="C17">
        <v>1016</v>
      </c>
      <c r="D17" s="313" t="s">
        <v>2845</v>
      </c>
      <c r="E17" s="313" t="s">
        <v>94</v>
      </c>
      <c r="F17" s="313"/>
      <c r="G17">
        <v>3.4375</v>
      </c>
      <c r="H17">
        <v>2.75</v>
      </c>
      <c r="I17">
        <v>1.0625</v>
      </c>
      <c r="J17">
        <v>0.5625</v>
      </c>
      <c r="K17" t="s">
        <v>2846</v>
      </c>
      <c r="L17" s="313" t="s">
        <v>2869</v>
      </c>
      <c r="M17" s="313"/>
      <c r="N17" s="313" t="s">
        <v>2851</v>
      </c>
      <c r="O17" s="313" t="s">
        <v>2851</v>
      </c>
      <c r="P17" s="313"/>
      <c r="Q17" s="313"/>
    </row>
    <row r="18" spans="2:17">
      <c r="B18" s="380">
        <v>34395</v>
      </c>
      <c r="C18">
        <v>1017</v>
      </c>
      <c r="D18" s="313" t="s">
        <v>2845</v>
      </c>
      <c r="E18" s="313" t="s">
        <v>94</v>
      </c>
      <c r="F18" s="313"/>
      <c r="G18">
        <v>7.09375</v>
      </c>
      <c r="H18">
        <v>3.40625</v>
      </c>
      <c r="I18">
        <v>0.5</v>
      </c>
      <c r="J18">
        <v>0.75</v>
      </c>
      <c r="L18" s="313" t="s">
        <v>2881</v>
      </c>
      <c r="M18" s="313" t="s">
        <v>2882</v>
      </c>
      <c r="N18" s="313" t="s">
        <v>2851</v>
      </c>
      <c r="O18" s="313" t="s">
        <v>2851</v>
      </c>
      <c r="P18" s="313"/>
      <c r="Q18" s="313"/>
    </row>
    <row r="19" spans="2:17">
      <c r="B19" s="380"/>
      <c r="C19">
        <v>1018</v>
      </c>
      <c r="D19" s="313" t="s">
        <v>2845</v>
      </c>
      <c r="E19" s="313" t="s">
        <v>94</v>
      </c>
      <c r="F19" s="313"/>
      <c r="G19">
        <v>6.0625</v>
      </c>
      <c r="H19">
        <v>2.0625</v>
      </c>
      <c r="I19">
        <v>0.625</v>
      </c>
      <c r="J19">
        <v>0.5</v>
      </c>
      <c r="L19" s="313" t="s">
        <v>2883</v>
      </c>
      <c r="M19" s="313"/>
      <c r="N19" s="313"/>
      <c r="O19" s="313"/>
      <c r="P19" s="313"/>
      <c r="Q19" s="313"/>
    </row>
    <row r="20" spans="2:17">
      <c r="B20" s="380"/>
      <c r="C20">
        <v>1019</v>
      </c>
      <c r="D20" s="313" t="s">
        <v>2845</v>
      </c>
      <c r="E20" s="313" t="s">
        <v>94</v>
      </c>
      <c r="F20" s="313"/>
      <c r="G20">
        <v>3.59375</v>
      </c>
      <c r="H20">
        <v>2.71875</v>
      </c>
      <c r="I20">
        <v>2</v>
      </c>
      <c r="L20" s="313" t="s">
        <v>2847</v>
      </c>
      <c r="M20" s="313"/>
      <c r="N20" s="313"/>
      <c r="O20" s="313"/>
      <c r="P20" s="313"/>
      <c r="Q20" s="313"/>
    </row>
    <row r="21" spans="2:17">
      <c r="B21" s="380"/>
      <c r="C21">
        <v>1020</v>
      </c>
      <c r="D21" s="313" t="s">
        <v>2849</v>
      </c>
      <c r="E21" s="313" t="s">
        <v>2035</v>
      </c>
      <c r="F21" s="313"/>
      <c r="G21">
        <v>11.75</v>
      </c>
      <c r="H21">
        <v>3.1875</v>
      </c>
      <c r="I21">
        <v>1.25</v>
      </c>
      <c r="L21" s="313" t="s">
        <v>2884</v>
      </c>
      <c r="M21" s="313" t="s">
        <v>2885</v>
      </c>
      <c r="N21" s="313"/>
      <c r="O21" s="313"/>
      <c r="P21" s="313"/>
      <c r="Q21" s="313"/>
    </row>
    <row r="22" spans="2:17">
      <c r="B22" s="380"/>
      <c r="C22">
        <v>1021</v>
      </c>
      <c r="D22" s="313" t="s">
        <v>2845</v>
      </c>
      <c r="E22" s="313" t="s">
        <v>94</v>
      </c>
      <c r="F22" s="313"/>
      <c r="G22">
        <v>8.5</v>
      </c>
      <c r="H22">
        <v>1.5</v>
      </c>
      <c r="I22">
        <v>0.5625</v>
      </c>
      <c r="J22">
        <v>0.5</v>
      </c>
      <c r="L22" s="313" t="s">
        <v>2886</v>
      </c>
      <c r="M22" s="313"/>
      <c r="N22" s="313"/>
      <c r="O22" s="313"/>
      <c r="P22" s="313"/>
      <c r="Q22" s="313"/>
    </row>
    <row r="23" spans="2:17">
      <c r="B23" s="380"/>
      <c r="C23">
        <v>1022</v>
      </c>
      <c r="D23" s="313" t="s">
        <v>2849</v>
      </c>
      <c r="E23" s="313" t="s">
        <v>2035</v>
      </c>
      <c r="F23" s="313"/>
      <c r="G23">
        <v>7.5</v>
      </c>
      <c r="H23">
        <v>2.5</v>
      </c>
      <c r="I23">
        <v>0.5625</v>
      </c>
      <c r="K23" t="s">
        <v>2887</v>
      </c>
      <c r="L23" s="313" t="s">
        <v>2888</v>
      </c>
      <c r="M23" s="313" t="s">
        <v>2889</v>
      </c>
      <c r="N23" s="313"/>
      <c r="O23" s="313" t="s">
        <v>2851</v>
      </c>
      <c r="P23" s="313"/>
      <c r="Q23" s="313"/>
    </row>
    <row r="24" spans="2:17">
      <c r="B24" s="380"/>
      <c r="C24">
        <v>1023</v>
      </c>
      <c r="D24" s="313" t="s">
        <v>2845</v>
      </c>
      <c r="E24" s="313" t="s">
        <v>94</v>
      </c>
      <c r="F24" s="313"/>
      <c r="G24">
        <v>4.5</v>
      </c>
      <c r="H24">
        <v>4.5</v>
      </c>
      <c r="I24">
        <v>1</v>
      </c>
      <c r="J24">
        <v>0.75</v>
      </c>
      <c r="K24" t="s">
        <v>2861</v>
      </c>
      <c r="L24" s="313" t="s">
        <v>2886</v>
      </c>
      <c r="M24" s="313" t="s">
        <v>2890</v>
      </c>
      <c r="N24" s="313" t="s">
        <v>2872</v>
      </c>
      <c r="O24" s="313" t="s">
        <v>2872</v>
      </c>
      <c r="P24" s="313"/>
      <c r="Q24" s="313"/>
    </row>
    <row r="25" spans="2:17">
      <c r="B25" s="380"/>
      <c r="C25">
        <v>1024</v>
      </c>
      <c r="D25" s="313" t="s">
        <v>2849</v>
      </c>
      <c r="E25" s="313" t="s">
        <v>2035</v>
      </c>
      <c r="F25" s="313"/>
      <c r="G25">
        <v>8.5625</v>
      </c>
      <c r="H25">
        <v>4.5625</v>
      </c>
      <c r="I25">
        <v>1.3125</v>
      </c>
      <c r="L25" s="313" t="s">
        <v>2891</v>
      </c>
      <c r="M25" s="313"/>
      <c r="N25" s="313"/>
      <c r="O25" s="313"/>
      <c r="P25" s="313"/>
      <c r="Q25" s="313"/>
    </row>
    <row r="26" spans="2:17">
      <c r="B26" s="380"/>
      <c r="C26">
        <v>1025</v>
      </c>
      <c r="D26" s="313" t="s">
        <v>2849</v>
      </c>
      <c r="E26" s="313" t="s">
        <v>2035</v>
      </c>
      <c r="F26" s="313"/>
      <c r="G26">
        <v>8</v>
      </c>
      <c r="H26">
        <v>3.1875</v>
      </c>
      <c r="I26">
        <v>1.25</v>
      </c>
      <c r="L26" s="313" t="s">
        <v>2884</v>
      </c>
      <c r="M26" s="313" t="s">
        <v>2892</v>
      </c>
      <c r="N26" s="313"/>
      <c r="O26" s="313"/>
      <c r="P26" s="313"/>
      <c r="Q26" s="313"/>
    </row>
    <row r="27" spans="2:17">
      <c r="B27" s="380"/>
      <c r="C27">
        <v>1026</v>
      </c>
      <c r="D27" s="313" t="s">
        <v>2845</v>
      </c>
      <c r="E27" s="313" t="s">
        <v>94</v>
      </c>
      <c r="F27" s="313"/>
      <c r="G27">
        <v>2.9375</v>
      </c>
      <c r="H27">
        <v>1.9375</v>
      </c>
      <c r="I27">
        <v>0.625</v>
      </c>
      <c r="J27">
        <v>0.5625</v>
      </c>
      <c r="L27" s="313" t="s">
        <v>2875</v>
      </c>
      <c r="M27" s="313" t="s">
        <v>2893</v>
      </c>
      <c r="N27" s="313"/>
      <c r="O27" s="313"/>
      <c r="P27" s="313"/>
      <c r="Q27" s="313"/>
    </row>
    <row r="28" spans="2:17">
      <c r="B28" s="380"/>
      <c r="C28">
        <v>1027</v>
      </c>
      <c r="D28" s="313" t="s">
        <v>2845</v>
      </c>
      <c r="E28" s="313" t="s">
        <v>94</v>
      </c>
      <c r="F28" s="313"/>
      <c r="G28">
        <v>10</v>
      </c>
      <c r="H28">
        <v>8</v>
      </c>
      <c r="I28">
        <v>2</v>
      </c>
      <c r="J28">
        <v>0.625</v>
      </c>
      <c r="K28" t="s">
        <v>2894</v>
      </c>
      <c r="L28" s="313" t="s">
        <v>2895</v>
      </c>
      <c r="M28" s="313" t="s">
        <v>2896</v>
      </c>
      <c r="N28" s="313"/>
      <c r="O28" s="313"/>
      <c r="P28" s="313"/>
      <c r="Q28" s="313"/>
    </row>
    <row r="29" spans="2:17">
      <c r="B29" s="380"/>
      <c r="C29">
        <v>1028</v>
      </c>
      <c r="D29" s="313" t="s">
        <v>2845</v>
      </c>
      <c r="E29" s="313" t="s">
        <v>94</v>
      </c>
      <c r="F29" s="313"/>
      <c r="G29">
        <v>2.5</v>
      </c>
      <c r="H29">
        <v>2.5</v>
      </c>
      <c r="I29">
        <v>0.5625</v>
      </c>
      <c r="J29">
        <v>1</v>
      </c>
      <c r="K29" t="s">
        <v>2855</v>
      </c>
      <c r="L29" s="313" t="s">
        <v>2886</v>
      </c>
      <c r="M29" s="313" t="s">
        <v>2897</v>
      </c>
      <c r="N29" s="313" t="s">
        <v>2851</v>
      </c>
      <c r="O29" s="313" t="s">
        <v>2851</v>
      </c>
      <c r="P29" s="313"/>
      <c r="Q29" s="313"/>
    </row>
    <row r="30" spans="2:17">
      <c r="B30" s="380"/>
      <c r="C30">
        <v>1029</v>
      </c>
      <c r="D30" s="313" t="s">
        <v>2849</v>
      </c>
      <c r="E30" s="313" t="s">
        <v>2035</v>
      </c>
      <c r="F30" s="313"/>
      <c r="G30">
        <v>5</v>
      </c>
      <c r="H30">
        <v>5</v>
      </c>
      <c r="I30">
        <v>1.25</v>
      </c>
      <c r="L30" s="313" t="s">
        <v>2898</v>
      </c>
      <c r="M30" s="313"/>
      <c r="N30" s="313"/>
      <c r="O30" s="313"/>
      <c r="P30" s="313"/>
      <c r="Q30" s="313"/>
    </row>
    <row r="31" spans="2:17">
      <c r="B31" s="380"/>
      <c r="C31">
        <v>1030</v>
      </c>
      <c r="D31" s="313" t="s">
        <v>2849</v>
      </c>
      <c r="E31" s="313" t="s">
        <v>2035</v>
      </c>
      <c r="F31" s="313"/>
      <c r="G31">
        <v>4</v>
      </c>
      <c r="H31">
        <v>4</v>
      </c>
      <c r="I31">
        <v>1.25</v>
      </c>
      <c r="K31" t="s">
        <v>2899</v>
      </c>
      <c r="L31" s="313" t="s">
        <v>2898</v>
      </c>
      <c r="M31" s="313"/>
      <c r="N31" s="313"/>
      <c r="O31" s="313"/>
      <c r="P31" s="313"/>
      <c r="Q31" s="313"/>
    </row>
    <row r="32" spans="2:17">
      <c r="B32" s="380"/>
      <c r="C32">
        <v>1031</v>
      </c>
      <c r="D32" s="313" t="s">
        <v>2845</v>
      </c>
      <c r="E32" s="313" t="s">
        <v>94</v>
      </c>
      <c r="F32" s="313"/>
      <c r="G32">
        <v>5.8125</v>
      </c>
      <c r="H32">
        <v>3.5</v>
      </c>
      <c r="I32">
        <v>1</v>
      </c>
      <c r="J32">
        <v>0.75</v>
      </c>
      <c r="L32" s="313" t="s">
        <v>2900</v>
      </c>
      <c r="M32" s="313"/>
      <c r="N32" s="313"/>
      <c r="O32" s="313"/>
      <c r="P32" s="313"/>
      <c r="Q32" s="313"/>
    </row>
    <row r="33" spans="2:17">
      <c r="B33" s="380"/>
      <c r="C33">
        <v>1032</v>
      </c>
      <c r="D33" s="313" t="s">
        <v>2845</v>
      </c>
      <c r="E33" s="313" t="s">
        <v>94</v>
      </c>
      <c r="F33" s="313"/>
      <c r="G33">
        <v>12</v>
      </c>
      <c r="H33">
        <v>8</v>
      </c>
      <c r="I33">
        <v>1.375</v>
      </c>
      <c r="J33">
        <v>0.875</v>
      </c>
      <c r="L33" s="313" t="s">
        <v>2901</v>
      </c>
      <c r="M33" s="313"/>
      <c r="N33" s="313"/>
      <c r="O33" s="313"/>
      <c r="P33" s="313"/>
      <c r="Q33" s="313"/>
    </row>
    <row r="34" spans="2:17">
      <c r="B34" s="380"/>
      <c r="C34">
        <v>1033</v>
      </c>
      <c r="D34" s="313" t="s">
        <v>2849</v>
      </c>
      <c r="E34" s="313" t="s">
        <v>2035</v>
      </c>
      <c r="F34" s="313"/>
      <c r="G34">
        <v>7.875</v>
      </c>
      <c r="H34">
        <v>5.75</v>
      </c>
      <c r="I34">
        <v>1.3125</v>
      </c>
      <c r="L34" s="313" t="s">
        <v>2901</v>
      </c>
      <c r="M34" s="313"/>
      <c r="N34" s="313"/>
      <c r="O34" s="313"/>
      <c r="P34" s="313"/>
      <c r="Q34" s="313"/>
    </row>
    <row r="35" spans="2:17">
      <c r="B35" s="380"/>
      <c r="C35">
        <v>1034</v>
      </c>
      <c r="D35" s="313" t="s">
        <v>2845</v>
      </c>
      <c r="E35" s="313" t="s">
        <v>94</v>
      </c>
      <c r="F35" s="313"/>
      <c r="G35">
        <v>8.0625</v>
      </c>
      <c r="H35">
        <v>6.0625</v>
      </c>
      <c r="I35">
        <v>1.25</v>
      </c>
      <c r="L35" s="313" t="s">
        <v>2901</v>
      </c>
      <c r="M35" s="313"/>
      <c r="N35" s="313"/>
      <c r="O35" s="313"/>
      <c r="P35" s="313"/>
      <c r="Q35" s="313"/>
    </row>
    <row r="36" spans="2:17">
      <c r="B36" s="380"/>
      <c r="C36">
        <v>1035</v>
      </c>
      <c r="D36" s="313" t="s">
        <v>2849</v>
      </c>
      <c r="E36" s="313" t="s">
        <v>2035</v>
      </c>
      <c r="F36" s="313"/>
      <c r="G36">
        <v>9.625</v>
      </c>
      <c r="H36">
        <v>6.25</v>
      </c>
      <c r="I36">
        <v>0.8125</v>
      </c>
      <c r="L36" s="313"/>
      <c r="M36" s="313" t="s">
        <v>2902</v>
      </c>
      <c r="N36" s="313"/>
      <c r="O36" s="313"/>
      <c r="P36" s="313"/>
      <c r="Q36" s="313"/>
    </row>
    <row r="37" spans="2:17">
      <c r="B37" s="380"/>
      <c r="C37">
        <v>1036</v>
      </c>
      <c r="D37" s="313" t="s">
        <v>2845</v>
      </c>
      <c r="E37" s="313" t="s">
        <v>94</v>
      </c>
      <c r="F37" s="313"/>
      <c r="G37">
        <v>8.5625</v>
      </c>
      <c r="H37">
        <v>6.3125</v>
      </c>
      <c r="I37">
        <v>1.625</v>
      </c>
      <c r="L37" s="313"/>
      <c r="M37" s="313" t="s">
        <v>2902</v>
      </c>
      <c r="N37" s="313"/>
      <c r="O37" s="313"/>
      <c r="P37" s="313"/>
      <c r="Q37" s="313"/>
    </row>
    <row r="38" spans="2:17">
      <c r="B38" s="380"/>
      <c r="C38">
        <v>1037</v>
      </c>
      <c r="D38" s="313" t="s">
        <v>2845</v>
      </c>
      <c r="E38" s="313" t="s">
        <v>94</v>
      </c>
      <c r="F38" s="313" t="s">
        <v>2860</v>
      </c>
      <c r="G38">
        <v>6.1875</v>
      </c>
      <c r="H38">
        <v>1.4375</v>
      </c>
      <c r="I38">
        <v>0.625</v>
      </c>
      <c r="J38">
        <v>0.46875</v>
      </c>
      <c r="L38" s="313" t="s">
        <v>2903</v>
      </c>
      <c r="M38" s="313" t="s">
        <v>2904</v>
      </c>
      <c r="N38" s="313"/>
      <c r="O38" s="313"/>
      <c r="P38" s="313" t="s">
        <v>2905</v>
      </c>
      <c r="Q38" s="313" t="s">
        <v>2906</v>
      </c>
    </row>
    <row r="39" spans="2:17">
      <c r="B39" s="380"/>
      <c r="C39">
        <v>1038</v>
      </c>
      <c r="D39" s="313" t="s">
        <v>2907</v>
      </c>
      <c r="E39" s="313" t="s">
        <v>1970</v>
      </c>
      <c r="F39" s="313"/>
      <c r="G39">
        <v>4.4375</v>
      </c>
      <c r="H39">
        <v>3.6875</v>
      </c>
      <c r="I39">
        <v>1.25</v>
      </c>
      <c r="L39" s="313" t="s">
        <v>2875</v>
      </c>
      <c r="M39" s="313" t="s">
        <v>2908</v>
      </c>
      <c r="N39" s="313"/>
      <c r="O39" s="313"/>
      <c r="P39" s="313"/>
      <c r="Q39" s="313"/>
    </row>
    <row r="40" spans="2:17">
      <c r="B40" s="380">
        <v>34589</v>
      </c>
      <c r="C40">
        <v>1040</v>
      </c>
      <c r="D40" s="313" t="s">
        <v>2845</v>
      </c>
      <c r="E40" s="313" t="s">
        <v>94</v>
      </c>
      <c r="F40" s="313"/>
      <c r="G40">
        <v>2.75</v>
      </c>
      <c r="H40">
        <v>2.75</v>
      </c>
      <c r="I40">
        <v>2</v>
      </c>
      <c r="J40">
        <v>1.25</v>
      </c>
      <c r="K40" t="s">
        <v>2846</v>
      </c>
      <c r="L40" s="313" t="s">
        <v>2868</v>
      </c>
      <c r="M40" s="313" t="s">
        <v>2909</v>
      </c>
      <c r="N40" s="313" t="s">
        <v>2910</v>
      </c>
      <c r="O40" s="313" t="s">
        <v>2910</v>
      </c>
      <c r="P40" s="313"/>
      <c r="Q40" s="313"/>
    </row>
    <row r="41" spans="2:17">
      <c r="B41" s="380"/>
      <c r="C41">
        <v>1041</v>
      </c>
      <c r="D41" s="313" t="s">
        <v>2845</v>
      </c>
      <c r="E41" s="313" t="s">
        <v>94</v>
      </c>
      <c r="F41" s="313"/>
      <c r="G41">
        <v>5.125</v>
      </c>
      <c r="H41">
        <v>2.8125</v>
      </c>
      <c r="I41">
        <v>0.875</v>
      </c>
      <c r="J41">
        <v>0.625</v>
      </c>
      <c r="L41" s="313" t="s">
        <v>2911</v>
      </c>
      <c r="M41" s="313"/>
      <c r="N41" s="313"/>
      <c r="O41" s="313"/>
      <c r="P41" s="313"/>
      <c r="Q41" s="313"/>
    </row>
    <row r="42" spans="2:17">
      <c r="B42" s="380"/>
      <c r="C42">
        <v>1042</v>
      </c>
      <c r="D42" s="313" t="s">
        <v>2849</v>
      </c>
      <c r="E42" s="313" t="s">
        <v>2035</v>
      </c>
      <c r="F42" s="313"/>
      <c r="G42">
        <v>2.125</v>
      </c>
      <c r="H42">
        <v>1.25</v>
      </c>
      <c r="I42">
        <v>0.6875</v>
      </c>
      <c r="L42" s="313" t="s">
        <v>2912</v>
      </c>
      <c r="M42" s="313"/>
      <c r="N42" s="313"/>
      <c r="O42" s="313"/>
      <c r="P42" s="313"/>
      <c r="Q42" s="313"/>
    </row>
    <row r="43" spans="2:17">
      <c r="B43" s="380"/>
      <c r="C43">
        <v>1043</v>
      </c>
      <c r="D43" s="313" t="s">
        <v>2845</v>
      </c>
      <c r="E43" s="313" t="s">
        <v>94</v>
      </c>
      <c r="F43" s="313"/>
      <c r="G43">
        <v>1.375</v>
      </c>
      <c r="H43">
        <v>1.375</v>
      </c>
      <c r="I43" t="s">
        <v>2913</v>
      </c>
      <c r="J43">
        <v>2.25</v>
      </c>
      <c r="L43" s="313" t="s">
        <v>2912</v>
      </c>
      <c r="M43" s="313"/>
      <c r="N43" s="313"/>
      <c r="O43" s="313"/>
      <c r="P43" s="313"/>
      <c r="Q43" s="313"/>
    </row>
    <row r="44" spans="2:17">
      <c r="B44" s="380"/>
      <c r="C44">
        <v>1044</v>
      </c>
      <c r="D44" s="313" t="s">
        <v>2845</v>
      </c>
      <c r="E44" s="313" t="s">
        <v>94</v>
      </c>
      <c r="F44" s="313"/>
      <c r="G44">
        <v>3.5625</v>
      </c>
      <c r="H44">
        <v>2.75</v>
      </c>
      <c r="I44">
        <v>2</v>
      </c>
      <c r="J44">
        <v>0.75</v>
      </c>
      <c r="L44" s="313" t="s">
        <v>2914</v>
      </c>
      <c r="M44" s="313"/>
      <c r="N44" s="313"/>
      <c r="O44" s="313"/>
      <c r="P44" s="313"/>
      <c r="Q44" s="313"/>
    </row>
    <row r="45" spans="2:17">
      <c r="B45" s="380"/>
      <c r="C45">
        <v>1045</v>
      </c>
      <c r="D45" s="313" t="s">
        <v>2845</v>
      </c>
      <c r="E45" s="313" t="s">
        <v>94</v>
      </c>
      <c r="F45" s="313"/>
      <c r="G45">
        <v>5</v>
      </c>
      <c r="H45">
        <v>4</v>
      </c>
      <c r="I45">
        <v>2</v>
      </c>
      <c r="J45">
        <v>0.75</v>
      </c>
      <c r="L45" s="313" t="s">
        <v>2914</v>
      </c>
      <c r="M45" s="313"/>
      <c r="N45" s="313"/>
      <c r="O45" s="313"/>
      <c r="P45" s="313"/>
      <c r="Q45" s="313"/>
    </row>
    <row r="46" spans="2:17">
      <c r="B46" s="380"/>
      <c r="C46">
        <v>1046</v>
      </c>
      <c r="D46" s="313" t="s">
        <v>2845</v>
      </c>
      <c r="E46" s="313" t="s">
        <v>94</v>
      </c>
      <c r="F46" s="313"/>
      <c r="G46">
        <v>10.25</v>
      </c>
      <c r="H46">
        <v>2.875</v>
      </c>
      <c r="I46">
        <v>1.25</v>
      </c>
      <c r="J46">
        <v>0.9375</v>
      </c>
      <c r="L46" s="313" t="s">
        <v>2875</v>
      </c>
      <c r="M46" s="313" t="s">
        <v>2915</v>
      </c>
      <c r="N46" s="313"/>
      <c r="O46" s="313"/>
      <c r="P46" s="313"/>
      <c r="Q46" s="313"/>
    </row>
    <row r="47" spans="2:17">
      <c r="B47" s="380"/>
      <c r="C47">
        <v>1047</v>
      </c>
      <c r="D47" s="313" t="s">
        <v>2845</v>
      </c>
      <c r="E47" s="313" t="s">
        <v>94</v>
      </c>
      <c r="F47" s="313"/>
      <c r="G47">
        <v>10.375</v>
      </c>
      <c r="H47">
        <v>3</v>
      </c>
      <c r="I47">
        <v>0.75</v>
      </c>
      <c r="J47">
        <v>0.5</v>
      </c>
      <c r="L47" s="313" t="s">
        <v>2916</v>
      </c>
      <c r="M47" s="313"/>
      <c r="N47" s="313"/>
      <c r="O47" s="313"/>
      <c r="P47" s="313"/>
      <c r="Q47" s="313"/>
    </row>
    <row r="48" spans="2:17">
      <c r="B48" s="380"/>
      <c r="C48">
        <v>1048</v>
      </c>
      <c r="D48" s="313" t="s">
        <v>2845</v>
      </c>
      <c r="E48" s="313" t="s">
        <v>94</v>
      </c>
      <c r="F48" s="313"/>
      <c r="G48">
        <v>8.375</v>
      </c>
      <c r="H48">
        <v>6.0625</v>
      </c>
      <c r="I48">
        <v>1.6875</v>
      </c>
      <c r="L48" s="313" t="s">
        <v>2917</v>
      </c>
      <c r="M48" s="313"/>
      <c r="N48" s="313"/>
      <c r="O48" s="313"/>
      <c r="P48" s="313"/>
      <c r="Q48" s="313"/>
    </row>
    <row r="49" spans="2:17">
      <c r="B49" s="380"/>
      <c r="C49">
        <v>1049</v>
      </c>
      <c r="D49" s="313" t="s">
        <v>2845</v>
      </c>
      <c r="E49" s="313" t="s">
        <v>94</v>
      </c>
      <c r="F49" s="313"/>
      <c r="G49">
        <v>5.25</v>
      </c>
      <c r="H49">
        <v>4.625</v>
      </c>
      <c r="I49">
        <v>0.75</v>
      </c>
      <c r="J49">
        <v>0.5</v>
      </c>
      <c r="L49" s="313" t="s">
        <v>2874</v>
      </c>
      <c r="M49" s="313" t="s">
        <v>2918</v>
      </c>
      <c r="N49" s="313"/>
      <c r="O49" s="313"/>
      <c r="P49" s="313"/>
      <c r="Q49" s="313"/>
    </row>
    <row r="50" spans="2:17">
      <c r="B50" s="380"/>
      <c r="C50">
        <v>1050</v>
      </c>
      <c r="D50" s="313" t="s">
        <v>2849</v>
      </c>
      <c r="E50" s="313" t="s">
        <v>2035</v>
      </c>
      <c r="F50" s="313"/>
      <c r="G50">
        <v>2.5625</v>
      </c>
      <c r="H50">
        <v>3.375</v>
      </c>
      <c r="J50">
        <v>1</v>
      </c>
      <c r="L50" s="313" t="s">
        <v>2919</v>
      </c>
      <c r="M50" s="313" t="s">
        <v>2920</v>
      </c>
      <c r="N50" s="313"/>
      <c r="O50" s="313"/>
      <c r="P50" s="313"/>
      <c r="Q50" s="313"/>
    </row>
    <row r="51" spans="2:17">
      <c r="B51" s="380"/>
      <c r="C51">
        <v>1051</v>
      </c>
      <c r="D51" s="313" t="s">
        <v>2845</v>
      </c>
      <c r="E51" s="313" t="s">
        <v>94</v>
      </c>
      <c r="F51" s="313"/>
      <c r="G51">
        <v>6.25</v>
      </c>
      <c r="H51">
        <v>1.875</v>
      </c>
      <c r="I51">
        <v>0.8125</v>
      </c>
      <c r="J51">
        <v>0.6875</v>
      </c>
      <c r="K51" t="s">
        <v>2855</v>
      </c>
      <c r="L51" s="313" t="s">
        <v>2921</v>
      </c>
      <c r="M51" s="313"/>
      <c r="N51" s="313" t="s">
        <v>2854</v>
      </c>
      <c r="O51" s="313" t="s">
        <v>2854</v>
      </c>
      <c r="P51" s="313"/>
      <c r="Q51" s="313"/>
    </row>
    <row r="52" spans="2:17">
      <c r="B52" s="380"/>
      <c r="C52">
        <v>1052</v>
      </c>
      <c r="D52" s="313" t="s">
        <v>2845</v>
      </c>
      <c r="E52" s="313" t="s">
        <v>94</v>
      </c>
      <c r="F52" s="313"/>
      <c r="G52">
        <v>2.9375</v>
      </c>
      <c r="H52">
        <v>2.125</v>
      </c>
      <c r="I52">
        <v>1</v>
      </c>
      <c r="J52">
        <v>0.875</v>
      </c>
      <c r="L52" s="313" t="s">
        <v>2922</v>
      </c>
      <c r="M52" s="313"/>
      <c r="N52" s="313"/>
      <c r="O52" s="313"/>
      <c r="P52" s="313"/>
      <c r="Q52" s="313"/>
    </row>
    <row r="53" spans="2:17">
      <c r="B53" s="380"/>
      <c r="C53">
        <v>1053</v>
      </c>
      <c r="D53" s="313" t="s">
        <v>2845</v>
      </c>
      <c r="E53" s="313" t="s">
        <v>94</v>
      </c>
      <c r="F53" s="313" t="s">
        <v>2860</v>
      </c>
      <c r="G53">
        <v>6.1875</v>
      </c>
      <c r="H53">
        <v>1.75</v>
      </c>
      <c r="I53">
        <v>0.75</v>
      </c>
      <c r="J53">
        <v>0.625</v>
      </c>
      <c r="K53" t="s">
        <v>2899</v>
      </c>
      <c r="L53" s="313" t="s">
        <v>2903</v>
      </c>
      <c r="M53" s="313" t="s">
        <v>2923</v>
      </c>
      <c r="N53" s="313" t="s">
        <v>2924</v>
      </c>
      <c r="O53" s="313" t="s">
        <v>2925</v>
      </c>
      <c r="P53" s="313" t="s">
        <v>2926</v>
      </c>
      <c r="Q53" s="313" t="s">
        <v>2927</v>
      </c>
    </row>
    <row r="54" spans="2:17">
      <c r="B54" s="380"/>
      <c r="C54">
        <v>1054</v>
      </c>
      <c r="D54" s="313" t="s">
        <v>2845</v>
      </c>
      <c r="E54" s="313" t="s">
        <v>94</v>
      </c>
      <c r="F54" s="313"/>
      <c r="G54">
        <v>6.25</v>
      </c>
      <c r="H54">
        <v>4.5</v>
      </c>
      <c r="I54">
        <v>0.75</v>
      </c>
      <c r="J54">
        <v>0.5625</v>
      </c>
      <c r="L54" s="313" t="s">
        <v>2911</v>
      </c>
      <c r="M54" s="313"/>
      <c r="N54" s="313"/>
      <c r="O54" s="313"/>
      <c r="P54" s="313"/>
      <c r="Q54" s="313"/>
    </row>
    <row r="55" spans="2:17">
      <c r="B55" s="380"/>
      <c r="C55">
        <v>1055</v>
      </c>
      <c r="D55" s="313" t="s">
        <v>2845</v>
      </c>
      <c r="E55" s="313" t="s">
        <v>94</v>
      </c>
      <c r="F55" s="313"/>
      <c r="G55">
        <v>3.9375</v>
      </c>
      <c r="H55">
        <v>3.5625</v>
      </c>
      <c r="I55">
        <v>1.3125</v>
      </c>
      <c r="J55">
        <v>0.625</v>
      </c>
      <c r="L55" s="313" t="s">
        <v>2881</v>
      </c>
      <c r="M55" s="313"/>
      <c r="N55" s="313"/>
      <c r="O55" s="313"/>
      <c r="P55" s="313"/>
      <c r="Q55" s="313"/>
    </row>
    <row r="56" spans="2:17">
      <c r="B56" s="380"/>
      <c r="C56">
        <v>1056</v>
      </c>
      <c r="D56" s="313" t="s">
        <v>2845</v>
      </c>
      <c r="E56" s="313" t="s">
        <v>94</v>
      </c>
      <c r="F56" s="313"/>
      <c r="G56">
        <v>5</v>
      </c>
      <c r="H56">
        <v>5</v>
      </c>
      <c r="I56">
        <v>1.1875</v>
      </c>
      <c r="J56">
        <v>0.75</v>
      </c>
      <c r="L56" s="313" t="s">
        <v>2881</v>
      </c>
      <c r="M56" s="313"/>
      <c r="N56" s="313"/>
      <c r="O56" s="313"/>
      <c r="P56" s="313"/>
      <c r="Q56" s="313"/>
    </row>
    <row r="57" spans="2:17">
      <c r="B57" s="380"/>
      <c r="C57">
        <v>1057</v>
      </c>
      <c r="D57" s="313" t="s">
        <v>2845</v>
      </c>
      <c r="E57" s="313" t="s">
        <v>94</v>
      </c>
      <c r="F57" s="313" t="s">
        <v>2860</v>
      </c>
      <c r="G57">
        <v>3</v>
      </c>
      <c r="H57">
        <v>3</v>
      </c>
      <c r="I57">
        <v>1.25</v>
      </c>
      <c r="J57">
        <v>0.625</v>
      </c>
      <c r="K57" t="s">
        <v>2899</v>
      </c>
      <c r="L57" s="313" t="s">
        <v>2928</v>
      </c>
      <c r="M57" s="313" t="s">
        <v>2929</v>
      </c>
      <c r="N57" s="313" t="s">
        <v>2930</v>
      </c>
      <c r="O57" s="313" t="s">
        <v>2931</v>
      </c>
      <c r="P57" s="313" t="s">
        <v>2932</v>
      </c>
      <c r="Q57" s="313" t="s">
        <v>2933</v>
      </c>
    </row>
    <row r="58" spans="2:17">
      <c r="B58" s="380"/>
      <c r="C58">
        <v>1058</v>
      </c>
      <c r="D58" s="313" t="s">
        <v>2845</v>
      </c>
      <c r="E58" s="313" t="s">
        <v>94</v>
      </c>
      <c r="F58" s="313"/>
      <c r="G58">
        <v>8.5</v>
      </c>
      <c r="H58">
        <v>1.625</v>
      </c>
      <c r="I58">
        <v>0.75</v>
      </c>
      <c r="J58">
        <v>0.5625</v>
      </c>
      <c r="K58" t="s">
        <v>2846</v>
      </c>
      <c r="L58" s="313" t="s">
        <v>2874</v>
      </c>
      <c r="M58" s="313"/>
      <c r="N58" s="313" t="s">
        <v>2851</v>
      </c>
      <c r="O58" s="313" t="s">
        <v>2851</v>
      </c>
      <c r="P58" s="313"/>
      <c r="Q58" s="313"/>
    </row>
    <row r="59" spans="2:17">
      <c r="B59" s="380"/>
      <c r="C59">
        <v>1059</v>
      </c>
      <c r="D59" s="313" t="s">
        <v>2845</v>
      </c>
      <c r="E59" s="313" t="s">
        <v>94</v>
      </c>
      <c r="F59" s="313"/>
      <c r="G59">
        <v>5.25</v>
      </c>
      <c r="H59">
        <v>3</v>
      </c>
      <c r="I59">
        <v>2.5</v>
      </c>
      <c r="J59">
        <v>1</v>
      </c>
      <c r="L59" s="313"/>
      <c r="M59" s="313"/>
      <c r="N59" s="313"/>
      <c r="O59" s="313"/>
      <c r="P59" s="313"/>
      <c r="Q59" s="313"/>
    </row>
    <row r="60" spans="2:17">
      <c r="B60" s="380"/>
      <c r="C60">
        <v>1060</v>
      </c>
      <c r="D60" s="313" t="s">
        <v>2845</v>
      </c>
      <c r="E60" s="313" t="s">
        <v>94</v>
      </c>
      <c r="F60" s="313"/>
      <c r="G60">
        <v>11.25</v>
      </c>
      <c r="H60">
        <v>8.75</v>
      </c>
      <c r="I60">
        <v>2</v>
      </c>
      <c r="J60">
        <v>1</v>
      </c>
      <c r="K60" t="s">
        <v>2934</v>
      </c>
      <c r="L60" s="313"/>
      <c r="M60" s="313"/>
      <c r="N60" s="313" t="s">
        <v>2935</v>
      </c>
      <c r="O60" s="313" t="s">
        <v>2935</v>
      </c>
      <c r="P60" s="313"/>
      <c r="Q60" s="313"/>
    </row>
    <row r="61" spans="2:17">
      <c r="B61" s="380"/>
      <c r="C61">
        <v>1061</v>
      </c>
      <c r="D61" s="313" t="s">
        <v>2845</v>
      </c>
      <c r="E61" s="313" t="s">
        <v>94</v>
      </c>
      <c r="F61" s="313"/>
      <c r="G61">
        <v>7.8125</v>
      </c>
      <c r="H61">
        <v>5.9375</v>
      </c>
      <c r="I61">
        <v>1.125</v>
      </c>
      <c r="J61">
        <v>0.625</v>
      </c>
      <c r="K61" t="s">
        <v>2936</v>
      </c>
      <c r="L61" s="313" t="s">
        <v>2919</v>
      </c>
      <c r="M61" s="313" t="s">
        <v>2937</v>
      </c>
      <c r="N61" s="313" t="s">
        <v>2938</v>
      </c>
      <c r="O61" s="313" t="s">
        <v>2872</v>
      </c>
      <c r="P61" s="313"/>
      <c r="Q61" s="313"/>
    </row>
    <row r="62" spans="2:17">
      <c r="B62" s="380"/>
      <c r="C62">
        <v>1062</v>
      </c>
      <c r="D62" s="313" t="s">
        <v>2845</v>
      </c>
      <c r="E62" s="313" t="s">
        <v>94</v>
      </c>
      <c r="F62" s="313"/>
      <c r="G62">
        <v>5.375</v>
      </c>
      <c r="H62">
        <v>3.125</v>
      </c>
      <c r="I62">
        <v>0.625</v>
      </c>
      <c r="J62">
        <v>0.5</v>
      </c>
      <c r="K62" t="s">
        <v>2858</v>
      </c>
      <c r="L62" s="313" t="s">
        <v>2939</v>
      </c>
      <c r="M62" s="313" t="s">
        <v>2937</v>
      </c>
      <c r="N62" s="313" t="s">
        <v>2940</v>
      </c>
      <c r="O62" s="313" t="s">
        <v>2940</v>
      </c>
      <c r="P62" s="313"/>
      <c r="Q62" s="313"/>
    </row>
    <row r="63" spans="2:17">
      <c r="B63" s="380">
        <v>34913</v>
      </c>
      <c r="C63">
        <v>1063</v>
      </c>
      <c r="D63" s="313" t="s">
        <v>2845</v>
      </c>
      <c r="E63" s="313" t="s">
        <v>94</v>
      </c>
      <c r="F63" s="313"/>
      <c r="G63">
        <v>3.5625</v>
      </c>
      <c r="H63">
        <v>3.5625</v>
      </c>
      <c r="I63">
        <v>1.75</v>
      </c>
      <c r="J63">
        <v>0.75</v>
      </c>
      <c r="K63" t="s">
        <v>2846</v>
      </c>
      <c r="L63" s="313" t="s">
        <v>2941</v>
      </c>
      <c r="M63" s="313"/>
      <c r="N63" s="313" t="s">
        <v>2851</v>
      </c>
      <c r="O63" s="313" t="s">
        <v>2942</v>
      </c>
      <c r="P63" s="313"/>
      <c r="Q63" s="313"/>
    </row>
    <row r="64" spans="2:17">
      <c r="B64" s="380"/>
      <c r="C64">
        <v>1064</v>
      </c>
      <c r="D64" s="313" t="s">
        <v>2845</v>
      </c>
      <c r="E64" s="313" t="s">
        <v>94</v>
      </c>
      <c r="F64" s="313" t="s">
        <v>2860</v>
      </c>
      <c r="G64">
        <v>3</v>
      </c>
      <c r="H64">
        <v>2.5</v>
      </c>
      <c r="I64">
        <v>1</v>
      </c>
      <c r="J64">
        <v>0.625</v>
      </c>
      <c r="K64" t="s">
        <v>2899</v>
      </c>
      <c r="L64" s="313" t="s">
        <v>2943</v>
      </c>
      <c r="M64" s="313"/>
      <c r="N64" s="313" t="s">
        <v>2851</v>
      </c>
      <c r="O64" s="313" t="s">
        <v>2851</v>
      </c>
      <c r="P64" s="313" t="s">
        <v>2944</v>
      </c>
      <c r="Q64" s="313" t="s">
        <v>2945</v>
      </c>
    </row>
    <row r="65" spans="2:17">
      <c r="B65" s="380"/>
      <c r="C65">
        <v>1065</v>
      </c>
      <c r="D65" s="313" t="s">
        <v>2845</v>
      </c>
      <c r="E65" s="313" t="s">
        <v>94</v>
      </c>
      <c r="F65" s="313"/>
      <c r="G65">
        <v>3.5</v>
      </c>
      <c r="H65">
        <v>2.5625</v>
      </c>
      <c r="I65">
        <v>0.75</v>
      </c>
      <c r="J65">
        <v>0.5</v>
      </c>
      <c r="K65" t="s">
        <v>2899</v>
      </c>
      <c r="L65" s="313" t="s">
        <v>2946</v>
      </c>
      <c r="M65" s="313" t="s">
        <v>2947</v>
      </c>
      <c r="N65" s="313" t="s">
        <v>2851</v>
      </c>
      <c r="O65" s="313" t="s">
        <v>2851</v>
      </c>
      <c r="P65" s="313"/>
      <c r="Q65" s="313"/>
    </row>
    <row r="66" spans="2:17">
      <c r="B66" s="380"/>
      <c r="C66">
        <v>1066</v>
      </c>
      <c r="D66" s="313" t="s">
        <v>2849</v>
      </c>
      <c r="E66" s="313" t="s">
        <v>2035</v>
      </c>
      <c r="F66" s="313"/>
      <c r="G66">
        <v>14.25</v>
      </c>
      <c r="H66">
        <v>7.5</v>
      </c>
      <c r="I66">
        <v>0.5625</v>
      </c>
      <c r="L66" s="313" t="s">
        <v>2946</v>
      </c>
      <c r="M66" s="313" t="s">
        <v>2948</v>
      </c>
      <c r="N66" s="313"/>
      <c r="O66" s="313"/>
      <c r="P66" s="313"/>
      <c r="Q66" s="313"/>
    </row>
    <row r="67" spans="2:17">
      <c r="B67" s="380">
        <v>34914</v>
      </c>
      <c r="C67">
        <v>1067</v>
      </c>
      <c r="D67" s="313" t="s">
        <v>2907</v>
      </c>
      <c r="E67" s="313" t="s">
        <v>1970</v>
      </c>
      <c r="F67" s="313"/>
      <c r="G67">
        <v>2.8125</v>
      </c>
      <c r="H67">
        <v>0.5625</v>
      </c>
      <c r="I67" t="s">
        <v>2949</v>
      </c>
      <c r="K67" t="s">
        <v>2950</v>
      </c>
      <c r="L67" s="313" t="s">
        <v>2881</v>
      </c>
      <c r="M67" s="313" t="s">
        <v>2951</v>
      </c>
      <c r="N67" s="313" t="s">
        <v>2952</v>
      </c>
      <c r="O67" s="313"/>
      <c r="P67" s="313"/>
      <c r="Q67" s="313"/>
    </row>
    <row r="68" spans="2:17">
      <c r="B68" s="380"/>
      <c r="C68">
        <v>1068</v>
      </c>
      <c r="D68" s="313" t="s">
        <v>2845</v>
      </c>
      <c r="E68" s="313" t="s">
        <v>94</v>
      </c>
      <c r="F68" s="313"/>
      <c r="G68">
        <v>2.375</v>
      </c>
      <c r="H68">
        <v>2.375</v>
      </c>
      <c r="I68">
        <v>2.75</v>
      </c>
      <c r="J68">
        <v>1.25</v>
      </c>
      <c r="K68" t="s">
        <v>2846</v>
      </c>
      <c r="L68" s="313" t="s">
        <v>2953</v>
      </c>
      <c r="M68" s="313"/>
      <c r="N68" s="313" t="s">
        <v>2872</v>
      </c>
      <c r="O68" s="313" t="s">
        <v>2872</v>
      </c>
      <c r="P68" s="313"/>
      <c r="Q68" s="313"/>
    </row>
    <row r="69" spans="2:17">
      <c r="B69" s="380"/>
      <c r="C69">
        <v>1069</v>
      </c>
      <c r="D69" s="313" t="s">
        <v>2849</v>
      </c>
      <c r="E69" s="313" t="s">
        <v>2035</v>
      </c>
      <c r="F69" s="313"/>
      <c r="G69">
        <v>3</v>
      </c>
      <c r="H69">
        <v>2.65625</v>
      </c>
      <c r="I69">
        <v>0.68421052631578949</v>
      </c>
      <c r="J69" t="s">
        <v>2954</v>
      </c>
      <c r="L69" s="313" t="s">
        <v>2928</v>
      </c>
      <c r="M69" s="313"/>
      <c r="N69" s="313"/>
      <c r="O69" s="313"/>
      <c r="P69" s="313"/>
      <c r="Q69" s="313"/>
    </row>
    <row r="70" spans="2:17">
      <c r="B70" s="380"/>
      <c r="C70">
        <v>1070</v>
      </c>
      <c r="D70" s="313" t="s">
        <v>2845</v>
      </c>
      <c r="E70" s="313" t="s">
        <v>94</v>
      </c>
      <c r="F70" s="313"/>
      <c r="G70">
        <v>6.3125</v>
      </c>
      <c r="H70">
        <v>1.8125</v>
      </c>
      <c r="I70">
        <v>0.625</v>
      </c>
      <c r="J70">
        <v>0.5</v>
      </c>
      <c r="L70" s="313" t="s">
        <v>2955</v>
      </c>
      <c r="M70" s="313"/>
      <c r="N70" s="313"/>
      <c r="O70" s="313"/>
      <c r="P70" s="313"/>
      <c r="Q70" s="313"/>
    </row>
    <row r="71" spans="2:17">
      <c r="B71" s="380"/>
      <c r="C71">
        <v>1071</v>
      </c>
      <c r="D71" s="313" t="s">
        <v>2845</v>
      </c>
      <c r="E71" s="313" t="s">
        <v>94</v>
      </c>
      <c r="F71" s="313" t="s">
        <v>2822</v>
      </c>
      <c r="G71">
        <v>8</v>
      </c>
      <c r="H71">
        <v>2</v>
      </c>
      <c r="I71">
        <v>0.875</v>
      </c>
      <c r="J71">
        <v>0.5625</v>
      </c>
      <c r="K71" t="s">
        <v>2899</v>
      </c>
      <c r="L71" s="313" t="s">
        <v>2956</v>
      </c>
      <c r="M71" s="313" t="s">
        <v>2957</v>
      </c>
      <c r="N71" s="313" t="s">
        <v>2958</v>
      </c>
      <c r="O71" s="313" t="s">
        <v>2959</v>
      </c>
      <c r="P71" s="313" t="s">
        <v>2960</v>
      </c>
      <c r="Q71" s="313" t="s">
        <v>2961</v>
      </c>
    </row>
    <row r="72" spans="2:17">
      <c r="B72" s="380"/>
      <c r="C72">
        <v>1072</v>
      </c>
      <c r="D72" s="313" t="s">
        <v>2845</v>
      </c>
      <c r="E72" s="313" t="s">
        <v>94</v>
      </c>
      <c r="F72" s="313"/>
      <c r="G72">
        <v>10.5625</v>
      </c>
      <c r="H72">
        <v>2.625</v>
      </c>
      <c r="I72">
        <v>0.625</v>
      </c>
      <c r="J72">
        <v>0.625</v>
      </c>
      <c r="L72" s="313" t="s">
        <v>2962</v>
      </c>
      <c r="M72" s="313"/>
      <c r="N72" s="313"/>
      <c r="O72" s="313"/>
      <c r="P72" s="313"/>
      <c r="Q72" s="313"/>
    </row>
    <row r="73" spans="2:17">
      <c r="B73" s="380"/>
      <c r="C73">
        <v>1073</v>
      </c>
      <c r="D73" s="313" t="s">
        <v>2845</v>
      </c>
      <c r="E73" s="313" t="s">
        <v>94</v>
      </c>
      <c r="F73" s="313"/>
      <c r="G73">
        <v>6.75</v>
      </c>
      <c r="H73">
        <v>2.75</v>
      </c>
      <c r="I73">
        <v>0.75</v>
      </c>
      <c r="J73">
        <v>0.5625</v>
      </c>
      <c r="L73" s="313" t="s">
        <v>2962</v>
      </c>
      <c r="M73" s="313" t="s">
        <v>2963</v>
      </c>
      <c r="N73" s="313"/>
      <c r="O73" s="313"/>
      <c r="P73" s="313"/>
      <c r="Q73" s="313"/>
    </row>
    <row r="74" spans="2:17">
      <c r="B74" s="380"/>
      <c r="C74">
        <v>1074</v>
      </c>
      <c r="D74" s="313" t="s">
        <v>2849</v>
      </c>
      <c r="E74" s="313" t="s">
        <v>2035</v>
      </c>
      <c r="F74" s="313"/>
      <c r="G74">
        <v>7.5</v>
      </c>
      <c r="H74">
        <v>3.5</v>
      </c>
      <c r="I74">
        <v>1.125</v>
      </c>
      <c r="L74" s="313" t="s">
        <v>2964</v>
      </c>
      <c r="M74" s="313"/>
      <c r="N74" s="313"/>
      <c r="O74" s="313"/>
      <c r="P74" s="313"/>
      <c r="Q74" s="313"/>
    </row>
    <row r="75" spans="2:17">
      <c r="B75" s="380"/>
      <c r="C75">
        <v>1075</v>
      </c>
      <c r="D75" s="313" t="s">
        <v>2849</v>
      </c>
      <c r="E75" s="313" t="s">
        <v>2035</v>
      </c>
      <c r="F75" s="313"/>
      <c r="G75">
        <v>8.125</v>
      </c>
      <c r="H75">
        <v>1.0625</v>
      </c>
      <c r="I75">
        <v>0.5</v>
      </c>
      <c r="L75" s="313" t="s">
        <v>2964</v>
      </c>
      <c r="M75" s="313"/>
      <c r="N75" s="313"/>
      <c r="O75" s="313"/>
      <c r="P75" s="313"/>
      <c r="Q75" s="313"/>
    </row>
    <row r="76" spans="2:17">
      <c r="B76" s="380"/>
      <c r="C76">
        <v>1076</v>
      </c>
      <c r="D76" s="313" t="s">
        <v>2849</v>
      </c>
      <c r="E76" s="313" t="s">
        <v>2035</v>
      </c>
      <c r="F76" s="313"/>
      <c r="G76">
        <v>10.5</v>
      </c>
      <c r="H76">
        <v>5.25</v>
      </c>
      <c r="I76">
        <v>0.6875</v>
      </c>
      <c r="L76" s="313" t="s">
        <v>2965</v>
      </c>
      <c r="M76" s="313"/>
      <c r="N76" s="313"/>
      <c r="O76" s="313"/>
      <c r="P76" s="313"/>
      <c r="Q76" s="313"/>
    </row>
    <row r="77" spans="2:17">
      <c r="B77" s="380"/>
      <c r="C77">
        <v>1077</v>
      </c>
      <c r="D77" s="313" t="s">
        <v>2845</v>
      </c>
      <c r="E77" s="313" t="s">
        <v>94</v>
      </c>
      <c r="F77" s="313"/>
      <c r="G77">
        <v>2.25</v>
      </c>
      <c r="H77">
        <v>2</v>
      </c>
      <c r="I77">
        <v>0.875</v>
      </c>
      <c r="J77">
        <v>0.875</v>
      </c>
      <c r="L77" s="313" t="s">
        <v>2966</v>
      </c>
      <c r="M77" s="313"/>
      <c r="N77" s="313"/>
      <c r="O77" s="313"/>
      <c r="P77" s="313"/>
      <c r="Q77" s="313"/>
    </row>
    <row r="78" spans="2:17">
      <c r="B78" s="380"/>
      <c r="C78">
        <v>1078</v>
      </c>
      <c r="D78" s="313" t="s">
        <v>2845</v>
      </c>
      <c r="E78" s="313" t="s">
        <v>94</v>
      </c>
      <c r="F78" s="313"/>
      <c r="G78">
        <v>5.75</v>
      </c>
      <c r="H78">
        <v>5</v>
      </c>
      <c r="I78">
        <v>1.75</v>
      </c>
      <c r="J78">
        <v>1</v>
      </c>
      <c r="L78" s="313" t="s">
        <v>2967</v>
      </c>
      <c r="M78" s="313"/>
      <c r="N78" s="313"/>
      <c r="O78" s="313"/>
      <c r="P78" s="313"/>
      <c r="Q78" s="313"/>
    </row>
    <row r="79" spans="2:17">
      <c r="B79" s="380"/>
      <c r="C79">
        <v>1079</v>
      </c>
      <c r="D79" s="313" t="s">
        <v>2845</v>
      </c>
      <c r="E79" s="313" t="s">
        <v>94</v>
      </c>
      <c r="F79" s="313"/>
      <c r="G79">
        <v>8.75</v>
      </c>
      <c r="H79">
        <v>1.5</v>
      </c>
      <c r="I79">
        <v>0.625</v>
      </c>
      <c r="J79">
        <v>0.5</v>
      </c>
      <c r="L79" s="313" t="s">
        <v>2968</v>
      </c>
      <c r="M79" s="313"/>
      <c r="N79" s="313"/>
      <c r="O79" s="313"/>
      <c r="P79" s="313"/>
      <c r="Q79" s="313"/>
    </row>
    <row r="80" spans="2:17">
      <c r="B80" s="380"/>
      <c r="C80">
        <v>1080</v>
      </c>
      <c r="D80" s="313" t="s">
        <v>2845</v>
      </c>
      <c r="E80" s="313" t="s">
        <v>94</v>
      </c>
      <c r="F80" s="313"/>
      <c r="G80">
        <v>4.5</v>
      </c>
      <c r="H80">
        <v>2</v>
      </c>
      <c r="I80">
        <v>0.5</v>
      </c>
      <c r="J80">
        <v>0.4375</v>
      </c>
      <c r="L80" s="313" t="s">
        <v>2968</v>
      </c>
      <c r="M80" s="313"/>
      <c r="N80" s="313"/>
      <c r="O80" s="313"/>
      <c r="P80" s="313"/>
      <c r="Q80" s="313"/>
    </row>
    <row r="81" spans="2:17">
      <c r="B81" s="380"/>
      <c r="C81">
        <v>1081</v>
      </c>
      <c r="D81" s="313" t="s">
        <v>2845</v>
      </c>
      <c r="E81" s="313" t="s">
        <v>94</v>
      </c>
      <c r="F81" s="313"/>
      <c r="G81">
        <v>3.625</v>
      </c>
      <c r="H81">
        <v>1.4375</v>
      </c>
      <c r="I81">
        <v>0.625</v>
      </c>
      <c r="J81">
        <v>0.5</v>
      </c>
      <c r="K81" t="s">
        <v>2899</v>
      </c>
      <c r="L81" s="313" t="s">
        <v>2968</v>
      </c>
      <c r="M81" s="313" t="s">
        <v>2889</v>
      </c>
      <c r="N81" s="313" t="s">
        <v>2969</v>
      </c>
      <c r="O81" s="313" t="s">
        <v>2970</v>
      </c>
      <c r="P81" s="313"/>
      <c r="Q81" s="313"/>
    </row>
    <row r="82" spans="2:17">
      <c r="B82" s="380"/>
      <c r="C82">
        <v>1082</v>
      </c>
      <c r="D82" s="313" t="s">
        <v>2845</v>
      </c>
      <c r="E82" s="313" t="s">
        <v>94</v>
      </c>
      <c r="F82" s="313"/>
      <c r="G82">
        <v>3.75</v>
      </c>
      <c r="H82">
        <v>2.875</v>
      </c>
      <c r="I82">
        <v>0.625</v>
      </c>
      <c r="J82">
        <v>0.5</v>
      </c>
      <c r="L82" s="313" t="s">
        <v>2968</v>
      </c>
      <c r="M82" s="313" t="s">
        <v>2889</v>
      </c>
      <c r="N82" s="313" t="s">
        <v>2970</v>
      </c>
      <c r="O82" s="313" t="s">
        <v>2970</v>
      </c>
      <c r="P82" s="313"/>
      <c r="Q82" s="313"/>
    </row>
    <row r="83" spans="2:17">
      <c r="B83" s="380"/>
      <c r="C83">
        <v>1083</v>
      </c>
      <c r="D83" s="313" t="s">
        <v>2845</v>
      </c>
      <c r="E83" s="313" t="s">
        <v>94</v>
      </c>
      <c r="F83" s="313"/>
      <c r="G83">
        <v>4.75</v>
      </c>
      <c r="H83">
        <v>3.625</v>
      </c>
      <c r="I83">
        <v>0.75</v>
      </c>
      <c r="J83">
        <v>0.5625</v>
      </c>
      <c r="L83" s="313" t="s">
        <v>2968</v>
      </c>
      <c r="M83" s="313"/>
      <c r="N83" s="313"/>
      <c r="O83" s="313"/>
      <c r="P83" s="313"/>
      <c r="Q83" s="313"/>
    </row>
    <row r="84" spans="2:17">
      <c r="B84" s="380"/>
      <c r="C84">
        <v>1084</v>
      </c>
      <c r="D84" s="313" t="s">
        <v>2845</v>
      </c>
      <c r="E84" s="313" t="s">
        <v>94</v>
      </c>
      <c r="F84" s="313"/>
      <c r="G84">
        <v>4.375</v>
      </c>
      <c r="H84">
        <v>3.5</v>
      </c>
      <c r="I84">
        <v>0.75</v>
      </c>
      <c r="J84">
        <v>0.5625</v>
      </c>
      <c r="L84" s="313" t="s">
        <v>2968</v>
      </c>
      <c r="M84" s="313"/>
      <c r="N84" s="313"/>
      <c r="O84" s="313"/>
      <c r="P84" s="313"/>
      <c r="Q84" s="313"/>
    </row>
    <row r="85" spans="2:17">
      <c r="B85" s="380"/>
      <c r="C85">
        <v>1085</v>
      </c>
      <c r="D85" s="313" t="s">
        <v>2845</v>
      </c>
      <c r="E85" s="313" t="s">
        <v>94</v>
      </c>
      <c r="F85" s="313"/>
      <c r="G85">
        <v>4.75</v>
      </c>
      <c r="H85">
        <v>2.75</v>
      </c>
      <c r="I85">
        <v>0.6875</v>
      </c>
      <c r="J85">
        <v>0.5625</v>
      </c>
      <c r="K85" t="s">
        <v>2899</v>
      </c>
      <c r="L85" s="313" t="s">
        <v>2968</v>
      </c>
      <c r="M85" s="313" t="s">
        <v>2889</v>
      </c>
      <c r="N85" s="313"/>
      <c r="O85" s="313"/>
      <c r="P85" s="313"/>
      <c r="Q85" s="313"/>
    </row>
    <row r="86" spans="2:17">
      <c r="B86" s="380"/>
      <c r="C86">
        <v>1086</v>
      </c>
      <c r="D86" s="313" t="s">
        <v>2845</v>
      </c>
      <c r="E86" s="313" t="s">
        <v>94</v>
      </c>
      <c r="F86" s="313"/>
      <c r="G86">
        <v>2</v>
      </c>
      <c r="H86">
        <v>1.5625</v>
      </c>
      <c r="I86">
        <v>0.625</v>
      </c>
      <c r="J86">
        <v>0.5</v>
      </c>
      <c r="K86" t="s">
        <v>2846</v>
      </c>
      <c r="L86" s="313" t="s">
        <v>2868</v>
      </c>
      <c r="M86" s="313" t="s">
        <v>2848</v>
      </c>
      <c r="N86" s="313" t="s">
        <v>2848</v>
      </c>
      <c r="O86" s="313"/>
      <c r="P86" s="313"/>
      <c r="Q86" s="313"/>
    </row>
    <row r="87" spans="2:17">
      <c r="B87" s="380"/>
      <c r="C87">
        <v>1088</v>
      </c>
      <c r="D87" s="313" t="s">
        <v>2845</v>
      </c>
      <c r="E87" s="313" t="s">
        <v>94</v>
      </c>
      <c r="F87" s="313"/>
      <c r="G87">
        <v>5.625</v>
      </c>
      <c r="H87">
        <v>4.5625</v>
      </c>
      <c r="I87">
        <v>0.6875</v>
      </c>
      <c r="J87">
        <v>0.5625</v>
      </c>
      <c r="L87" s="313" t="s">
        <v>2968</v>
      </c>
      <c r="M87" s="313" t="s">
        <v>2971</v>
      </c>
      <c r="N87" s="313"/>
      <c r="O87" s="313"/>
      <c r="P87" s="313"/>
      <c r="Q87" s="313"/>
    </row>
    <row r="88" spans="2:17">
      <c r="B88" s="380"/>
      <c r="C88">
        <v>1089</v>
      </c>
      <c r="D88" s="313" t="s">
        <v>2845</v>
      </c>
      <c r="E88" s="313" t="s">
        <v>94</v>
      </c>
      <c r="F88" s="313"/>
      <c r="G88">
        <v>7.625</v>
      </c>
      <c r="H88">
        <v>4.125</v>
      </c>
      <c r="I88">
        <v>0.6875</v>
      </c>
      <c r="J88">
        <v>0.5625</v>
      </c>
      <c r="L88" s="313" t="s">
        <v>2968</v>
      </c>
      <c r="M88" s="313" t="s">
        <v>2971</v>
      </c>
      <c r="N88" s="313"/>
      <c r="O88" s="313"/>
      <c r="P88" s="313"/>
      <c r="Q88" s="313"/>
    </row>
    <row r="89" spans="2:17">
      <c r="B89" s="380"/>
      <c r="C89">
        <v>1090</v>
      </c>
      <c r="D89" s="313" t="s">
        <v>2845</v>
      </c>
      <c r="E89" s="313" t="s">
        <v>94</v>
      </c>
      <c r="F89" s="313"/>
      <c r="G89">
        <v>7</v>
      </c>
      <c r="H89">
        <v>3.75</v>
      </c>
      <c r="I89">
        <v>0.625</v>
      </c>
      <c r="J89">
        <v>0.5625</v>
      </c>
      <c r="L89" s="313" t="s">
        <v>2968</v>
      </c>
      <c r="M89" s="313"/>
      <c r="N89" s="313"/>
      <c r="O89" s="313"/>
      <c r="P89" s="313"/>
      <c r="Q89" s="313"/>
    </row>
    <row r="90" spans="2:17">
      <c r="B90" s="380"/>
      <c r="C90">
        <v>1091</v>
      </c>
      <c r="D90" s="313" t="s">
        <v>2845</v>
      </c>
      <c r="E90" s="313" t="s">
        <v>94</v>
      </c>
      <c r="F90" s="313"/>
      <c r="G90">
        <v>6</v>
      </c>
      <c r="H90">
        <v>4</v>
      </c>
      <c r="I90">
        <v>3</v>
      </c>
      <c r="J90">
        <v>0.75</v>
      </c>
      <c r="L90" s="313" t="s">
        <v>2875</v>
      </c>
      <c r="M90" s="313" t="s">
        <v>2972</v>
      </c>
      <c r="N90" s="313"/>
      <c r="O90" s="313"/>
      <c r="P90" s="313"/>
      <c r="Q90" s="313"/>
    </row>
    <row r="91" spans="2:17">
      <c r="B91" s="380"/>
      <c r="C91">
        <v>1092</v>
      </c>
      <c r="D91" s="313" t="s">
        <v>2845</v>
      </c>
      <c r="E91" s="313" t="s">
        <v>94</v>
      </c>
      <c r="F91" s="313"/>
      <c r="G91">
        <v>4.5</v>
      </c>
      <c r="H91">
        <v>2</v>
      </c>
      <c r="I91">
        <v>0.75</v>
      </c>
      <c r="L91" s="313" t="s">
        <v>2875</v>
      </c>
      <c r="M91" s="313" t="s">
        <v>2973</v>
      </c>
      <c r="N91" s="313"/>
      <c r="O91" s="313"/>
      <c r="P91" s="313"/>
      <c r="Q91" s="313"/>
    </row>
    <row r="92" spans="2:17">
      <c r="B92" s="380"/>
      <c r="C92">
        <v>1093</v>
      </c>
      <c r="D92" s="313" t="s">
        <v>2907</v>
      </c>
      <c r="E92" s="313" t="s">
        <v>1970</v>
      </c>
      <c r="F92" s="313"/>
      <c r="G92">
        <v>3.8125</v>
      </c>
      <c r="H92">
        <v>3.0625</v>
      </c>
      <c r="I92">
        <v>2.03125</v>
      </c>
      <c r="L92" s="313" t="s">
        <v>2875</v>
      </c>
      <c r="M92" s="313" t="s">
        <v>2974</v>
      </c>
      <c r="N92" s="313"/>
      <c r="O92" s="313"/>
      <c r="P92" s="313"/>
      <c r="Q92" s="313"/>
    </row>
    <row r="93" spans="2:17">
      <c r="B93" s="380"/>
      <c r="C93">
        <v>1094</v>
      </c>
      <c r="D93" s="313" t="s">
        <v>2845</v>
      </c>
      <c r="E93" s="313" t="s">
        <v>94</v>
      </c>
      <c r="F93" s="313"/>
      <c r="G93">
        <v>2.4375</v>
      </c>
      <c r="H93">
        <v>2.125</v>
      </c>
      <c r="I93">
        <v>1.5625</v>
      </c>
      <c r="J93">
        <v>0.625</v>
      </c>
      <c r="K93" t="s">
        <v>2975</v>
      </c>
      <c r="L93" s="313" t="s">
        <v>2875</v>
      </c>
      <c r="M93" s="313" t="s">
        <v>2976</v>
      </c>
      <c r="N93" s="313" t="s">
        <v>2851</v>
      </c>
      <c r="O93" s="313" t="s">
        <v>2851</v>
      </c>
      <c r="P93" s="313"/>
      <c r="Q93" s="313"/>
    </row>
    <row r="94" spans="2:17">
      <c r="B94" s="380"/>
      <c r="C94">
        <v>1095</v>
      </c>
      <c r="D94" s="313" t="s">
        <v>2845</v>
      </c>
      <c r="E94" s="313" t="s">
        <v>94</v>
      </c>
      <c r="F94" s="313"/>
      <c r="G94">
        <v>9.75</v>
      </c>
      <c r="H94">
        <v>2.5</v>
      </c>
      <c r="I94">
        <v>0.625</v>
      </c>
      <c r="J94">
        <v>0.5</v>
      </c>
      <c r="L94" s="313" t="s">
        <v>2968</v>
      </c>
      <c r="M94" s="313"/>
      <c r="N94" s="313"/>
      <c r="O94" s="313"/>
      <c r="P94" s="313"/>
      <c r="Q94" s="313"/>
    </row>
    <row r="95" spans="2:17">
      <c r="B95" s="380"/>
      <c r="C95">
        <v>1096</v>
      </c>
      <c r="D95" s="313" t="s">
        <v>2845</v>
      </c>
      <c r="E95" s="313" t="s">
        <v>94</v>
      </c>
      <c r="F95" s="313" t="s">
        <v>2860</v>
      </c>
      <c r="G95">
        <v>3</v>
      </c>
      <c r="H95">
        <v>2.25</v>
      </c>
      <c r="I95">
        <v>0.625</v>
      </c>
      <c r="J95">
        <v>0.5</v>
      </c>
      <c r="L95" s="313" t="s">
        <v>2977</v>
      </c>
      <c r="M95" s="313"/>
      <c r="N95" s="313"/>
      <c r="O95" s="313"/>
      <c r="P95" s="313"/>
      <c r="Q95" s="313"/>
    </row>
    <row r="96" spans="2:17">
      <c r="B96" s="380"/>
      <c r="C96">
        <v>1097</v>
      </c>
      <c r="D96" s="313" t="s">
        <v>2849</v>
      </c>
      <c r="E96" s="313" t="s">
        <v>2035</v>
      </c>
      <c r="F96" s="313"/>
      <c r="G96">
        <v>8.1875</v>
      </c>
      <c r="H96">
        <v>6.375</v>
      </c>
      <c r="I96">
        <v>0.5625</v>
      </c>
      <c r="L96" s="313" t="s">
        <v>2875</v>
      </c>
      <c r="M96" s="313"/>
      <c r="N96" s="313"/>
      <c r="O96" s="313"/>
      <c r="P96" s="313"/>
      <c r="Q96" s="313"/>
    </row>
    <row r="97" spans="2:17">
      <c r="B97" s="380"/>
      <c r="C97">
        <v>1098</v>
      </c>
      <c r="D97" s="313" t="s">
        <v>2845</v>
      </c>
      <c r="E97" s="313" t="s">
        <v>94</v>
      </c>
      <c r="F97" s="313"/>
      <c r="G97">
        <v>9.5625</v>
      </c>
      <c r="H97">
        <v>5.0625</v>
      </c>
      <c r="I97">
        <v>0.9375</v>
      </c>
      <c r="J97">
        <v>0.875</v>
      </c>
      <c r="L97" s="313"/>
      <c r="M97" s="313"/>
      <c r="N97" s="313"/>
      <c r="O97" s="313"/>
      <c r="P97" s="313"/>
      <c r="Q97" s="313"/>
    </row>
    <row r="98" spans="2:17">
      <c r="B98" s="380"/>
      <c r="C98">
        <v>1099</v>
      </c>
      <c r="D98" s="313" t="s">
        <v>2845</v>
      </c>
      <c r="E98" s="313" t="s">
        <v>94</v>
      </c>
      <c r="F98" s="313"/>
      <c r="G98">
        <v>3.5</v>
      </c>
      <c r="H98">
        <v>2.6875</v>
      </c>
      <c r="I98">
        <v>1.5</v>
      </c>
      <c r="J98">
        <v>0.625</v>
      </c>
      <c r="L98" s="313" t="s">
        <v>2875</v>
      </c>
      <c r="M98" s="313" t="s">
        <v>2978</v>
      </c>
      <c r="N98" s="313"/>
      <c r="O98" s="313"/>
      <c r="P98" s="313"/>
      <c r="Q98" s="313"/>
    </row>
    <row r="99" spans="2:17">
      <c r="B99" s="380"/>
      <c r="C99">
        <v>1100</v>
      </c>
      <c r="D99" s="313" t="s">
        <v>2845</v>
      </c>
      <c r="E99" s="313" t="s">
        <v>94</v>
      </c>
      <c r="F99" s="313"/>
      <c r="G99">
        <v>8.75</v>
      </c>
      <c r="H99">
        <v>2.1875</v>
      </c>
      <c r="I99">
        <v>1.25</v>
      </c>
      <c r="J99">
        <v>0.625</v>
      </c>
      <c r="L99" s="313" t="s">
        <v>2875</v>
      </c>
      <c r="M99" s="313" t="s">
        <v>2979</v>
      </c>
      <c r="N99" s="313"/>
      <c r="O99" s="313"/>
      <c r="P99" s="313"/>
      <c r="Q99" s="313"/>
    </row>
    <row r="100" spans="2:17">
      <c r="B100" s="380"/>
      <c r="C100">
        <v>1101</v>
      </c>
      <c r="D100" s="313" t="s">
        <v>2845</v>
      </c>
      <c r="E100" s="313" t="s">
        <v>94</v>
      </c>
      <c r="F100" s="313"/>
      <c r="G100">
        <v>4.875</v>
      </c>
      <c r="H100">
        <v>3.5625</v>
      </c>
      <c r="I100">
        <v>1.125</v>
      </c>
      <c r="J100">
        <v>0.625</v>
      </c>
      <c r="L100" s="313" t="s">
        <v>2967</v>
      </c>
      <c r="M100" s="313"/>
      <c r="N100" s="313"/>
      <c r="O100" s="313"/>
      <c r="P100" s="313"/>
      <c r="Q100" s="313"/>
    </row>
    <row r="101" spans="2:17">
      <c r="B101" s="380">
        <v>35003</v>
      </c>
      <c r="C101">
        <v>1102</v>
      </c>
      <c r="D101" s="313" t="s">
        <v>2907</v>
      </c>
      <c r="E101" s="313" t="s">
        <v>1970</v>
      </c>
      <c r="F101" s="313"/>
      <c r="G101">
        <v>1.8125</v>
      </c>
      <c r="H101">
        <v>1.1875</v>
      </c>
      <c r="I101">
        <v>0.5625</v>
      </c>
      <c r="K101" t="s">
        <v>2980</v>
      </c>
      <c r="L101" s="313" t="s">
        <v>2868</v>
      </c>
      <c r="M101" s="313" t="s">
        <v>2981</v>
      </c>
      <c r="N101" s="313"/>
      <c r="O101" s="313"/>
      <c r="P101" s="313"/>
      <c r="Q101" s="313"/>
    </row>
    <row r="102" spans="2:17">
      <c r="B102" s="380">
        <v>35003</v>
      </c>
      <c r="C102">
        <v>1103</v>
      </c>
      <c r="D102" s="313" t="s">
        <v>2907</v>
      </c>
      <c r="E102" s="313" t="s">
        <v>1970</v>
      </c>
      <c r="F102" s="313"/>
      <c r="G102">
        <v>2.1875</v>
      </c>
      <c r="H102">
        <v>1.09375</v>
      </c>
      <c r="I102">
        <v>0.5625</v>
      </c>
      <c r="K102" t="s">
        <v>2980</v>
      </c>
      <c r="L102" s="313" t="s">
        <v>2868</v>
      </c>
      <c r="M102" s="313" t="s">
        <v>2982</v>
      </c>
      <c r="N102" s="313"/>
      <c r="O102" s="313"/>
      <c r="P102" s="313"/>
      <c r="Q102" s="313"/>
    </row>
    <row r="103" spans="2:17">
      <c r="B103" s="380"/>
      <c r="C103">
        <v>1106</v>
      </c>
      <c r="D103" s="313" t="s">
        <v>2845</v>
      </c>
      <c r="E103" s="313" t="s">
        <v>94</v>
      </c>
      <c r="F103" s="313"/>
      <c r="G103">
        <v>2.375</v>
      </c>
      <c r="H103">
        <v>1.9375</v>
      </c>
      <c r="I103">
        <v>1.25</v>
      </c>
      <c r="J103">
        <v>0.625</v>
      </c>
      <c r="L103" s="313" t="s">
        <v>2875</v>
      </c>
      <c r="M103" s="313" t="s">
        <v>2983</v>
      </c>
      <c r="N103" s="313" t="s">
        <v>2984</v>
      </c>
      <c r="O103" s="313" t="s">
        <v>2848</v>
      </c>
      <c r="P103" s="313"/>
      <c r="Q103" s="313"/>
    </row>
    <row r="104" spans="2:17">
      <c r="B104" s="380"/>
      <c r="C104">
        <v>1107</v>
      </c>
      <c r="D104" s="313" t="s">
        <v>2845</v>
      </c>
      <c r="E104" s="313" t="s">
        <v>94</v>
      </c>
      <c r="F104" s="313"/>
      <c r="G104">
        <v>7.75</v>
      </c>
      <c r="H104">
        <v>6.875</v>
      </c>
      <c r="I104">
        <v>1.5625</v>
      </c>
      <c r="J104">
        <v>1</v>
      </c>
      <c r="L104" s="313" t="s">
        <v>2875</v>
      </c>
      <c r="M104" s="313" t="s">
        <v>2985</v>
      </c>
      <c r="N104" s="313"/>
      <c r="O104" s="313"/>
      <c r="P104" s="313"/>
      <c r="Q104" s="313"/>
    </row>
    <row r="105" spans="2:17">
      <c r="B105" s="380"/>
      <c r="C105">
        <v>1108</v>
      </c>
      <c r="D105" s="313" t="s">
        <v>2845</v>
      </c>
      <c r="E105" s="313" t="s">
        <v>94</v>
      </c>
      <c r="F105" s="313"/>
      <c r="G105">
        <v>3.125</v>
      </c>
      <c r="H105">
        <v>2.4375</v>
      </c>
      <c r="I105">
        <v>1.125</v>
      </c>
      <c r="J105">
        <v>0.625</v>
      </c>
      <c r="L105" s="313" t="s">
        <v>2875</v>
      </c>
      <c r="M105" s="313" t="s">
        <v>2986</v>
      </c>
      <c r="N105" s="313"/>
      <c r="O105" s="313"/>
      <c r="P105" s="313"/>
      <c r="Q105" s="313"/>
    </row>
    <row r="106" spans="2:17">
      <c r="B106" s="380"/>
      <c r="C106">
        <v>1109</v>
      </c>
      <c r="D106" s="313" t="s">
        <v>2845</v>
      </c>
      <c r="E106" s="313" t="s">
        <v>94</v>
      </c>
      <c r="F106" s="313"/>
      <c r="G106">
        <v>5.4375</v>
      </c>
      <c r="H106">
        <v>3.5</v>
      </c>
      <c r="I106">
        <v>1</v>
      </c>
      <c r="J106">
        <v>0.5625</v>
      </c>
      <c r="L106" s="313" t="s">
        <v>2987</v>
      </c>
      <c r="M106" s="313"/>
      <c r="N106" s="313"/>
      <c r="O106" s="313"/>
      <c r="P106" s="313"/>
      <c r="Q106" s="313"/>
    </row>
    <row r="107" spans="2:17">
      <c r="B107" s="380"/>
      <c r="C107">
        <v>1110</v>
      </c>
      <c r="D107" s="313" t="s">
        <v>2849</v>
      </c>
      <c r="E107" s="313" t="s">
        <v>99</v>
      </c>
      <c r="F107" s="313"/>
      <c r="G107">
        <v>2.75</v>
      </c>
      <c r="H107">
        <v>2.375</v>
      </c>
      <c r="I107">
        <v>1.5625</v>
      </c>
      <c r="K107" t="s">
        <v>2846</v>
      </c>
      <c r="L107" s="313" t="s">
        <v>2875</v>
      </c>
      <c r="M107" s="313" t="s">
        <v>2988</v>
      </c>
      <c r="N107" s="313"/>
      <c r="O107" s="313" t="s">
        <v>2851</v>
      </c>
      <c r="P107" s="313"/>
      <c r="Q107" s="313"/>
    </row>
    <row r="108" spans="2:17">
      <c r="B108" s="380"/>
      <c r="C108">
        <v>1111</v>
      </c>
      <c r="D108" s="313" t="s">
        <v>2845</v>
      </c>
      <c r="E108" s="313" t="s">
        <v>94</v>
      </c>
      <c r="F108" s="313"/>
      <c r="G108">
        <v>2.75</v>
      </c>
      <c r="H108">
        <v>2.75</v>
      </c>
      <c r="I108">
        <v>1.375</v>
      </c>
      <c r="J108">
        <v>0.625</v>
      </c>
      <c r="K108" t="s">
        <v>2846</v>
      </c>
      <c r="L108" s="313" t="s">
        <v>2875</v>
      </c>
      <c r="M108" s="313" t="s">
        <v>2989</v>
      </c>
      <c r="N108" s="313" t="s">
        <v>2990</v>
      </c>
      <c r="O108" s="313" t="s">
        <v>2851</v>
      </c>
      <c r="P108" s="313"/>
      <c r="Q108" s="313"/>
    </row>
    <row r="109" spans="2:17">
      <c r="B109" s="380"/>
      <c r="C109">
        <v>1112</v>
      </c>
      <c r="D109" s="313" t="s">
        <v>2849</v>
      </c>
      <c r="E109" s="313" t="s">
        <v>2035</v>
      </c>
      <c r="F109" s="313"/>
      <c r="G109">
        <v>3.625</v>
      </c>
      <c r="H109">
        <v>2.8</v>
      </c>
      <c r="I109">
        <v>0.625</v>
      </c>
      <c r="K109" t="s">
        <v>2846</v>
      </c>
      <c r="L109" s="313" t="s">
        <v>2875</v>
      </c>
      <c r="M109" s="313"/>
      <c r="N109" s="313" t="s">
        <v>2851</v>
      </c>
      <c r="O109" s="313"/>
      <c r="P109" s="313"/>
      <c r="Q109" s="313"/>
    </row>
    <row r="110" spans="2:17">
      <c r="B110" s="380"/>
      <c r="C110">
        <v>1115</v>
      </c>
      <c r="D110" s="313" t="s">
        <v>2845</v>
      </c>
      <c r="E110" s="313" t="s">
        <v>94</v>
      </c>
      <c r="F110" s="313"/>
      <c r="G110">
        <v>3.75</v>
      </c>
      <c r="H110">
        <v>2.875</v>
      </c>
      <c r="I110">
        <v>1.5</v>
      </c>
      <c r="J110">
        <v>0.5625</v>
      </c>
      <c r="K110" t="s">
        <v>2846</v>
      </c>
      <c r="L110" s="313" t="s">
        <v>2875</v>
      </c>
      <c r="M110" s="313" t="s">
        <v>2991</v>
      </c>
      <c r="N110" s="313" t="s">
        <v>2910</v>
      </c>
      <c r="O110" s="313"/>
      <c r="P110" s="313"/>
      <c r="Q110" s="313"/>
    </row>
    <row r="111" spans="2:17">
      <c r="B111" s="380"/>
      <c r="C111">
        <v>1116</v>
      </c>
      <c r="D111" s="313" t="s">
        <v>2849</v>
      </c>
      <c r="E111" s="313" t="s">
        <v>2035</v>
      </c>
      <c r="F111" s="313"/>
      <c r="G111">
        <v>4.375</v>
      </c>
      <c r="H111">
        <v>3.3125</v>
      </c>
      <c r="I111">
        <v>1.75</v>
      </c>
      <c r="L111" s="313" t="s">
        <v>2874</v>
      </c>
      <c r="M111" s="313"/>
      <c r="N111" s="313"/>
      <c r="O111" s="313"/>
      <c r="P111" s="313"/>
      <c r="Q111" s="313"/>
    </row>
    <row r="112" spans="2:17">
      <c r="B112" s="380"/>
      <c r="C112">
        <v>1117</v>
      </c>
      <c r="D112" s="313" t="s">
        <v>2845</v>
      </c>
      <c r="E112" s="313" t="s">
        <v>94</v>
      </c>
      <c r="F112" s="313"/>
      <c r="G112">
        <v>4.125</v>
      </c>
      <c r="H112">
        <v>3.125</v>
      </c>
      <c r="I112">
        <v>1.5625</v>
      </c>
      <c r="J112">
        <v>1</v>
      </c>
      <c r="L112" s="313" t="s">
        <v>2875</v>
      </c>
      <c r="M112" s="313" t="s">
        <v>2992</v>
      </c>
      <c r="N112" s="313"/>
      <c r="O112" s="313"/>
      <c r="P112" s="313"/>
      <c r="Q112" s="313"/>
    </row>
    <row r="113" spans="2:17">
      <c r="B113" s="380"/>
      <c r="C113">
        <v>1118</v>
      </c>
      <c r="D113" s="313" t="s">
        <v>2845</v>
      </c>
      <c r="E113" s="313" t="s">
        <v>94</v>
      </c>
      <c r="F113" s="313"/>
      <c r="G113">
        <v>8.75</v>
      </c>
      <c r="H113">
        <v>1.8125</v>
      </c>
      <c r="I113">
        <v>1.0625</v>
      </c>
      <c r="J113">
        <v>0.625</v>
      </c>
      <c r="K113" t="s">
        <v>2858</v>
      </c>
      <c r="L113" s="313" t="s">
        <v>2993</v>
      </c>
      <c r="M113" s="313" t="s">
        <v>2937</v>
      </c>
      <c r="N113" s="313" t="s">
        <v>2940</v>
      </c>
      <c r="O113" s="313" t="s">
        <v>2940</v>
      </c>
      <c r="P113" s="313"/>
      <c r="Q113" s="313"/>
    </row>
    <row r="114" spans="2:17">
      <c r="B114" s="380"/>
      <c r="C114">
        <v>1119</v>
      </c>
      <c r="D114" s="313" t="s">
        <v>2845</v>
      </c>
      <c r="E114" s="313" t="s">
        <v>94</v>
      </c>
      <c r="F114" s="313"/>
      <c r="G114">
        <v>8.6875</v>
      </c>
      <c r="H114">
        <v>1.875</v>
      </c>
      <c r="I114">
        <v>1.0625</v>
      </c>
      <c r="J114">
        <v>0.75</v>
      </c>
      <c r="L114" s="313" t="s">
        <v>2875</v>
      </c>
      <c r="M114" s="313" t="s">
        <v>2994</v>
      </c>
      <c r="N114" s="313"/>
      <c r="O114" s="313"/>
      <c r="P114" s="313"/>
      <c r="Q114" s="313"/>
    </row>
    <row r="115" spans="2:17">
      <c r="B115" s="380"/>
      <c r="C115">
        <v>1120</v>
      </c>
      <c r="D115" s="313" t="s">
        <v>2849</v>
      </c>
      <c r="E115" s="313" t="s">
        <v>99</v>
      </c>
      <c r="F115" s="313"/>
      <c r="G115">
        <v>4.625</v>
      </c>
      <c r="H115">
        <v>3.5</v>
      </c>
      <c r="I115">
        <v>1</v>
      </c>
      <c r="L115" s="313" t="s">
        <v>2875</v>
      </c>
      <c r="M115" s="313" t="s">
        <v>2995</v>
      </c>
      <c r="N115" s="313"/>
      <c r="O115" s="313"/>
      <c r="P115" s="313"/>
      <c r="Q115" s="313"/>
    </row>
    <row r="116" spans="2:17">
      <c r="B116" s="380"/>
      <c r="C116">
        <v>1121</v>
      </c>
      <c r="D116" s="313" t="s">
        <v>2849</v>
      </c>
      <c r="E116" s="313" t="s">
        <v>99</v>
      </c>
      <c r="F116" s="313"/>
      <c r="G116">
        <v>4.8125</v>
      </c>
      <c r="H116">
        <v>3.6875</v>
      </c>
      <c r="I116">
        <v>1</v>
      </c>
      <c r="L116" s="313" t="s">
        <v>2875</v>
      </c>
      <c r="M116" s="313" t="s">
        <v>2996</v>
      </c>
      <c r="N116" s="313"/>
      <c r="O116" s="313"/>
      <c r="P116" s="313"/>
      <c r="Q116" s="313"/>
    </row>
    <row r="117" spans="2:17">
      <c r="B117" s="380"/>
      <c r="C117">
        <v>1122</v>
      </c>
      <c r="D117" s="313" t="s">
        <v>2845</v>
      </c>
      <c r="E117" s="313" t="s">
        <v>94</v>
      </c>
      <c r="F117" s="313"/>
      <c r="G117">
        <v>6.6875</v>
      </c>
      <c r="H117">
        <v>3.5</v>
      </c>
      <c r="I117">
        <v>1.3125</v>
      </c>
      <c r="J117">
        <v>0.625</v>
      </c>
      <c r="L117" s="313" t="s">
        <v>2997</v>
      </c>
      <c r="M117" s="313" t="s">
        <v>2998</v>
      </c>
      <c r="N117" s="313"/>
      <c r="O117" s="313"/>
      <c r="P117" s="313"/>
      <c r="Q117" s="313"/>
    </row>
    <row r="118" spans="2:17">
      <c r="B118" s="380"/>
      <c r="C118">
        <v>1123</v>
      </c>
      <c r="D118" s="313" t="s">
        <v>2845</v>
      </c>
      <c r="E118" s="313" t="s">
        <v>94</v>
      </c>
      <c r="F118" s="313"/>
      <c r="G118">
        <v>6.6875</v>
      </c>
      <c r="H118">
        <v>3.5</v>
      </c>
      <c r="I118">
        <v>1.5625</v>
      </c>
      <c r="J118">
        <v>0.625</v>
      </c>
      <c r="L118" s="313" t="s">
        <v>2997</v>
      </c>
      <c r="M118" s="313" t="s">
        <v>2999</v>
      </c>
      <c r="N118" s="313"/>
      <c r="O118" s="313"/>
      <c r="P118" s="313"/>
      <c r="Q118" s="313"/>
    </row>
    <row r="119" spans="2:17">
      <c r="B119" s="380"/>
      <c r="C119">
        <v>1124</v>
      </c>
      <c r="D119" s="313" t="s">
        <v>2845</v>
      </c>
      <c r="E119" s="313" t="s">
        <v>94</v>
      </c>
      <c r="F119" s="313"/>
      <c r="G119">
        <v>2.9375</v>
      </c>
      <c r="H119">
        <v>2</v>
      </c>
      <c r="I119">
        <v>1.0625</v>
      </c>
      <c r="J119">
        <v>0.8125</v>
      </c>
      <c r="L119" s="313"/>
      <c r="M119" s="313"/>
      <c r="N119" s="313"/>
      <c r="O119" s="313"/>
      <c r="P119" s="313"/>
      <c r="Q119" s="313"/>
    </row>
    <row r="120" spans="2:17">
      <c r="B120" s="380"/>
      <c r="C120">
        <v>1125</v>
      </c>
      <c r="D120" s="313" t="s">
        <v>2845</v>
      </c>
      <c r="E120" s="313" t="s">
        <v>94</v>
      </c>
      <c r="F120" s="313"/>
      <c r="G120">
        <v>7.25</v>
      </c>
      <c r="H120">
        <v>4.4375</v>
      </c>
      <c r="I120">
        <v>1.1875</v>
      </c>
      <c r="J120">
        <v>0.625</v>
      </c>
      <c r="L120" s="313" t="s">
        <v>2993</v>
      </c>
      <c r="M120" s="313" t="s">
        <v>3000</v>
      </c>
      <c r="N120" s="313"/>
      <c r="O120" s="313"/>
      <c r="P120" s="313"/>
      <c r="Q120" s="313"/>
    </row>
    <row r="121" spans="2:17">
      <c r="B121" s="380"/>
      <c r="C121">
        <v>1126</v>
      </c>
      <c r="D121" s="313" t="s">
        <v>2845</v>
      </c>
      <c r="E121" s="313" t="s">
        <v>94</v>
      </c>
      <c r="F121" s="313"/>
      <c r="G121">
        <v>3.875</v>
      </c>
      <c r="H121">
        <v>3.25</v>
      </c>
      <c r="I121">
        <v>2.3125</v>
      </c>
      <c r="L121" s="313" t="s">
        <v>2875</v>
      </c>
      <c r="M121" s="313" t="s">
        <v>3001</v>
      </c>
      <c r="N121" s="313"/>
      <c r="O121" s="313"/>
      <c r="P121" s="313"/>
      <c r="Q121" s="313"/>
    </row>
    <row r="122" spans="2:17">
      <c r="B122" s="380"/>
      <c r="C122">
        <v>1127</v>
      </c>
      <c r="D122" s="313" t="s">
        <v>2845</v>
      </c>
      <c r="E122" s="313" t="s">
        <v>94</v>
      </c>
      <c r="F122" s="313"/>
      <c r="G122">
        <v>7.1875</v>
      </c>
      <c r="H122">
        <v>4.5</v>
      </c>
      <c r="I122">
        <v>1.875</v>
      </c>
      <c r="J122">
        <v>0.75</v>
      </c>
      <c r="L122" s="313" t="s">
        <v>2875</v>
      </c>
      <c r="M122" s="313" t="s">
        <v>3002</v>
      </c>
      <c r="N122" s="313"/>
      <c r="O122" s="313"/>
      <c r="P122" s="313"/>
      <c r="Q122" s="313"/>
    </row>
    <row r="123" spans="2:17">
      <c r="B123" s="380"/>
      <c r="C123">
        <v>1128</v>
      </c>
      <c r="D123" s="313" t="s">
        <v>2849</v>
      </c>
      <c r="E123" s="313" t="s">
        <v>2035</v>
      </c>
      <c r="F123" s="313" t="s">
        <v>2860</v>
      </c>
      <c r="G123">
        <v>2.375</v>
      </c>
      <c r="H123">
        <v>1.9375</v>
      </c>
      <c r="I123">
        <v>1.5</v>
      </c>
      <c r="K123" t="s">
        <v>2899</v>
      </c>
      <c r="L123" s="313" t="s">
        <v>2875</v>
      </c>
      <c r="M123" s="313" t="s">
        <v>3003</v>
      </c>
      <c r="N123" s="313"/>
      <c r="O123" s="313"/>
      <c r="P123" s="313" t="s">
        <v>3004</v>
      </c>
      <c r="Q123" s="313" t="s">
        <v>3005</v>
      </c>
    </row>
    <row r="124" spans="2:17">
      <c r="B124" s="380"/>
      <c r="C124">
        <v>1129</v>
      </c>
      <c r="D124" s="313" t="s">
        <v>2845</v>
      </c>
      <c r="E124" s="313" t="s">
        <v>94</v>
      </c>
      <c r="F124" s="313"/>
      <c r="G124">
        <v>2.375</v>
      </c>
      <c r="H124">
        <v>2.125</v>
      </c>
      <c r="I124">
        <v>0.625</v>
      </c>
      <c r="J124">
        <v>0.5</v>
      </c>
      <c r="L124" s="313" t="s">
        <v>3006</v>
      </c>
      <c r="M124" s="313"/>
      <c r="N124" s="313"/>
      <c r="O124" s="313"/>
      <c r="P124" s="313"/>
      <c r="Q124" s="313"/>
    </row>
    <row r="125" spans="2:17">
      <c r="B125" s="380"/>
      <c r="C125">
        <v>1130</v>
      </c>
      <c r="D125" s="313" t="s">
        <v>2849</v>
      </c>
      <c r="E125" s="313" t="s">
        <v>2035</v>
      </c>
      <c r="F125" s="313"/>
      <c r="G125">
        <v>6.375</v>
      </c>
      <c r="H125">
        <v>3.4375</v>
      </c>
      <c r="I125">
        <v>1.0625</v>
      </c>
      <c r="L125" s="313" t="s">
        <v>2868</v>
      </c>
      <c r="M125" s="313"/>
      <c r="N125" s="313"/>
      <c r="O125" s="313"/>
      <c r="P125" s="313"/>
      <c r="Q125" s="313"/>
    </row>
    <row r="126" spans="2:17">
      <c r="B126" s="380"/>
      <c r="C126">
        <v>1131</v>
      </c>
      <c r="D126" s="313" t="s">
        <v>2845</v>
      </c>
      <c r="E126" s="313" t="s">
        <v>94</v>
      </c>
      <c r="F126" s="313"/>
      <c r="G126">
        <v>2.6875</v>
      </c>
      <c r="H126">
        <v>2.25</v>
      </c>
      <c r="I126">
        <v>0.875</v>
      </c>
      <c r="J126">
        <v>0.625</v>
      </c>
      <c r="L126" s="313" t="s">
        <v>2868</v>
      </c>
      <c r="M126" s="313"/>
      <c r="N126" s="313"/>
      <c r="O126" s="313"/>
      <c r="P126" s="313"/>
      <c r="Q126" s="313"/>
    </row>
    <row r="127" spans="2:17">
      <c r="B127" s="380"/>
      <c r="C127">
        <v>1132</v>
      </c>
      <c r="D127" s="313" t="s">
        <v>2845</v>
      </c>
      <c r="E127" s="313" t="s">
        <v>94</v>
      </c>
      <c r="F127" s="313"/>
      <c r="G127">
        <v>2.3125</v>
      </c>
      <c r="H127">
        <v>1.8125</v>
      </c>
      <c r="I127">
        <v>0.875</v>
      </c>
      <c r="J127">
        <v>0.625</v>
      </c>
      <c r="L127" s="313" t="s">
        <v>2868</v>
      </c>
      <c r="M127" s="313"/>
      <c r="N127" s="313"/>
      <c r="O127" s="313"/>
      <c r="P127" s="313"/>
      <c r="Q127" s="313"/>
    </row>
    <row r="128" spans="2:17">
      <c r="B128" s="380"/>
      <c r="C128">
        <v>1133</v>
      </c>
      <c r="D128" s="313" t="s">
        <v>2907</v>
      </c>
      <c r="E128" s="313" t="s">
        <v>1970</v>
      </c>
      <c r="F128" s="313"/>
      <c r="G128">
        <v>3.125</v>
      </c>
      <c r="H128">
        <v>2.5</v>
      </c>
      <c r="I128">
        <v>0.8125</v>
      </c>
      <c r="K128" t="s">
        <v>2980</v>
      </c>
      <c r="L128" s="313" t="s">
        <v>3007</v>
      </c>
      <c r="M128" s="313" t="s">
        <v>3008</v>
      </c>
      <c r="N128" s="313"/>
      <c r="O128" s="313" t="s">
        <v>3009</v>
      </c>
      <c r="P128" s="313"/>
      <c r="Q128" s="313"/>
    </row>
    <row r="129" spans="2:17">
      <c r="B129" s="380"/>
      <c r="C129">
        <v>1134</v>
      </c>
      <c r="D129" s="313" t="s">
        <v>2845</v>
      </c>
      <c r="E129" s="313" t="s">
        <v>94</v>
      </c>
      <c r="F129" s="313" t="s">
        <v>2860</v>
      </c>
      <c r="G129">
        <v>1.5</v>
      </c>
      <c r="H129">
        <v>1.5</v>
      </c>
      <c r="I129">
        <v>0.75</v>
      </c>
      <c r="J129">
        <v>0.875</v>
      </c>
      <c r="K129" t="s">
        <v>2846</v>
      </c>
      <c r="L129" s="313" t="s">
        <v>2868</v>
      </c>
      <c r="M129" s="313" t="s">
        <v>3010</v>
      </c>
      <c r="N129" s="313" t="s">
        <v>3011</v>
      </c>
      <c r="O129" s="313" t="s">
        <v>3012</v>
      </c>
      <c r="P129" s="313"/>
      <c r="Q129" s="313"/>
    </row>
    <row r="130" spans="2:17">
      <c r="B130" s="380"/>
      <c r="C130">
        <v>1135</v>
      </c>
      <c r="D130" s="313" t="s">
        <v>2845</v>
      </c>
      <c r="E130" s="313" t="s">
        <v>94</v>
      </c>
      <c r="F130" s="313"/>
      <c r="G130">
        <v>8</v>
      </c>
      <c r="H130">
        <v>2.375</v>
      </c>
      <c r="I130">
        <v>1</v>
      </c>
      <c r="J130">
        <v>1</v>
      </c>
      <c r="L130" s="313" t="s">
        <v>3013</v>
      </c>
      <c r="M130" s="313"/>
      <c r="N130" s="313"/>
      <c r="O130" s="313"/>
      <c r="P130" s="313"/>
      <c r="Q130" s="313"/>
    </row>
    <row r="131" spans="2:17">
      <c r="B131" s="380"/>
      <c r="C131">
        <v>1136</v>
      </c>
      <c r="D131" s="313" t="s">
        <v>3014</v>
      </c>
      <c r="E131" s="313" t="s">
        <v>94</v>
      </c>
      <c r="F131" s="313"/>
      <c r="G131">
        <v>3.5625</v>
      </c>
      <c r="H131">
        <v>2.8125</v>
      </c>
      <c r="I131">
        <v>1.375</v>
      </c>
      <c r="J131">
        <v>0.4375</v>
      </c>
      <c r="L131" s="313" t="s">
        <v>3015</v>
      </c>
      <c r="M131" s="313" t="s">
        <v>3016</v>
      </c>
      <c r="N131" s="313"/>
      <c r="O131" s="313"/>
      <c r="P131" s="313"/>
      <c r="Q131" s="313"/>
    </row>
    <row r="132" spans="2:17">
      <c r="B132" s="380"/>
      <c r="C132">
        <v>1137</v>
      </c>
      <c r="D132" s="313" t="s">
        <v>2845</v>
      </c>
      <c r="E132" s="313" t="s">
        <v>94</v>
      </c>
      <c r="F132" s="313"/>
      <c r="G132">
        <v>5.1875</v>
      </c>
      <c r="H132">
        <v>1.3125</v>
      </c>
      <c r="I132">
        <v>0.4375</v>
      </c>
      <c r="J132">
        <v>0.5625</v>
      </c>
      <c r="L132" s="313"/>
      <c r="M132" s="313"/>
      <c r="N132" s="313"/>
      <c r="O132" s="313"/>
      <c r="P132" s="313"/>
      <c r="Q132" s="313"/>
    </row>
    <row r="133" spans="2:17">
      <c r="B133" s="380"/>
      <c r="C133">
        <v>1138</v>
      </c>
      <c r="D133" s="313" t="s">
        <v>2845</v>
      </c>
      <c r="E133" s="313" t="s">
        <v>94</v>
      </c>
      <c r="F133" s="313"/>
      <c r="G133">
        <v>8.1875</v>
      </c>
      <c r="H133">
        <v>2.375</v>
      </c>
      <c r="I133">
        <v>1.0625</v>
      </c>
      <c r="J133">
        <v>0.625</v>
      </c>
      <c r="L133" s="313" t="s">
        <v>2875</v>
      </c>
      <c r="M133" s="313" t="s">
        <v>3017</v>
      </c>
      <c r="N133" s="313"/>
      <c r="O133" s="313"/>
      <c r="P133" s="313"/>
      <c r="Q133" s="313"/>
    </row>
    <row r="134" spans="2:17">
      <c r="B134" s="380"/>
      <c r="C134">
        <v>1139</v>
      </c>
      <c r="D134" s="313" t="s">
        <v>2845</v>
      </c>
      <c r="E134" s="313" t="s">
        <v>94</v>
      </c>
      <c r="F134" s="313"/>
      <c r="G134">
        <v>2.375</v>
      </c>
      <c r="H134">
        <v>1.625</v>
      </c>
      <c r="I134">
        <v>1.1875</v>
      </c>
      <c r="J134">
        <v>0.75</v>
      </c>
      <c r="K134" t="s">
        <v>2846</v>
      </c>
      <c r="L134" s="313" t="s">
        <v>3018</v>
      </c>
      <c r="M134" s="313"/>
      <c r="N134" s="313" t="s">
        <v>3019</v>
      </c>
      <c r="O134" s="313" t="s">
        <v>2851</v>
      </c>
      <c r="P134" s="313"/>
      <c r="Q134" s="313"/>
    </row>
    <row r="135" spans="2:17">
      <c r="B135" s="380"/>
      <c r="C135">
        <v>1140</v>
      </c>
      <c r="D135" s="313" t="s">
        <v>2849</v>
      </c>
      <c r="E135" s="313" t="s">
        <v>2035</v>
      </c>
      <c r="F135" s="313"/>
      <c r="G135">
        <v>4.625</v>
      </c>
      <c r="H135">
        <v>3.5</v>
      </c>
      <c r="I135">
        <v>2.4375</v>
      </c>
      <c r="L135" s="313" t="s">
        <v>2875</v>
      </c>
      <c r="M135" s="313" t="s">
        <v>3020</v>
      </c>
      <c r="N135" s="313"/>
      <c r="O135" s="313"/>
      <c r="P135" s="313"/>
      <c r="Q135" s="313"/>
    </row>
    <row r="136" spans="2:17">
      <c r="B136" s="380"/>
      <c r="C136">
        <v>1141</v>
      </c>
      <c r="D136" s="313" t="s">
        <v>2845</v>
      </c>
      <c r="E136" s="313" t="s">
        <v>94</v>
      </c>
      <c r="F136" s="313"/>
      <c r="G136">
        <v>7.25</v>
      </c>
      <c r="H136">
        <v>4.5</v>
      </c>
      <c r="I136">
        <v>1.6875</v>
      </c>
      <c r="J136">
        <v>1.6875</v>
      </c>
      <c r="L136" s="313" t="s">
        <v>2875</v>
      </c>
      <c r="M136" s="313" t="s">
        <v>3021</v>
      </c>
      <c r="N136" s="313" t="s">
        <v>2872</v>
      </c>
      <c r="O136" s="313" t="s">
        <v>2872</v>
      </c>
      <c r="P136" s="313"/>
      <c r="Q136" s="313"/>
    </row>
    <row r="137" spans="2:17">
      <c r="B137" s="380"/>
      <c r="C137">
        <v>1142</v>
      </c>
      <c r="D137" s="313" t="s">
        <v>2849</v>
      </c>
      <c r="E137" s="313" t="s">
        <v>2035</v>
      </c>
      <c r="F137" s="313"/>
      <c r="G137">
        <v>7</v>
      </c>
      <c r="H137">
        <v>5</v>
      </c>
      <c r="I137">
        <v>1</v>
      </c>
      <c r="K137" t="s">
        <v>2899</v>
      </c>
      <c r="L137" s="313" t="s">
        <v>3022</v>
      </c>
      <c r="M137" s="313"/>
      <c r="N137" s="313" t="s">
        <v>2851</v>
      </c>
      <c r="O137" s="313"/>
      <c r="P137" s="313"/>
      <c r="Q137" s="313"/>
    </row>
    <row r="138" spans="2:17">
      <c r="B138" s="380"/>
      <c r="C138">
        <v>1143</v>
      </c>
      <c r="D138" s="313" t="s">
        <v>2845</v>
      </c>
      <c r="E138" s="313" t="s">
        <v>94</v>
      </c>
      <c r="F138" s="313"/>
      <c r="G138">
        <v>9.75</v>
      </c>
      <c r="H138">
        <v>2.75</v>
      </c>
      <c r="I138">
        <v>0.75</v>
      </c>
      <c r="J138">
        <v>0.625</v>
      </c>
      <c r="L138" s="313" t="s">
        <v>3023</v>
      </c>
      <c r="M138" s="313"/>
      <c r="N138" s="313"/>
      <c r="O138" s="313"/>
      <c r="P138" s="313"/>
      <c r="Q138" s="313"/>
    </row>
    <row r="139" spans="2:17">
      <c r="B139" s="380"/>
      <c r="C139">
        <v>1144</v>
      </c>
      <c r="D139" s="313" t="s">
        <v>2845</v>
      </c>
      <c r="E139" s="313" t="s">
        <v>94</v>
      </c>
      <c r="F139" s="313"/>
      <c r="G139">
        <v>3.59375</v>
      </c>
      <c r="H139">
        <v>2.8125</v>
      </c>
      <c r="I139">
        <v>2</v>
      </c>
      <c r="J139">
        <v>1.375</v>
      </c>
      <c r="L139" s="313" t="s">
        <v>3024</v>
      </c>
      <c r="M139" s="313"/>
      <c r="N139" s="313"/>
      <c r="O139" s="313"/>
      <c r="P139" s="313"/>
      <c r="Q139" s="313"/>
    </row>
    <row r="140" spans="2:17">
      <c r="B140" s="380"/>
      <c r="C140">
        <v>1146</v>
      </c>
      <c r="D140" s="313" t="s">
        <v>2845</v>
      </c>
      <c r="E140" s="313" t="s">
        <v>94</v>
      </c>
      <c r="F140" s="313"/>
      <c r="G140">
        <v>4.125</v>
      </c>
      <c r="H140">
        <v>2.875</v>
      </c>
      <c r="I140">
        <v>0.625</v>
      </c>
      <c r="J140">
        <v>0.5625</v>
      </c>
      <c r="L140" s="313" t="s">
        <v>2875</v>
      </c>
      <c r="M140" s="313"/>
      <c r="N140" s="313"/>
      <c r="O140" s="313"/>
      <c r="P140" s="313"/>
      <c r="Q140" s="313"/>
    </row>
    <row r="141" spans="2:17">
      <c r="B141" s="380"/>
      <c r="C141">
        <v>1147</v>
      </c>
      <c r="D141" s="313" t="s">
        <v>2849</v>
      </c>
      <c r="E141" s="313" t="s">
        <v>2035</v>
      </c>
      <c r="F141" s="313"/>
      <c r="G141">
        <v>12.875</v>
      </c>
      <c r="H141">
        <v>9</v>
      </c>
      <c r="I141">
        <v>0.75</v>
      </c>
      <c r="L141" s="313" t="s">
        <v>2965</v>
      </c>
      <c r="M141" s="313"/>
      <c r="N141" s="313"/>
      <c r="O141" s="313"/>
      <c r="P141" s="313"/>
      <c r="Q141" s="313"/>
    </row>
    <row r="142" spans="2:17">
      <c r="B142" s="380"/>
      <c r="C142">
        <v>1148</v>
      </c>
      <c r="D142" s="313" t="s">
        <v>2845</v>
      </c>
      <c r="E142" s="313" t="s">
        <v>94</v>
      </c>
      <c r="F142" s="313" t="s">
        <v>2860</v>
      </c>
      <c r="G142">
        <v>2.625</v>
      </c>
      <c r="H142">
        <v>2.25</v>
      </c>
      <c r="I142">
        <v>1.5</v>
      </c>
      <c r="J142">
        <v>0.625</v>
      </c>
      <c r="K142" t="s">
        <v>2899</v>
      </c>
      <c r="L142" s="313" t="s">
        <v>2875</v>
      </c>
      <c r="M142" s="313" t="s">
        <v>3025</v>
      </c>
      <c r="N142" s="313" t="s">
        <v>3026</v>
      </c>
      <c r="O142" s="313" t="s">
        <v>3027</v>
      </c>
      <c r="P142" s="313" t="s">
        <v>3028</v>
      </c>
      <c r="Q142" s="313" t="s">
        <v>3029</v>
      </c>
    </row>
    <row r="143" spans="2:17">
      <c r="B143" s="380"/>
      <c r="C143">
        <v>1149</v>
      </c>
      <c r="D143" s="313" t="s">
        <v>2849</v>
      </c>
      <c r="E143" s="313" t="s">
        <v>2035</v>
      </c>
      <c r="F143" s="313"/>
      <c r="G143">
        <v>6.25</v>
      </c>
      <c r="H143">
        <v>6.25</v>
      </c>
      <c r="I143">
        <v>0.4375</v>
      </c>
      <c r="L143" s="313" t="s">
        <v>3030</v>
      </c>
      <c r="M143" s="313"/>
      <c r="N143" s="313"/>
      <c r="O143" s="313"/>
      <c r="P143" s="313"/>
      <c r="Q143" s="313"/>
    </row>
    <row r="144" spans="2:17">
      <c r="B144" s="380"/>
      <c r="C144">
        <v>1151</v>
      </c>
      <c r="D144" s="313" t="s">
        <v>2845</v>
      </c>
      <c r="E144" s="313" t="s">
        <v>94</v>
      </c>
      <c r="F144" s="313"/>
      <c r="G144">
        <v>3.25</v>
      </c>
      <c r="H144">
        <v>1.5</v>
      </c>
      <c r="I144">
        <v>0.75</v>
      </c>
      <c r="J144">
        <v>0.5</v>
      </c>
      <c r="L144" s="313" t="s">
        <v>3031</v>
      </c>
      <c r="M144" s="313"/>
      <c r="N144" s="313"/>
      <c r="O144" s="313"/>
      <c r="P144" s="313"/>
      <c r="Q144" s="313"/>
    </row>
    <row r="145" spans="2:17">
      <c r="B145" s="380"/>
      <c r="C145">
        <v>1152</v>
      </c>
      <c r="D145" s="313" t="s">
        <v>2845</v>
      </c>
      <c r="E145" s="313" t="s">
        <v>94</v>
      </c>
      <c r="F145" s="313"/>
      <c r="G145">
        <v>3.3125</v>
      </c>
      <c r="H145">
        <v>2.5</v>
      </c>
      <c r="I145">
        <v>1</v>
      </c>
      <c r="J145">
        <v>0.5</v>
      </c>
      <c r="L145" s="313" t="s">
        <v>3032</v>
      </c>
      <c r="M145" s="313"/>
      <c r="N145" s="313"/>
      <c r="O145" s="313"/>
      <c r="P145" s="313"/>
      <c r="Q145" s="313"/>
    </row>
    <row r="146" spans="2:17">
      <c r="B146" s="380"/>
      <c r="C146">
        <v>1153</v>
      </c>
      <c r="D146" s="313" t="s">
        <v>2845</v>
      </c>
      <c r="E146" s="313" t="s">
        <v>94</v>
      </c>
      <c r="F146" s="313"/>
      <c r="G146">
        <v>3.1875</v>
      </c>
      <c r="H146">
        <v>3.1875</v>
      </c>
      <c r="I146">
        <v>1</v>
      </c>
      <c r="J146">
        <v>0.5625</v>
      </c>
      <c r="L146" s="313" t="s">
        <v>3032</v>
      </c>
      <c r="M146" s="313"/>
      <c r="N146" s="313"/>
      <c r="O146" s="313"/>
      <c r="P146" s="313"/>
      <c r="Q146" s="313"/>
    </row>
    <row r="147" spans="2:17">
      <c r="B147" s="380"/>
      <c r="C147">
        <v>1155</v>
      </c>
      <c r="D147" s="313" t="s">
        <v>2845</v>
      </c>
      <c r="E147" s="313" t="s">
        <v>94</v>
      </c>
      <c r="F147" s="313"/>
      <c r="G147">
        <v>8.125</v>
      </c>
      <c r="H147">
        <v>2.375</v>
      </c>
      <c r="I147">
        <v>1</v>
      </c>
      <c r="J147">
        <v>0.5</v>
      </c>
      <c r="K147" t="s">
        <v>2846</v>
      </c>
      <c r="L147" s="313" t="s">
        <v>3032</v>
      </c>
      <c r="M147" s="313"/>
      <c r="N147" s="313" t="s">
        <v>3033</v>
      </c>
      <c r="O147" s="313" t="s">
        <v>3033</v>
      </c>
      <c r="P147" s="313"/>
      <c r="Q147" s="313"/>
    </row>
    <row r="148" spans="2:17">
      <c r="B148" s="380"/>
      <c r="C148">
        <v>1157</v>
      </c>
      <c r="D148" s="313" t="s">
        <v>2845</v>
      </c>
      <c r="E148" s="313" t="s">
        <v>94</v>
      </c>
      <c r="F148" s="313"/>
      <c r="G148">
        <v>3.5</v>
      </c>
      <c r="H148">
        <v>2.25</v>
      </c>
      <c r="I148">
        <v>0.75</v>
      </c>
      <c r="J148">
        <v>0.5</v>
      </c>
      <c r="K148" t="s">
        <v>2899</v>
      </c>
      <c r="L148" s="313" t="s">
        <v>2875</v>
      </c>
      <c r="M148" s="313"/>
      <c r="N148" s="313" t="s">
        <v>3033</v>
      </c>
      <c r="O148" s="313"/>
      <c r="P148" s="313"/>
      <c r="Q148" s="313"/>
    </row>
    <row r="149" spans="2:17">
      <c r="B149" s="380"/>
      <c r="C149">
        <v>1158</v>
      </c>
      <c r="D149" s="313" t="s">
        <v>2845</v>
      </c>
      <c r="E149" s="313" t="s">
        <v>94</v>
      </c>
      <c r="F149" s="313"/>
      <c r="G149">
        <v>5.25</v>
      </c>
      <c r="H149">
        <v>3</v>
      </c>
      <c r="I149">
        <v>0.625</v>
      </c>
      <c r="J149">
        <v>0.5625</v>
      </c>
      <c r="K149" t="s">
        <v>2899</v>
      </c>
      <c r="L149" s="313" t="s">
        <v>2874</v>
      </c>
      <c r="M149" s="313" t="s">
        <v>3034</v>
      </c>
      <c r="N149" s="313" t="s">
        <v>3035</v>
      </c>
      <c r="O149" s="313"/>
      <c r="P149" s="313"/>
      <c r="Q149" s="313"/>
    </row>
    <row r="150" spans="2:17">
      <c r="B150" s="380"/>
      <c r="C150">
        <v>1159</v>
      </c>
      <c r="D150" s="313" t="s">
        <v>2845</v>
      </c>
      <c r="E150" s="313" t="s">
        <v>94</v>
      </c>
      <c r="F150" s="313"/>
      <c r="G150">
        <v>3</v>
      </c>
      <c r="H150">
        <v>2.75</v>
      </c>
      <c r="I150">
        <v>0.625</v>
      </c>
      <c r="J150">
        <v>0.5625</v>
      </c>
      <c r="L150" s="313" t="s">
        <v>2874</v>
      </c>
      <c r="M150" s="313" t="s">
        <v>3036</v>
      </c>
      <c r="N150" s="313"/>
      <c r="O150" s="313"/>
      <c r="P150" s="313"/>
      <c r="Q150" s="313"/>
    </row>
    <row r="151" spans="2:17">
      <c r="B151" s="380"/>
      <c r="C151">
        <v>1160</v>
      </c>
      <c r="D151" s="313" t="s">
        <v>2845</v>
      </c>
      <c r="E151" s="313" t="s">
        <v>94</v>
      </c>
      <c r="F151" s="313"/>
      <c r="G151">
        <v>7.5</v>
      </c>
      <c r="H151">
        <v>6.25</v>
      </c>
      <c r="I151">
        <v>0.625</v>
      </c>
      <c r="J151">
        <v>0.5625</v>
      </c>
      <c r="K151" t="s">
        <v>2899</v>
      </c>
      <c r="L151" s="313" t="s">
        <v>2874</v>
      </c>
      <c r="M151" s="313" t="s">
        <v>3037</v>
      </c>
      <c r="N151" s="313" t="s">
        <v>2872</v>
      </c>
      <c r="O151" s="313" t="s">
        <v>2872</v>
      </c>
      <c r="P151" s="313"/>
      <c r="Q151" s="313"/>
    </row>
    <row r="152" spans="2:17">
      <c r="B152" s="380"/>
      <c r="C152">
        <v>1161</v>
      </c>
      <c r="D152" s="313" t="s">
        <v>2845</v>
      </c>
      <c r="E152" s="313" t="s">
        <v>94</v>
      </c>
      <c r="F152" s="313"/>
      <c r="G152">
        <v>8.25</v>
      </c>
      <c r="H152">
        <v>2.25</v>
      </c>
      <c r="I152">
        <v>0.625</v>
      </c>
      <c r="J152">
        <v>0.5625</v>
      </c>
      <c r="L152" s="313" t="s">
        <v>2874</v>
      </c>
      <c r="M152" s="313" t="s">
        <v>3038</v>
      </c>
      <c r="N152" s="313"/>
      <c r="O152" s="313"/>
      <c r="P152" s="313"/>
      <c r="Q152" s="313"/>
    </row>
    <row r="153" spans="2:17">
      <c r="B153" s="380"/>
      <c r="C153">
        <v>1162</v>
      </c>
      <c r="D153" s="313" t="s">
        <v>2845</v>
      </c>
      <c r="E153" s="313" t="s">
        <v>94</v>
      </c>
      <c r="F153" s="313"/>
      <c r="G153">
        <v>4</v>
      </c>
      <c r="H153">
        <v>3.375</v>
      </c>
      <c r="I153">
        <v>1.25</v>
      </c>
      <c r="J153">
        <v>0.625</v>
      </c>
      <c r="L153" s="313" t="s">
        <v>2875</v>
      </c>
      <c r="M153" s="313" t="s">
        <v>3039</v>
      </c>
      <c r="N153" s="313"/>
      <c r="O153" s="313"/>
      <c r="P153" s="313"/>
      <c r="Q153" s="313"/>
    </row>
    <row r="154" spans="2:17">
      <c r="B154" s="380"/>
      <c r="C154">
        <v>1163</v>
      </c>
      <c r="D154" s="313" t="s">
        <v>2845</v>
      </c>
      <c r="E154" s="313" t="s">
        <v>94</v>
      </c>
      <c r="F154" s="313"/>
      <c r="G154">
        <v>4.4375</v>
      </c>
      <c r="H154">
        <v>3.25</v>
      </c>
      <c r="I154">
        <v>0.75</v>
      </c>
      <c r="J154">
        <v>0.5625</v>
      </c>
      <c r="L154" s="313" t="s">
        <v>2859</v>
      </c>
      <c r="M154" s="313" t="s">
        <v>3040</v>
      </c>
      <c r="N154" s="313"/>
      <c r="O154" s="313"/>
      <c r="P154" s="313"/>
      <c r="Q154" s="313"/>
    </row>
    <row r="155" spans="2:17">
      <c r="B155" s="380"/>
      <c r="C155">
        <v>1164</v>
      </c>
      <c r="D155" s="313" t="s">
        <v>2849</v>
      </c>
      <c r="E155" s="313" t="s">
        <v>2035</v>
      </c>
      <c r="F155" s="313"/>
      <c r="G155">
        <v>12.3125</v>
      </c>
      <c r="H155">
        <v>6.0625</v>
      </c>
      <c r="I155">
        <v>1.75</v>
      </c>
      <c r="L155" s="313" t="s">
        <v>3041</v>
      </c>
      <c r="M155" s="313"/>
      <c r="N155" s="313"/>
      <c r="O155" s="313"/>
      <c r="P155" s="313"/>
      <c r="Q155" s="313"/>
    </row>
    <row r="156" spans="2:17">
      <c r="B156" s="380"/>
      <c r="C156">
        <v>1165</v>
      </c>
      <c r="D156" s="313" t="s">
        <v>2845</v>
      </c>
      <c r="E156" s="313" t="s">
        <v>94</v>
      </c>
      <c r="F156" s="313"/>
      <c r="G156">
        <v>2.8125</v>
      </c>
      <c r="H156">
        <v>2.8125</v>
      </c>
      <c r="I156">
        <v>0.75</v>
      </c>
      <c r="J156">
        <v>0.5625</v>
      </c>
      <c r="L156" s="313" t="s">
        <v>2874</v>
      </c>
      <c r="M156" s="313" t="s">
        <v>3042</v>
      </c>
      <c r="N156" s="313"/>
      <c r="O156" s="313"/>
      <c r="P156" s="313"/>
      <c r="Q156" s="313"/>
    </row>
    <row r="157" spans="2:17">
      <c r="B157" s="380"/>
      <c r="C157">
        <v>1167</v>
      </c>
      <c r="D157" s="313" t="s">
        <v>2845</v>
      </c>
      <c r="E157" s="313" t="s">
        <v>94</v>
      </c>
      <c r="F157" s="313"/>
      <c r="G157">
        <v>4</v>
      </c>
      <c r="H157">
        <v>3.125</v>
      </c>
      <c r="I157">
        <v>0.75</v>
      </c>
      <c r="J157">
        <v>0.5</v>
      </c>
      <c r="K157" t="s">
        <v>2861</v>
      </c>
      <c r="L157" s="313" t="s">
        <v>2874</v>
      </c>
      <c r="M157" s="313" t="s">
        <v>3043</v>
      </c>
      <c r="N157" s="313" t="s">
        <v>3033</v>
      </c>
      <c r="O157" s="313"/>
      <c r="P157" s="313"/>
      <c r="Q157" s="313"/>
    </row>
    <row r="158" spans="2:17">
      <c r="B158" s="380"/>
      <c r="C158">
        <v>1168</v>
      </c>
      <c r="D158" s="313" t="s">
        <v>2845</v>
      </c>
      <c r="E158" s="313" t="s">
        <v>94</v>
      </c>
      <c r="F158" s="313"/>
      <c r="G158">
        <v>2.375</v>
      </c>
      <c r="H158">
        <v>2.125</v>
      </c>
      <c r="I158">
        <v>0.75</v>
      </c>
      <c r="J158">
        <v>0.5625</v>
      </c>
      <c r="K158" t="s">
        <v>2899</v>
      </c>
      <c r="L158" s="313" t="s">
        <v>2874</v>
      </c>
      <c r="M158" s="313" t="s">
        <v>3044</v>
      </c>
      <c r="N158" s="313" t="s">
        <v>3045</v>
      </c>
      <c r="O158" s="313"/>
      <c r="P158" s="313"/>
      <c r="Q158" s="313"/>
    </row>
    <row r="159" spans="2:17">
      <c r="B159" s="380"/>
      <c r="C159">
        <v>1169</v>
      </c>
      <c r="D159" s="313" t="s">
        <v>2845</v>
      </c>
      <c r="E159" s="313" t="s">
        <v>94</v>
      </c>
      <c r="F159" s="313"/>
      <c r="G159">
        <v>3.375</v>
      </c>
      <c r="H159">
        <v>2.0625</v>
      </c>
      <c r="I159">
        <v>1.375</v>
      </c>
      <c r="J159">
        <v>2</v>
      </c>
      <c r="L159" s="313" t="s">
        <v>3046</v>
      </c>
      <c r="M159" s="313"/>
      <c r="N159" s="313"/>
      <c r="O159" s="313"/>
      <c r="P159" s="313"/>
      <c r="Q159" s="313"/>
    </row>
    <row r="160" spans="2:17">
      <c r="B160" s="380"/>
      <c r="C160">
        <v>1170</v>
      </c>
      <c r="D160" s="313" t="s">
        <v>2845</v>
      </c>
      <c r="E160" s="313" t="s">
        <v>94</v>
      </c>
      <c r="F160" s="313"/>
      <c r="G160">
        <v>2.375</v>
      </c>
      <c r="H160">
        <v>2</v>
      </c>
      <c r="I160">
        <v>1</v>
      </c>
      <c r="J160">
        <v>0.625</v>
      </c>
      <c r="L160" s="313" t="s">
        <v>3047</v>
      </c>
      <c r="M160" s="313"/>
      <c r="N160" s="313"/>
      <c r="O160" s="313"/>
      <c r="P160" s="313"/>
      <c r="Q160" s="313"/>
    </row>
    <row r="161" spans="2:17">
      <c r="B161" s="380"/>
      <c r="C161">
        <v>1171</v>
      </c>
      <c r="D161" s="313" t="s">
        <v>2849</v>
      </c>
      <c r="E161" s="313" t="s">
        <v>2035</v>
      </c>
      <c r="F161" s="313"/>
      <c r="G161">
        <v>2.625</v>
      </c>
      <c r="H161">
        <v>2.25</v>
      </c>
      <c r="I161">
        <v>1.875</v>
      </c>
      <c r="L161" s="313" t="s">
        <v>2875</v>
      </c>
      <c r="M161" s="313" t="s">
        <v>3048</v>
      </c>
      <c r="N161" s="313"/>
      <c r="O161" s="313"/>
      <c r="P161" s="313"/>
      <c r="Q161" s="313"/>
    </row>
    <row r="162" spans="2:17">
      <c r="B162" s="380"/>
      <c r="C162">
        <v>1172</v>
      </c>
      <c r="D162" s="313" t="s">
        <v>2845</v>
      </c>
      <c r="E162" s="313" t="s">
        <v>94</v>
      </c>
      <c r="F162" s="313"/>
      <c r="G162">
        <v>8.625</v>
      </c>
      <c r="H162">
        <v>6.5</v>
      </c>
      <c r="I162">
        <v>1</v>
      </c>
      <c r="J162">
        <v>0.625</v>
      </c>
      <c r="L162" s="313" t="s">
        <v>2874</v>
      </c>
      <c r="M162" s="313" t="s">
        <v>3049</v>
      </c>
      <c r="N162" s="313"/>
      <c r="O162" s="313"/>
      <c r="P162" s="313"/>
      <c r="Q162" s="313"/>
    </row>
    <row r="163" spans="2:17">
      <c r="B163" s="380"/>
      <c r="C163">
        <v>1173</v>
      </c>
      <c r="D163" s="313" t="s">
        <v>2845</v>
      </c>
      <c r="E163" s="313" t="s">
        <v>94</v>
      </c>
      <c r="F163" s="313"/>
      <c r="G163">
        <v>6.75</v>
      </c>
      <c r="H163">
        <v>4</v>
      </c>
      <c r="I163">
        <v>0.8125</v>
      </c>
      <c r="J163">
        <v>0.5625</v>
      </c>
      <c r="L163" s="313" t="s">
        <v>2874</v>
      </c>
      <c r="M163" s="313"/>
      <c r="N163" s="313"/>
      <c r="O163" s="313"/>
      <c r="P163" s="313"/>
      <c r="Q163" s="313"/>
    </row>
    <row r="164" spans="2:17">
      <c r="B164" s="380"/>
      <c r="C164">
        <v>1174</v>
      </c>
      <c r="D164" s="313" t="s">
        <v>2849</v>
      </c>
      <c r="E164" s="313" t="s">
        <v>2035</v>
      </c>
      <c r="F164" s="313"/>
      <c r="G164">
        <v>4.625</v>
      </c>
      <c r="H164">
        <v>3.5</v>
      </c>
      <c r="I164">
        <v>1.875</v>
      </c>
      <c r="L164" s="313" t="s">
        <v>2875</v>
      </c>
      <c r="M164" s="313" t="s">
        <v>3050</v>
      </c>
      <c r="N164" s="313"/>
      <c r="O164" s="313"/>
      <c r="P164" s="313"/>
      <c r="Q164" s="313"/>
    </row>
    <row r="165" spans="2:17">
      <c r="B165" s="380"/>
      <c r="C165">
        <v>1175</v>
      </c>
      <c r="D165" s="313" t="s">
        <v>2845</v>
      </c>
      <c r="E165" s="313" t="s">
        <v>94</v>
      </c>
      <c r="F165" s="313"/>
      <c r="G165">
        <v>10.625</v>
      </c>
      <c r="H165">
        <v>10.25</v>
      </c>
      <c r="I165">
        <v>3.625</v>
      </c>
      <c r="J165">
        <v>3.1875</v>
      </c>
      <c r="L165" s="313" t="s">
        <v>3051</v>
      </c>
      <c r="M165" s="313"/>
      <c r="N165" s="313"/>
      <c r="O165" s="313"/>
      <c r="P165" s="313"/>
      <c r="Q165" s="313"/>
    </row>
    <row r="166" spans="2:17">
      <c r="B166" s="380"/>
      <c r="C166">
        <v>1176</v>
      </c>
      <c r="D166" s="313" t="s">
        <v>2845</v>
      </c>
      <c r="E166" s="313" t="s">
        <v>94</v>
      </c>
      <c r="F166" s="313"/>
      <c r="G166">
        <v>3.1875</v>
      </c>
      <c r="H166">
        <v>2.4375</v>
      </c>
      <c r="I166">
        <v>1.125</v>
      </c>
      <c r="J166">
        <v>0.5625</v>
      </c>
      <c r="L166" s="313" t="s">
        <v>2875</v>
      </c>
      <c r="M166" s="313" t="s">
        <v>3052</v>
      </c>
      <c r="N166" s="313"/>
      <c r="O166" s="313"/>
      <c r="P166" s="313"/>
      <c r="Q166" s="313"/>
    </row>
    <row r="167" spans="2:17">
      <c r="B167" s="380"/>
      <c r="C167">
        <v>1177</v>
      </c>
      <c r="D167" s="313" t="s">
        <v>2845</v>
      </c>
      <c r="E167" s="313" t="s">
        <v>94</v>
      </c>
      <c r="F167" s="313"/>
      <c r="G167">
        <v>6.75</v>
      </c>
      <c r="H167">
        <v>4</v>
      </c>
      <c r="I167">
        <v>0.75</v>
      </c>
      <c r="J167">
        <v>0.5625</v>
      </c>
      <c r="L167" s="313" t="s">
        <v>2874</v>
      </c>
      <c r="M167" s="313" t="s">
        <v>3053</v>
      </c>
      <c r="N167" s="313"/>
      <c r="O167" s="313"/>
      <c r="P167" s="313"/>
      <c r="Q167" s="313"/>
    </row>
    <row r="168" spans="2:17">
      <c r="B168" s="380"/>
      <c r="C168">
        <v>1178</v>
      </c>
      <c r="D168" s="313" t="s">
        <v>2845</v>
      </c>
      <c r="E168" s="313" t="s">
        <v>94</v>
      </c>
      <c r="F168" s="313"/>
      <c r="G168">
        <v>4.25</v>
      </c>
      <c r="H168">
        <v>4.25</v>
      </c>
      <c r="I168">
        <v>0.5</v>
      </c>
      <c r="J168">
        <v>0.5</v>
      </c>
      <c r="L168" s="313" t="s">
        <v>3054</v>
      </c>
      <c r="M168" s="313"/>
      <c r="N168" s="313"/>
      <c r="O168" s="313"/>
      <c r="P168" s="313"/>
      <c r="Q168" s="313"/>
    </row>
    <row r="169" spans="2:17">
      <c r="B169" s="380"/>
      <c r="C169">
        <v>1179</v>
      </c>
      <c r="D169" s="313" t="s">
        <v>2845</v>
      </c>
      <c r="E169" s="313" t="s">
        <v>94</v>
      </c>
      <c r="F169" s="313" t="s">
        <v>2860</v>
      </c>
      <c r="G169">
        <v>5.875</v>
      </c>
      <c r="H169">
        <v>3.25</v>
      </c>
      <c r="I169">
        <v>0.4375</v>
      </c>
      <c r="J169">
        <v>0.5625</v>
      </c>
      <c r="K169" t="s">
        <v>2899</v>
      </c>
      <c r="L169" s="313" t="s">
        <v>2881</v>
      </c>
      <c r="M169" s="313" t="s">
        <v>3055</v>
      </c>
      <c r="N169" s="313" t="s">
        <v>3056</v>
      </c>
      <c r="O169" s="313" t="s">
        <v>3057</v>
      </c>
      <c r="P169" s="313" t="s">
        <v>3058</v>
      </c>
      <c r="Q169" s="313" t="s">
        <v>3059</v>
      </c>
    </row>
    <row r="170" spans="2:17">
      <c r="B170" s="380"/>
      <c r="C170">
        <v>1180</v>
      </c>
      <c r="D170" s="313" t="s">
        <v>2845</v>
      </c>
      <c r="E170" s="313" t="s">
        <v>94</v>
      </c>
      <c r="F170" s="313"/>
      <c r="G170">
        <v>4.5</v>
      </c>
      <c r="H170">
        <v>2.625</v>
      </c>
      <c r="I170">
        <v>0.5</v>
      </c>
      <c r="J170">
        <v>2.375</v>
      </c>
      <c r="L170" s="313" t="s">
        <v>3060</v>
      </c>
      <c r="M170" s="313" t="s">
        <v>3061</v>
      </c>
      <c r="N170" s="313"/>
      <c r="O170" s="313"/>
      <c r="P170" s="313"/>
      <c r="Q170" s="313"/>
    </row>
    <row r="171" spans="2:17">
      <c r="B171" s="380"/>
      <c r="C171">
        <v>1181</v>
      </c>
      <c r="D171" s="313" t="s">
        <v>2845</v>
      </c>
      <c r="E171" s="313" t="s">
        <v>94</v>
      </c>
      <c r="F171" s="313"/>
      <c r="G171">
        <v>7.9375</v>
      </c>
      <c r="H171">
        <v>2</v>
      </c>
      <c r="I171">
        <v>0.6875</v>
      </c>
      <c r="J171">
        <v>0.5</v>
      </c>
      <c r="L171" s="313" t="s">
        <v>3047</v>
      </c>
      <c r="M171" s="313"/>
      <c r="N171" s="313"/>
      <c r="O171" s="313"/>
      <c r="P171" s="313"/>
      <c r="Q171" s="313"/>
    </row>
    <row r="172" spans="2:17">
      <c r="B172" s="380"/>
      <c r="C172">
        <v>1182</v>
      </c>
      <c r="D172" s="313" t="s">
        <v>2845</v>
      </c>
      <c r="E172" s="313" t="s">
        <v>94</v>
      </c>
      <c r="F172" s="313"/>
      <c r="G172">
        <v>2.875</v>
      </c>
      <c r="H172">
        <v>2.875</v>
      </c>
      <c r="I172">
        <v>3</v>
      </c>
      <c r="J172">
        <v>2.375</v>
      </c>
      <c r="L172" s="313" t="s">
        <v>3060</v>
      </c>
      <c r="M172" s="313" t="s">
        <v>3062</v>
      </c>
      <c r="N172" s="313"/>
      <c r="O172" s="313"/>
      <c r="P172" s="313"/>
      <c r="Q172" s="313"/>
    </row>
    <row r="173" spans="2:17">
      <c r="B173" s="380"/>
      <c r="C173">
        <v>1183</v>
      </c>
      <c r="D173" s="313" t="s">
        <v>2845</v>
      </c>
      <c r="E173" s="313" t="s">
        <v>94</v>
      </c>
      <c r="F173" s="313"/>
      <c r="G173">
        <v>8.125</v>
      </c>
      <c r="H173">
        <v>7.6875</v>
      </c>
      <c r="I173">
        <v>0.875</v>
      </c>
      <c r="J173">
        <v>2.5</v>
      </c>
      <c r="L173" s="313" t="s">
        <v>3060</v>
      </c>
      <c r="M173" s="313"/>
      <c r="N173" s="313"/>
      <c r="O173" s="313"/>
      <c r="P173" s="313"/>
      <c r="Q173" s="313"/>
    </row>
    <row r="174" spans="2:17">
      <c r="B174" s="380"/>
      <c r="C174">
        <v>1184</v>
      </c>
      <c r="D174" s="313" t="s">
        <v>2845</v>
      </c>
      <c r="E174" s="313" t="s">
        <v>94</v>
      </c>
      <c r="F174" s="313"/>
      <c r="G174">
        <v>8.4375</v>
      </c>
      <c r="H174">
        <v>3.25</v>
      </c>
      <c r="I174">
        <v>0.875</v>
      </c>
      <c r="J174">
        <v>2.375</v>
      </c>
      <c r="L174" s="313" t="s">
        <v>3060</v>
      </c>
      <c r="M174" s="313" t="s">
        <v>3063</v>
      </c>
      <c r="N174" s="313"/>
      <c r="O174" s="313"/>
      <c r="P174" s="313"/>
      <c r="Q174" s="313"/>
    </row>
    <row r="175" spans="2:17">
      <c r="B175" s="380"/>
      <c r="C175">
        <v>1185</v>
      </c>
      <c r="D175" s="313" t="s">
        <v>2845</v>
      </c>
      <c r="E175" s="313" t="s">
        <v>94</v>
      </c>
      <c r="F175" s="313"/>
      <c r="G175">
        <v>4</v>
      </c>
      <c r="H175">
        <v>3.1666666666666665</v>
      </c>
      <c r="I175">
        <v>0.5</v>
      </c>
      <c r="J175">
        <v>2</v>
      </c>
      <c r="L175" s="313" t="s">
        <v>3060</v>
      </c>
      <c r="M175" s="313"/>
      <c r="N175" s="313"/>
      <c r="O175" s="313"/>
      <c r="P175" s="313"/>
      <c r="Q175" s="313"/>
    </row>
    <row r="176" spans="2:17">
      <c r="B176" s="380"/>
      <c r="C176">
        <v>1186</v>
      </c>
      <c r="D176" s="313" t="s">
        <v>2845</v>
      </c>
      <c r="E176" s="313" t="s">
        <v>94</v>
      </c>
      <c r="F176" s="313"/>
      <c r="G176">
        <v>6.25</v>
      </c>
      <c r="H176">
        <v>5.75</v>
      </c>
      <c r="I176">
        <v>1</v>
      </c>
      <c r="J176">
        <v>2.9375</v>
      </c>
      <c r="L176" s="313" t="s">
        <v>3060</v>
      </c>
      <c r="M176" s="313" t="s">
        <v>3064</v>
      </c>
      <c r="N176" s="313"/>
      <c r="O176" s="313"/>
      <c r="P176" s="313"/>
      <c r="Q176" s="313"/>
    </row>
    <row r="177" spans="2:17">
      <c r="B177" s="380"/>
      <c r="C177">
        <v>1187</v>
      </c>
      <c r="D177" s="313" t="s">
        <v>2845</v>
      </c>
      <c r="E177" s="313" t="s">
        <v>94</v>
      </c>
      <c r="F177" s="313"/>
      <c r="G177">
        <v>4.75</v>
      </c>
      <c r="H177">
        <v>3.75</v>
      </c>
      <c r="I177">
        <v>0.75</v>
      </c>
      <c r="J177">
        <v>0.5625</v>
      </c>
      <c r="K177" t="s">
        <v>2861</v>
      </c>
      <c r="L177" s="313" t="s">
        <v>2859</v>
      </c>
      <c r="M177" s="313" t="s">
        <v>3065</v>
      </c>
      <c r="N177" s="313" t="s">
        <v>2851</v>
      </c>
      <c r="O177" s="313" t="s">
        <v>2851</v>
      </c>
      <c r="P177" s="313"/>
      <c r="Q177" s="313"/>
    </row>
    <row r="178" spans="2:17">
      <c r="B178" s="380"/>
      <c r="C178">
        <v>1188</v>
      </c>
      <c r="D178" s="313" t="s">
        <v>2845</v>
      </c>
      <c r="E178" s="313" t="s">
        <v>94</v>
      </c>
      <c r="F178" s="313"/>
      <c r="G178">
        <v>8</v>
      </c>
      <c r="H178">
        <v>5.5625</v>
      </c>
      <c r="I178">
        <v>1.5</v>
      </c>
      <c r="J178">
        <v>1.125</v>
      </c>
      <c r="L178" s="313" t="s">
        <v>2881</v>
      </c>
      <c r="M178" s="313" t="s">
        <v>3066</v>
      </c>
      <c r="N178" s="313"/>
      <c r="O178" s="313"/>
      <c r="P178" s="313"/>
      <c r="Q178" s="313"/>
    </row>
    <row r="179" spans="2:17">
      <c r="B179" s="380"/>
      <c r="C179">
        <v>1189</v>
      </c>
      <c r="D179" s="313" t="s">
        <v>2845</v>
      </c>
      <c r="E179" s="313" t="s">
        <v>94</v>
      </c>
      <c r="F179" s="313"/>
      <c r="G179">
        <v>7.25</v>
      </c>
      <c r="H179">
        <v>4</v>
      </c>
      <c r="I179">
        <v>1</v>
      </c>
      <c r="J179">
        <v>2.5</v>
      </c>
      <c r="L179" s="313" t="s">
        <v>3067</v>
      </c>
      <c r="M179" s="313" t="s">
        <v>3068</v>
      </c>
      <c r="N179" s="313"/>
      <c r="O179" s="313"/>
      <c r="P179" s="313"/>
      <c r="Q179" s="313"/>
    </row>
    <row r="180" spans="2:17">
      <c r="B180" s="380"/>
      <c r="C180">
        <v>1190</v>
      </c>
      <c r="D180" s="313" t="s">
        <v>2845</v>
      </c>
      <c r="E180" s="313" t="s">
        <v>94</v>
      </c>
      <c r="F180" s="313"/>
      <c r="G180">
        <v>5.375</v>
      </c>
      <c r="H180">
        <v>4</v>
      </c>
      <c r="I180">
        <v>1</v>
      </c>
      <c r="J180">
        <v>2.875</v>
      </c>
      <c r="L180" s="313" t="s">
        <v>3060</v>
      </c>
      <c r="M180" s="313" t="s">
        <v>3069</v>
      </c>
      <c r="N180" s="313"/>
      <c r="O180" s="313"/>
      <c r="P180" s="313"/>
      <c r="Q180" s="313"/>
    </row>
    <row r="181" spans="2:17">
      <c r="B181" s="380"/>
      <c r="C181">
        <v>1191</v>
      </c>
      <c r="D181" s="313" t="s">
        <v>2845</v>
      </c>
      <c r="E181" s="313" t="s">
        <v>94</v>
      </c>
      <c r="F181" s="313"/>
      <c r="G181">
        <v>7.25</v>
      </c>
      <c r="H181">
        <v>4.5</v>
      </c>
      <c r="I181">
        <v>1</v>
      </c>
      <c r="J181">
        <v>0.5625</v>
      </c>
      <c r="L181" s="313" t="s">
        <v>3060</v>
      </c>
      <c r="M181" s="313" t="s">
        <v>3070</v>
      </c>
      <c r="N181" s="313"/>
      <c r="O181" s="313"/>
      <c r="P181" s="313"/>
      <c r="Q181" s="313"/>
    </row>
    <row r="182" spans="2:17">
      <c r="B182" s="380"/>
      <c r="C182">
        <v>1192</v>
      </c>
      <c r="D182" s="313" t="s">
        <v>2845</v>
      </c>
      <c r="E182" s="313" t="s">
        <v>94</v>
      </c>
      <c r="F182" s="313"/>
      <c r="G182">
        <v>4.375</v>
      </c>
      <c r="H182">
        <v>4.375</v>
      </c>
      <c r="I182">
        <v>1</v>
      </c>
      <c r="J182">
        <v>0.625</v>
      </c>
      <c r="L182" s="313" t="s">
        <v>3071</v>
      </c>
      <c r="M182" s="313" t="s">
        <v>3072</v>
      </c>
      <c r="N182" s="313" t="s">
        <v>2854</v>
      </c>
      <c r="O182" s="313" t="s">
        <v>2854</v>
      </c>
      <c r="P182" s="313"/>
      <c r="Q182" s="313"/>
    </row>
    <row r="183" spans="2:17">
      <c r="B183" s="380"/>
      <c r="C183">
        <v>1193</v>
      </c>
      <c r="D183" s="313" t="s">
        <v>2845</v>
      </c>
      <c r="E183" s="313" t="s">
        <v>94</v>
      </c>
      <c r="F183" s="313"/>
      <c r="G183">
        <v>8.625</v>
      </c>
      <c r="H183">
        <v>5.625</v>
      </c>
      <c r="I183">
        <v>1</v>
      </c>
      <c r="J183">
        <v>0.625</v>
      </c>
      <c r="L183" s="313" t="s">
        <v>3054</v>
      </c>
      <c r="M183" s="313"/>
      <c r="N183" s="313"/>
      <c r="O183" s="313"/>
      <c r="P183" s="313"/>
      <c r="Q183" s="313"/>
    </row>
    <row r="184" spans="2:17">
      <c r="B184" s="380"/>
      <c r="C184">
        <v>1194</v>
      </c>
      <c r="D184" s="313" t="s">
        <v>2845</v>
      </c>
      <c r="E184" s="313" t="s">
        <v>94</v>
      </c>
      <c r="F184" s="313"/>
      <c r="G184">
        <v>8</v>
      </c>
      <c r="H184">
        <v>2</v>
      </c>
      <c r="I184">
        <v>1.25</v>
      </c>
      <c r="J184">
        <v>0.625</v>
      </c>
      <c r="L184" s="313" t="s">
        <v>3060</v>
      </c>
      <c r="M184" s="313" t="s">
        <v>3073</v>
      </c>
      <c r="N184" s="313"/>
      <c r="O184" s="313"/>
      <c r="P184" s="313"/>
      <c r="Q184" s="313"/>
    </row>
    <row r="185" spans="2:17">
      <c r="B185" s="380"/>
      <c r="C185">
        <v>1195</v>
      </c>
      <c r="D185" s="313" t="s">
        <v>2849</v>
      </c>
      <c r="E185" s="313" t="s">
        <v>2035</v>
      </c>
      <c r="F185" s="313"/>
      <c r="G185">
        <v>5.875</v>
      </c>
      <c r="H185">
        <v>4.75</v>
      </c>
      <c r="I185">
        <v>0.5625</v>
      </c>
      <c r="L185" s="313" t="s">
        <v>2912</v>
      </c>
      <c r="M185" s="313"/>
      <c r="N185" s="313"/>
      <c r="O185" s="313"/>
      <c r="P185" s="313"/>
      <c r="Q185" s="313"/>
    </row>
    <row r="186" spans="2:17">
      <c r="B186" s="380"/>
      <c r="C186">
        <v>1196</v>
      </c>
      <c r="D186" s="313" t="s">
        <v>2845</v>
      </c>
      <c r="E186" s="313" t="s">
        <v>94</v>
      </c>
      <c r="F186" s="313"/>
      <c r="G186">
        <v>2.75</v>
      </c>
      <c r="H186">
        <v>2.375</v>
      </c>
      <c r="I186">
        <v>1.3125</v>
      </c>
      <c r="J186">
        <v>0.625</v>
      </c>
      <c r="L186" s="313" t="s">
        <v>2875</v>
      </c>
      <c r="M186" s="313" t="s">
        <v>3074</v>
      </c>
      <c r="N186" s="313"/>
      <c r="O186" s="313"/>
      <c r="P186" s="313"/>
      <c r="Q186" s="313"/>
    </row>
    <row r="187" spans="2:17">
      <c r="B187" s="380"/>
      <c r="C187">
        <v>1197</v>
      </c>
      <c r="D187" s="313" t="s">
        <v>2845</v>
      </c>
      <c r="E187" s="313" t="s">
        <v>94</v>
      </c>
      <c r="F187" s="313"/>
      <c r="G187">
        <v>6.875</v>
      </c>
      <c r="H187">
        <v>5.3125</v>
      </c>
      <c r="I187">
        <v>1</v>
      </c>
      <c r="J187">
        <v>0.75</v>
      </c>
      <c r="K187" t="s">
        <v>2855</v>
      </c>
      <c r="L187" s="313" t="s">
        <v>2874</v>
      </c>
      <c r="M187" s="313" t="s">
        <v>3075</v>
      </c>
      <c r="N187" s="313" t="s">
        <v>2851</v>
      </c>
      <c r="O187" s="313" t="s">
        <v>2851</v>
      </c>
      <c r="P187" s="313"/>
      <c r="Q187" s="313"/>
    </row>
    <row r="188" spans="2:17">
      <c r="B188" s="380"/>
      <c r="C188">
        <v>1198</v>
      </c>
      <c r="D188" s="313" t="s">
        <v>2849</v>
      </c>
      <c r="E188" s="313" t="s">
        <v>2035</v>
      </c>
      <c r="F188" s="313"/>
      <c r="G188">
        <v>2.75</v>
      </c>
      <c r="H188">
        <v>2.375</v>
      </c>
      <c r="I188">
        <v>1.125</v>
      </c>
      <c r="L188" s="313" t="s">
        <v>2875</v>
      </c>
      <c r="M188" s="313" t="s">
        <v>3076</v>
      </c>
      <c r="N188" s="313"/>
      <c r="O188" s="313"/>
      <c r="P188" s="313"/>
      <c r="Q188" s="313"/>
    </row>
    <row r="189" spans="2:17">
      <c r="B189" s="380"/>
      <c r="C189">
        <v>1199</v>
      </c>
      <c r="D189" s="313" t="s">
        <v>2845</v>
      </c>
      <c r="E189" s="313" t="s">
        <v>94</v>
      </c>
      <c r="F189" s="313"/>
      <c r="G189">
        <v>7.1875</v>
      </c>
      <c r="H189">
        <v>4.5</v>
      </c>
      <c r="I189">
        <v>1.25</v>
      </c>
      <c r="J189">
        <v>0.75</v>
      </c>
      <c r="L189" s="313" t="s">
        <v>2875</v>
      </c>
      <c r="M189" s="313" t="s">
        <v>3077</v>
      </c>
      <c r="N189" s="313" t="s">
        <v>3078</v>
      </c>
      <c r="O189" s="313" t="s">
        <v>3079</v>
      </c>
      <c r="P189" s="313"/>
      <c r="Q189" s="313"/>
    </row>
    <row r="190" spans="2:17">
      <c r="B190" s="380"/>
      <c r="C190">
        <v>2000</v>
      </c>
      <c r="D190" s="313" t="s">
        <v>2849</v>
      </c>
      <c r="E190" s="313" t="s">
        <v>2035</v>
      </c>
      <c r="F190" s="313"/>
      <c r="G190">
        <v>5.125</v>
      </c>
      <c r="H190">
        <v>1.5</v>
      </c>
      <c r="I190">
        <v>0.875</v>
      </c>
      <c r="J190">
        <v>0.625</v>
      </c>
      <c r="L190" s="313" t="s">
        <v>3060</v>
      </c>
      <c r="M190" s="313"/>
      <c r="N190" s="313"/>
      <c r="O190" s="313"/>
      <c r="P190" s="313"/>
      <c r="Q190" s="313"/>
    </row>
    <row r="191" spans="2:17">
      <c r="B191" s="380"/>
      <c r="C191">
        <v>2001</v>
      </c>
      <c r="D191" s="313" t="s">
        <v>2845</v>
      </c>
      <c r="E191" s="313" t="s">
        <v>94</v>
      </c>
      <c r="F191" s="313"/>
      <c r="G191">
        <v>5</v>
      </c>
      <c r="H191">
        <v>4.375</v>
      </c>
      <c r="I191">
        <v>0.75</v>
      </c>
      <c r="J191">
        <v>0.53125</v>
      </c>
      <c r="K191" t="s">
        <v>2861</v>
      </c>
      <c r="L191" s="313" t="s">
        <v>2859</v>
      </c>
      <c r="M191" s="313" t="s">
        <v>3080</v>
      </c>
      <c r="N191" s="313" t="s">
        <v>2851</v>
      </c>
      <c r="O191" s="313" t="s">
        <v>2851</v>
      </c>
      <c r="P191" s="313"/>
      <c r="Q191" s="313"/>
    </row>
    <row r="192" spans="2:17">
      <c r="B192" s="380"/>
      <c r="C192">
        <v>2002</v>
      </c>
      <c r="D192" s="313" t="s">
        <v>2845</v>
      </c>
      <c r="E192" s="313" t="s">
        <v>94</v>
      </c>
      <c r="F192" s="313"/>
      <c r="G192">
        <v>6.875</v>
      </c>
      <c r="H192">
        <v>6.875</v>
      </c>
      <c r="I192">
        <v>0.875</v>
      </c>
      <c r="J192">
        <v>0.5</v>
      </c>
      <c r="L192" s="313" t="s">
        <v>3081</v>
      </c>
      <c r="M192" s="313"/>
      <c r="N192" s="313"/>
      <c r="O192" s="313"/>
      <c r="P192" s="313"/>
      <c r="Q192" s="313"/>
    </row>
    <row r="193" spans="2:17">
      <c r="B193" s="380"/>
      <c r="C193">
        <v>2003</v>
      </c>
      <c r="D193" s="313" t="s">
        <v>2845</v>
      </c>
      <c r="E193" s="313" t="s">
        <v>94</v>
      </c>
      <c r="F193" s="313"/>
      <c r="G193">
        <v>3.9375</v>
      </c>
      <c r="H193">
        <v>3.0625</v>
      </c>
      <c r="I193">
        <v>0.6875</v>
      </c>
      <c r="J193">
        <v>0.5625</v>
      </c>
      <c r="K193">
        <v>0.04</v>
      </c>
      <c r="L193" s="313" t="s">
        <v>2859</v>
      </c>
      <c r="M193" s="313" t="s">
        <v>3082</v>
      </c>
      <c r="N193" s="313" t="s">
        <v>2851</v>
      </c>
      <c r="O193" s="313" t="s">
        <v>2851</v>
      </c>
      <c r="P193" s="313"/>
      <c r="Q193" s="313"/>
    </row>
    <row r="194" spans="2:17">
      <c r="B194" s="380"/>
      <c r="C194">
        <v>2004</v>
      </c>
      <c r="D194" s="313" t="s">
        <v>2845</v>
      </c>
      <c r="E194" s="313" t="s">
        <v>94</v>
      </c>
      <c r="F194" s="313"/>
      <c r="G194">
        <v>5.8125</v>
      </c>
      <c r="H194">
        <v>3.1875</v>
      </c>
      <c r="I194">
        <v>0.4375</v>
      </c>
      <c r="J194">
        <v>0.5625</v>
      </c>
      <c r="L194" s="313" t="s">
        <v>2881</v>
      </c>
      <c r="M194" s="313" t="s">
        <v>3083</v>
      </c>
      <c r="N194" s="313"/>
      <c r="O194" s="313"/>
      <c r="P194" s="313"/>
      <c r="Q194" s="313"/>
    </row>
    <row r="195" spans="2:17">
      <c r="B195" s="380"/>
      <c r="C195">
        <v>2005</v>
      </c>
      <c r="D195" s="313" t="s">
        <v>2845</v>
      </c>
      <c r="E195" s="313" t="s">
        <v>94</v>
      </c>
      <c r="F195" s="313"/>
      <c r="G195">
        <v>2.5</v>
      </c>
      <c r="H195">
        <v>2.125</v>
      </c>
      <c r="I195">
        <v>1.375</v>
      </c>
      <c r="J195">
        <v>0.625</v>
      </c>
      <c r="K195" t="s">
        <v>2861</v>
      </c>
      <c r="L195" s="313"/>
      <c r="M195" s="313" t="s">
        <v>3084</v>
      </c>
      <c r="N195" s="313"/>
      <c r="O195" s="313"/>
      <c r="P195" s="313"/>
      <c r="Q195" s="313"/>
    </row>
    <row r="196" spans="2:17">
      <c r="B196" s="380"/>
      <c r="C196">
        <v>2006</v>
      </c>
      <c r="D196" s="313" t="s">
        <v>2907</v>
      </c>
      <c r="E196" s="313" t="s">
        <v>1970</v>
      </c>
      <c r="F196" s="313"/>
      <c r="G196">
        <v>4.5</v>
      </c>
      <c r="H196">
        <v>2.125</v>
      </c>
      <c r="I196">
        <v>0.875</v>
      </c>
      <c r="K196" t="s">
        <v>2980</v>
      </c>
      <c r="L196" s="313" t="s">
        <v>3085</v>
      </c>
      <c r="M196" s="313" t="s">
        <v>3086</v>
      </c>
      <c r="N196" s="313"/>
      <c r="O196" s="313"/>
      <c r="P196" s="313"/>
      <c r="Q196" s="313"/>
    </row>
    <row r="197" spans="2:17">
      <c r="B197" s="380"/>
      <c r="C197">
        <v>2007</v>
      </c>
      <c r="D197" s="313" t="s">
        <v>2845</v>
      </c>
      <c r="E197" s="313" t="s">
        <v>94</v>
      </c>
      <c r="F197" s="313"/>
      <c r="G197">
        <v>4</v>
      </c>
      <c r="H197">
        <v>3.375</v>
      </c>
      <c r="I197">
        <v>1.5</v>
      </c>
      <c r="J197">
        <v>0.625</v>
      </c>
      <c r="L197" s="313" t="s">
        <v>2875</v>
      </c>
      <c r="M197" s="313" t="s">
        <v>3087</v>
      </c>
      <c r="N197" s="313" t="s">
        <v>2851</v>
      </c>
      <c r="O197" s="313" t="s">
        <v>2851</v>
      </c>
      <c r="P197" s="313"/>
      <c r="Q197" s="313"/>
    </row>
    <row r="198" spans="2:17">
      <c r="B198" s="380"/>
      <c r="C198">
        <v>2008</v>
      </c>
      <c r="D198" s="313" t="s">
        <v>2845</v>
      </c>
      <c r="E198" s="313" t="s">
        <v>94</v>
      </c>
      <c r="F198" s="313"/>
      <c r="G198">
        <v>8.625</v>
      </c>
      <c r="H198">
        <v>6.6875</v>
      </c>
      <c r="I198">
        <v>0.75</v>
      </c>
      <c r="J198">
        <v>0.5</v>
      </c>
      <c r="L198" s="313" t="s">
        <v>3088</v>
      </c>
      <c r="M198" s="313"/>
      <c r="N198" s="313"/>
      <c r="O198" s="313"/>
      <c r="P198" s="313"/>
      <c r="Q198" s="313"/>
    </row>
    <row r="199" spans="2:17">
      <c r="B199" s="380"/>
      <c r="C199">
        <v>2009</v>
      </c>
      <c r="D199" s="313" t="s">
        <v>2845</v>
      </c>
      <c r="E199" s="313" t="s">
        <v>94</v>
      </c>
      <c r="F199" s="313"/>
      <c r="G199">
        <v>3.5</v>
      </c>
      <c r="H199">
        <v>3.5</v>
      </c>
      <c r="I199">
        <v>0.5</v>
      </c>
      <c r="J199">
        <v>0.5</v>
      </c>
      <c r="K199" t="s">
        <v>2899</v>
      </c>
      <c r="L199" s="313" t="s">
        <v>3089</v>
      </c>
      <c r="M199" s="313"/>
      <c r="N199" s="313" t="s">
        <v>2851</v>
      </c>
      <c r="O199" s="313" t="s">
        <v>2851</v>
      </c>
      <c r="P199" s="313"/>
      <c r="Q199" s="313"/>
    </row>
    <row r="200" spans="2:17">
      <c r="B200" s="380"/>
      <c r="C200">
        <v>2010</v>
      </c>
      <c r="D200" s="313" t="s">
        <v>2845</v>
      </c>
      <c r="E200" s="313" t="s">
        <v>94</v>
      </c>
      <c r="F200" s="313"/>
      <c r="G200">
        <v>7.375</v>
      </c>
      <c r="H200">
        <v>4.625</v>
      </c>
      <c r="I200">
        <v>1.375</v>
      </c>
      <c r="J200">
        <v>0.625</v>
      </c>
      <c r="K200" t="s">
        <v>2899</v>
      </c>
      <c r="L200" s="313" t="s">
        <v>3090</v>
      </c>
      <c r="M200" s="313" t="s">
        <v>3091</v>
      </c>
      <c r="N200" s="313" t="s">
        <v>2872</v>
      </c>
      <c r="O200" s="313" t="s">
        <v>2872</v>
      </c>
      <c r="P200" s="313"/>
      <c r="Q200" s="313"/>
    </row>
    <row r="201" spans="2:17">
      <c r="B201" s="380"/>
      <c r="C201">
        <v>2011</v>
      </c>
      <c r="D201" s="313" t="s">
        <v>2845</v>
      </c>
      <c r="E201" s="313" t="s">
        <v>94</v>
      </c>
      <c r="F201" s="313"/>
      <c r="G201">
        <v>5.875</v>
      </c>
      <c r="H201">
        <v>5.875</v>
      </c>
      <c r="I201">
        <v>1</v>
      </c>
      <c r="J201">
        <v>0.625</v>
      </c>
      <c r="K201" t="s">
        <v>3092</v>
      </c>
      <c r="L201" s="313" t="s">
        <v>3088</v>
      </c>
      <c r="M201" s="313"/>
      <c r="N201" s="313"/>
      <c r="O201" s="313"/>
      <c r="P201" s="313"/>
      <c r="Q201" s="313"/>
    </row>
    <row r="202" spans="2:17">
      <c r="B202" s="380"/>
      <c r="C202">
        <v>2012</v>
      </c>
      <c r="D202" s="313" t="s">
        <v>2845</v>
      </c>
      <c r="E202" s="313" t="s">
        <v>94</v>
      </c>
      <c r="F202" s="313" t="s">
        <v>2860</v>
      </c>
      <c r="G202">
        <v>3.4375</v>
      </c>
      <c r="H202">
        <v>2.75</v>
      </c>
      <c r="I202">
        <v>0.9375</v>
      </c>
      <c r="J202">
        <v>0.5625</v>
      </c>
      <c r="K202" t="s">
        <v>2899</v>
      </c>
      <c r="L202" s="313" t="s">
        <v>2881</v>
      </c>
      <c r="M202" s="313" t="s">
        <v>3093</v>
      </c>
      <c r="N202" s="313" t="s">
        <v>3094</v>
      </c>
      <c r="O202" s="313" t="s">
        <v>3095</v>
      </c>
      <c r="P202" s="313" t="s">
        <v>3096</v>
      </c>
      <c r="Q202" s="313" t="s">
        <v>3097</v>
      </c>
    </row>
    <row r="203" spans="2:17">
      <c r="B203" s="380"/>
      <c r="C203">
        <v>2013</v>
      </c>
      <c r="D203" s="313" t="s">
        <v>2845</v>
      </c>
      <c r="E203" s="313" t="s">
        <v>94</v>
      </c>
      <c r="F203" s="313"/>
      <c r="G203">
        <v>3.25</v>
      </c>
      <c r="H203">
        <v>2.5</v>
      </c>
      <c r="I203">
        <v>0.75</v>
      </c>
      <c r="J203">
        <v>1.5</v>
      </c>
      <c r="K203" t="s">
        <v>2899</v>
      </c>
      <c r="L203" s="313" t="s">
        <v>2956</v>
      </c>
      <c r="M203" s="313" t="s">
        <v>3098</v>
      </c>
      <c r="N203" s="313" t="s">
        <v>2851</v>
      </c>
      <c r="O203" s="313" t="s">
        <v>2851</v>
      </c>
      <c r="P203" s="313"/>
      <c r="Q203" s="313"/>
    </row>
    <row r="204" spans="2:17">
      <c r="B204" s="380"/>
      <c r="C204">
        <v>2015</v>
      </c>
      <c r="D204" s="313" t="s">
        <v>2845</v>
      </c>
      <c r="E204" s="313" t="s">
        <v>94</v>
      </c>
      <c r="F204" s="313"/>
      <c r="G204">
        <v>4.5</v>
      </c>
      <c r="H204">
        <v>3.625</v>
      </c>
      <c r="I204">
        <v>0.75</v>
      </c>
      <c r="J204">
        <v>1.5</v>
      </c>
      <c r="K204" t="s">
        <v>2861</v>
      </c>
      <c r="L204" s="313" t="s">
        <v>2956</v>
      </c>
      <c r="M204" s="313" t="s">
        <v>3099</v>
      </c>
      <c r="N204" s="313"/>
      <c r="O204" s="313"/>
      <c r="P204" s="313"/>
      <c r="Q204" s="313"/>
    </row>
    <row r="205" spans="2:17">
      <c r="B205" s="380"/>
      <c r="C205">
        <v>2016</v>
      </c>
      <c r="D205" s="313" t="s">
        <v>2845</v>
      </c>
      <c r="E205" s="313" t="s">
        <v>94</v>
      </c>
      <c r="F205" s="313"/>
      <c r="G205">
        <v>3.375</v>
      </c>
      <c r="H205">
        <v>2.5</v>
      </c>
      <c r="I205">
        <v>1.625</v>
      </c>
      <c r="J205">
        <v>2.375</v>
      </c>
      <c r="L205" s="313" t="s">
        <v>3100</v>
      </c>
      <c r="M205" s="313"/>
      <c r="N205" s="313"/>
      <c r="O205" s="313"/>
      <c r="P205" s="313"/>
      <c r="Q205" s="313"/>
    </row>
    <row r="206" spans="2:17">
      <c r="B206" s="380"/>
      <c r="C206">
        <v>2019</v>
      </c>
      <c r="D206" s="313" t="s">
        <v>2845</v>
      </c>
      <c r="E206" s="313" t="s">
        <v>94</v>
      </c>
      <c r="F206" s="313"/>
      <c r="G206">
        <v>2.875</v>
      </c>
      <c r="H206">
        <v>2.875</v>
      </c>
      <c r="I206">
        <v>1.375</v>
      </c>
      <c r="J206">
        <v>1</v>
      </c>
      <c r="K206" t="s">
        <v>2899</v>
      </c>
      <c r="L206" s="313" t="s">
        <v>3101</v>
      </c>
      <c r="M206" s="313"/>
      <c r="N206" s="313" t="s">
        <v>2872</v>
      </c>
      <c r="O206" s="313" t="s">
        <v>2872</v>
      </c>
      <c r="P206" s="313"/>
      <c r="Q206" s="313"/>
    </row>
    <row r="207" spans="2:17">
      <c r="B207" s="380"/>
      <c r="C207">
        <v>2021</v>
      </c>
      <c r="D207" s="313" t="s">
        <v>2845</v>
      </c>
      <c r="E207" s="313" t="s">
        <v>94</v>
      </c>
      <c r="F207" s="313"/>
      <c r="G207">
        <v>7.5</v>
      </c>
      <c r="H207">
        <v>2</v>
      </c>
      <c r="I207">
        <v>0.8125</v>
      </c>
      <c r="J207">
        <v>0.5625</v>
      </c>
      <c r="L207" s="313" t="s">
        <v>2875</v>
      </c>
      <c r="M207" s="313"/>
      <c r="N207" s="313"/>
      <c r="O207" s="313"/>
      <c r="P207" s="313"/>
      <c r="Q207" s="313"/>
    </row>
    <row r="208" spans="2:17">
      <c r="B208" s="380"/>
      <c r="C208">
        <v>2022</v>
      </c>
      <c r="D208" s="313" t="s">
        <v>2845</v>
      </c>
      <c r="E208" s="313" t="s">
        <v>94</v>
      </c>
      <c r="F208" s="313"/>
      <c r="G208">
        <v>8.5</v>
      </c>
      <c r="H208">
        <v>2.25</v>
      </c>
      <c r="I208">
        <v>0.875</v>
      </c>
      <c r="J208">
        <v>0.625</v>
      </c>
      <c r="L208" s="313" t="s">
        <v>2914</v>
      </c>
      <c r="M208" s="313"/>
      <c r="N208" s="313"/>
      <c r="O208" s="313"/>
      <c r="P208" s="313"/>
      <c r="Q208" s="313"/>
    </row>
    <row r="209" spans="2:17">
      <c r="B209" s="380">
        <v>33380</v>
      </c>
      <c r="C209">
        <v>2023</v>
      </c>
      <c r="D209" s="313" t="s">
        <v>2845</v>
      </c>
      <c r="E209" s="313" t="s">
        <v>94</v>
      </c>
      <c r="F209" s="313"/>
      <c r="G209">
        <v>6.5</v>
      </c>
      <c r="H209">
        <v>6.5</v>
      </c>
      <c r="I209">
        <v>1.5</v>
      </c>
      <c r="J209">
        <v>0.5</v>
      </c>
      <c r="K209" t="s">
        <v>2846</v>
      </c>
      <c r="L209" s="313" t="s">
        <v>3030</v>
      </c>
      <c r="M209" s="313"/>
      <c r="N209" s="313" t="s">
        <v>2872</v>
      </c>
      <c r="O209" s="313" t="s">
        <v>2872</v>
      </c>
      <c r="P209" s="313"/>
      <c r="Q209" s="313"/>
    </row>
    <row r="210" spans="2:17">
      <c r="B210" s="380"/>
      <c r="C210">
        <v>2024</v>
      </c>
      <c r="D210" s="313" t="s">
        <v>2845</v>
      </c>
      <c r="E210" s="313" t="s">
        <v>94</v>
      </c>
      <c r="F210" s="313"/>
      <c r="G210">
        <v>1.9375</v>
      </c>
      <c r="H210">
        <v>1.5</v>
      </c>
      <c r="I210">
        <v>0.625</v>
      </c>
      <c r="J210">
        <v>0.5</v>
      </c>
      <c r="K210" t="s">
        <v>2861</v>
      </c>
      <c r="L210" s="313" t="s">
        <v>3060</v>
      </c>
      <c r="M210" s="313" t="s">
        <v>3102</v>
      </c>
      <c r="N210" s="313" t="s">
        <v>2848</v>
      </c>
      <c r="O210" s="313" t="s">
        <v>2848</v>
      </c>
      <c r="P210" s="313"/>
      <c r="Q210" s="313"/>
    </row>
    <row r="211" spans="2:17">
      <c r="B211" s="380"/>
      <c r="C211">
        <v>2026</v>
      </c>
      <c r="D211" s="313" t="s">
        <v>2849</v>
      </c>
      <c r="E211" s="313" t="s">
        <v>2035</v>
      </c>
      <c r="F211" s="313"/>
      <c r="G211">
        <v>6</v>
      </c>
      <c r="H211">
        <v>4</v>
      </c>
      <c r="I211">
        <v>1</v>
      </c>
      <c r="L211" s="313" t="s">
        <v>2919</v>
      </c>
      <c r="M211" s="313"/>
      <c r="N211" s="313"/>
      <c r="O211" s="313"/>
      <c r="P211" s="313"/>
      <c r="Q211" s="313"/>
    </row>
    <row r="212" spans="2:17">
      <c r="B212" s="380"/>
      <c r="C212">
        <v>2027</v>
      </c>
      <c r="D212" s="313" t="s">
        <v>2849</v>
      </c>
      <c r="E212" s="313" t="s">
        <v>2035</v>
      </c>
      <c r="F212" s="313"/>
      <c r="G212">
        <v>13.75</v>
      </c>
      <c r="H212">
        <v>3.25</v>
      </c>
      <c r="I212">
        <v>1.6875</v>
      </c>
      <c r="L212" s="313" t="s">
        <v>2875</v>
      </c>
      <c r="M212" s="313"/>
      <c r="N212" s="313"/>
      <c r="O212" s="313"/>
      <c r="P212" s="313"/>
      <c r="Q212" s="313"/>
    </row>
    <row r="213" spans="2:17">
      <c r="B213" s="380"/>
      <c r="C213">
        <v>2028</v>
      </c>
      <c r="D213" s="313" t="s">
        <v>2845</v>
      </c>
      <c r="E213" s="313" t="s">
        <v>94</v>
      </c>
      <c r="F213" s="313"/>
      <c r="G213">
        <v>1.875</v>
      </c>
      <c r="H213">
        <v>1.75</v>
      </c>
      <c r="I213">
        <v>1.625</v>
      </c>
      <c r="J213">
        <v>0.625</v>
      </c>
      <c r="L213" s="313" t="s">
        <v>2875</v>
      </c>
      <c r="M213" s="313" t="s">
        <v>3103</v>
      </c>
      <c r="N213" s="313"/>
      <c r="O213" s="313"/>
      <c r="P213" s="313"/>
      <c r="Q213" s="313"/>
    </row>
    <row r="214" spans="2:17">
      <c r="B214" s="380"/>
      <c r="C214">
        <v>2029</v>
      </c>
      <c r="D214" s="313" t="s">
        <v>2845</v>
      </c>
      <c r="E214" s="313" t="s">
        <v>94</v>
      </c>
      <c r="F214" s="313"/>
      <c r="G214">
        <v>3</v>
      </c>
      <c r="H214">
        <v>3</v>
      </c>
      <c r="I214">
        <v>1.375</v>
      </c>
      <c r="J214">
        <v>0.625</v>
      </c>
      <c r="L214" s="313" t="s">
        <v>3104</v>
      </c>
      <c r="M214" s="313" t="s">
        <v>3105</v>
      </c>
      <c r="N214" s="313" t="s">
        <v>2851</v>
      </c>
      <c r="O214" s="313" t="s">
        <v>2851</v>
      </c>
      <c r="P214" s="313"/>
      <c r="Q214" s="313"/>
    </row>
    <row r="215" spans="2:17">
      <c r="B215" s="380"/>
      <c r="C215">
        <v>2030</v>
      </c>
      <c r="D215" s="313" t="s">
        <v>2845</v>
      </c>
      <c r="E215" s="313" t="s">
        <v>94</v>
      </c>
      <c r="F215" s="313"/>
      <c r="G215">
        <v>7.5625</v>
      </c>
      <c r="H215">
        <v>4.5625</v>
      </c>
      <c r="I215">
        <v>1.5625</v>
      </c>
      <c r="J215">
        <v>1.125</v>
      </c>
      <c r="L215" s="313" t="s">
        <v>2881</v>
      </c>
      <c r="M215" s="313"/>
      <c r="N215" s="313"/>
      <c r="O215" s="313"/>
      <c r="P215" s="313"/>
      <c r="Q215" s="313"/>
    </row>
    <row r="216" spans="2:17">
      <c r="B216" s="380"/>
      <c r="C216">
        <v>2031</v>
      </c>
      <c r="D216" s="313" t="s">
        <v>2845</v>
      </c>
      <c r="E216" s="313" t="s">
        <v>94</v>
      </c>
      <c r="F216" s="313"/>
      <c r="G216">
        <v>6</v>
      </c>
      <c r="H216">
        <v>6</v>
      </c>
      <c r="I216">
        <v>1.25</v>
      </c>
      <c r="J216">
        <v>0.625</v>
      </c>
      <c r="L216" s="313" t="s">
        <v>3104</v>
      </c>
      <c r="M216" s="313"/>
      <c r="N216" s="313"/>
      <c r="O216" s="313"/>
      <c r="P216" s="313"/>
      <c r="Q216" s="313"/>
    </row>
    <row r="217" spans="2:17">
      <c r="B217" s="380"/>
      <c r="C217">
        <v>2032</v>
      </c>
      <c r="D217" s="313" t="s">
        <v>2849</v>
      </c>
      <c r="E217" s="313" t="s">
        <v>2035</v>
      </c>
      <c r="F217" s="313"/>
      <c r="G217">
        <v>7.0625</v>
      </c>
      <c r="H217">
        <v>5.875</v>
      </c>
      <c r="I217">
        <v>1.5625</v>
      </c>
      <c r="L217" s="313" t="s">
        <v>2875</v>
      </c>
      <c r="M217" s="313"/>
      <c r="N217" s="313"/>
      <c r="O217" s="313"/>
      <c r="P217" s="313"/>
      <c r="Q217" s="313"/>
    </row>
    <row r="218" spans="2:17">
      <c r="B218" s="380"/>
      <c r="C218">
        <v>2033</v>
      </c>
      <c r="D218" s="313" t="s">
        <v>2845</v>
      </c>
      <c r="E218" s="313" t="s">
        <v>94</v>
      </c>
      <c r="F218" s="313"/>
      <c r="G218">
        <v>7.25</v>
      </c>
      <c r="H218">
        <v>5.25</v>
      </c>
      <c r="I218">
        <v>1</v>
      </c>
      <c r="J218">
        <v>0.625</v>
      </c>
      <c r="K218" t="s">
        <v>2855</v>
      </c>
      <c r="L218" s="313" t="s">
        <v>2987</v>
      </c>
      <c r="M218" s="313" t="s">
        <v>3102</v>
      </c>
      <c r="N218" s="313" t="s">
        <v>2872</v>
      </c>
      <c r="O218" s="313" t="s">
        <v>2872</v>
      </c>
      <c r="P218" s="313"/>
      <c r="Q218" s="313"/>
    </row>
    <row r="219" spans="2:17">
      <c r="B219" s="380"/>
      <c r="C219">
        <v>2034</v>
      </c>
      <c r="D219" s="313" t="s">
        <v>2845</v>
      </c>
      <c r="E219" s="313" t="s">
        <v>94</v>
      </c>
      <c r="F219" s="313"/>
      <c r="G219">
        <v>10.5</v>
      </c>
      <c r="H219">
        <v>4.5</v>
      </c>
      <c r="I219">
        <v>1.875</v>
      </c>
      <c r="J219">
        <v>0.75</v>
      </c>
      <c r="L219" s="313" t="s">
        <v>2881</v>
      </c>
      <c r="M219" s="313"/>
      <c r="N219" s="313"/>
      <c r="O219" s="313"/>
      <c r="P219" s="313"/>
      <c r="Q219" s="313"/>
    </row>
    <row r="220" spans="2:17">
      <c r="B220" s="380"/>
      <c r="C220">
        <v>2035</v>
      </c>
      <c r="D220" s="313" t="s">
        <v>2845</v>
      </c>
      <c r="E220" s="313" t="s">
        <v>94</v>
      </c>
      <c r="F220" s="313"/>
      <c r="G220">
        <v>6.5</v>
      </c>
      <c r="H220">
        <v>6.5</v>
      </c>
      <c r="I220">
        <v>1.5</v>
      </c>
      <c r="J220">
        <v>0.5</v>
      </c>
      <c r="L220" s="313" t="s">
        <v>2953</v>
      </c>
      <c r="M220" s="313"/>
      <c r="N220" s="313"/>
      <c r="O220" s="313"/>
      <c r="P220" s="313"/>
      <c r="Q220" s="313"/>
    </row>
    <row r="221" spans="2:17">
      <c r="B221" s="380"/>
      <c r="C221">
        <v>2036</v>
      </c>
      <c r="D221" s="313" t="s">
        <v>2845</v>
      </c>
      <c r="E221" s="313" t="s">
        <v>94</v>
      </c>
      <c r="F221" s="313"/>
      <c r="G221">
        <v>10.1875</v>
      </c>
      <c r="H221">
        <v>2.1875</v>
      </c>
      <c r="I221">
        <v>1.0625</v>
      </c>
      <c r="J221">
        <v>0.5625</v>
      </c>
      <c r="L221" s="313" t="s">
        <v>2875</v>
      </c>
      <c r="M221" s="313" t="s">
        <v>3106</v>
      </c>
      <c r="N221" s="313"/>
      <c r="O221" s="313"/>
      <c r="P221" s="313"/>
      <c r="Q221" s="313"/>
    </row>
    <row r="222" spans="2:17">
      <c r="B222" s="380"/>
      <c r="C222">
        <v>2037</v>
      </c>
      <c r="D222" s="313" t="s">
        <v>2845</v>
      </c>
      <c r="E222" s="313" t="s">
        <v>94</v>
      </c>
      <c r="F222" s="313"/>
      <c r="G222">
        <v>7.5</v>
      </c>
      <c r="H222">
        <v>7.5</v>
      </c>
      <c r="I222">
        <v>1.25</v>
      </c>
      <c r="J222">
        <v>0.75</v>
      </c>
      <c r="K222" t="s">
        <v>2899</v>
      </c>
      <c r="L222" s="313" t="s">
        <v>3030</v>
      </c>
      <c r="M222" s="313" t="s">
        <v>3107</v>
      </c>
      <c r="N222" s="313" t="s">
        <v>2872</v>
      </c>
      <c r="O222" s="313" t="s">
        <v>2872</v>
      </c>
      <c r="P222" s="313"/>
      <c r="Q222" s="313"/>
    </row>
    <row r="223" spans="2:17">
      <c r="B223" s="380"/>
      <c r="C223">
        <v>2038</v>
      </c>
      <c r="D223" s="313" t="s">
        <v>2845</v>
      </c>
      <c r="E223" s="313" t="s">
        <v>94</v>
      </c>
      <c r="F223" s="313" t="s">
        <v>2860</v>
      </c>
      <c r="G223">
        <v>4</v>
      </c>
      <c r="H223">
        <v>4</v>
      </c>
      <c r="I223">
        <v>1.25</v>
      </c>
      <c r="J223">
        <v>0.75</v>
      </c>
      <c r="K223" t="s">
        <v>2899</v>
      </c>
      <c r="L223" s="313" t="s">
        <v>3108</v>
      </c>
      <c r="M223" s="313"/>
      <c r="N223" s="313" t="s">
        <v>3109</v>
      </c>
      <c r="O223" s="313" t="s">
        <v>3110</v>
      </c>
      <c r="P223" s="313" t="s">
        <v>3111</v>
      </c>
      <c r="Q223" s="313" t="s">
        <v>3112</v>
      </c>
    </row>
    <row r="224" spans="2:17">
      <c r="B224" s="380"/>
      <c r="C224">
        <v>2039</v>
      </c>
      <c r="D224" s="313" t="s">
        <v>2845</v>
      </c>
      <c r="E224" s="313" t="s">
        <v>94</v>
      </c>
      <c r="F224" s="313" t="s">
        <v>2860</v>
      </c>
      <c r="G224">
        <v>2.625</v>
      </c>
      <c r="H224">
        <v>2.625</v>
      </c>
      <c r="I224">
        <v>2</v>
      </c>
      <c r="J224">
        <v>0.75</v>
      </c>
      <c r="K224" t="s">
        <v>2846</v>
      </c>
      <c r="L224" s="313" t="s">
        <v>3030</v>
      </c>
      <c r="M224" s="313" t="s">
        <v>3113</v>
      </c>
      <c r="N224" s="313" t="s">
        <v>2848</v>
      </c>
      <c r="O224" s="313" t="s">
        <v>2851</v>
      </c>
      <c r="P224" s="313" t="s">
        <v>3114</v>
      </c>
      <c r="Q224" s="313" t="s">
        <v>3115</v>
      </c>
    </row>
    <row r="225" spans="2:17">
      <c r="B225" s="380"/>
      <c r="C225">
        <v>2040</v>
      </c>
      <c r="D225" s="313" t="s">
        <v>2845</v>
      </c>
      <c r="E225" s="313" t="s">
        <v>94</v>
      </c>
      <c r="F225" s="313"/>
      <c r="G225">
        <v>2.3125</v>
      </c>
      <c r="H225">
        <v>1.9375</v>
      </c>
      <c r="I225">
        <v>0.625</v>
      </c>
      <c r="J225">
        <v>0.5</v>
      </c>
      <c r="L225" s="313" t="s">
        <v>3116</v>
      </c>
      <c r="M225" s="313"/>
      <c r="N225" s="313" t="s">
        <v>2848</v>
      </c>
      <c r="O225" s="313" t="s">
        <v>2848</v>
      </c>
      <c r="P225" s="313"/>
      <c r="Q225" s="313"/>
    </row>
    <row r="226" spans="2:17">
      <c r="B226" s="380"/>
      <c r="C226">
        <v>2041</v>
      </c>
      <c r="D226" s="313" t="s">
        <v>2849</v>
      </c>
      <c r="E226" s="313" t="s">
        <v>2035</v>
      </c>
      <c r="F226" s="313"/>
      <c r="G226">
        <v>7</v>
      </c>
      <c r="H226">
        <v>4.25</v>
      </c>
      <c r="I226">
        <v>0.75</v>
      </c>
      <c r="J226" t="s">
        <v>2954</v>
      </c>
      <c r="K226" t="s">
        <v>2899</v>
      </c>
      <c r="L226" s="313" t="s">
        <v>3117</v>
      </c>
      <c r="M226" s="313" t="s">
        <v>309</v>
      </c>
      <c r="N226" s="313"/>
      <c r="O226" s="313" t="s">
        <v>2872</v>
      </c>
      <c r="P226" s="313"/>
      <c r="Q226" s="313"/>
    </row>
    <row r="227" spans="2:17">
      <c r="B227" s="380"/>
      <c r="C227">
        <v>2042</v>
      </c>
      <c r="D227" s="313" t="s">
        <v>2845</v>
      </c>
      <c r="E227" s="313" t="s">
        <v>94</v>
      </c>
      <c r="F227" s="313"/>
      <c r="G227">
        <v>10.5</v>
      </c>
      <c r="H227">
        <v>4.5</v>
      </c>
      <c r="I227">
        <v>1.875</v>
      </c>
      <c r="J227">
        <v>0.75</v>
      </c>
      <c r="K227" t="s">
        <v>3118</v>
      </c>
      <c r="L227" s="313" t="s">
        <v>2881</v>
      </c>
      <c r="M227" s="313"/>
      <c r="N227" s="313" t="s">
        <v>2872</v>
      </c>
      <c r="O227" s="313" t="s">
        <v>2872</v>
      </c>
      <c r="P227" s="313"/>
      <c r="Q227" s="313"/>
    </row>
    <row r="228" spans="2:17">
      <c r="B228" s="380"/>
      <c r="C228">
        <v>2043</v>
      </c>
      <c r="D228" s="313" t="s">
        <v>2845</v>
      </c>
      <c r="E228" s="313" t="s">
        <v>94</v>
      </c>
      <c r="F228" s="313"/>
      <c r="G228">
        <v>5.875</v>
      </c>
      <c r="H228">
        <v>3.75</v>
      </c>
      <c r="I228">
        <v>1</v>
      </c>
      <c r="J228">
        <v>0.5</v>
      </c>
      <c r="K228" t="s">
        <v>2899</v>
      </c>
      <c r="L228" s="313" t="s">
        <v>3119</v>
      </c>
      <c r="M228" s="313"/>
      <c r="N228" s="313" t="s">
        <v>2872</v>
      </c>
      <c r="O228" s="313" t="s">
        <v>2872</v>
      </c>
      <c r="P228" s="313"/>
      <c r="Q228" s="313"/>
    </row>
    <row r="229" spans="2:17">
      <c r="B229" s="380"/>
      <c r="C229">
        <v>2044</v>
      </c>
      <c r="D229" s="313" t="s">
        <v>2845</v>
      </c>
      <c r="E229" s="313" t="s">
        <v>94</v>
      </c>
      <c r="F229" s="313"/>
      <c r="G229">
        <v>5</v>
      </c>
      <c r="H229">
        <v>5</v>
      </c>
      <c r="I229">
        <v>1.5</v>
      </c>
      <c r="J229">
        <v>0.5</v>
      </c>
      <c r="K229" t="s">
        <v>2846</v>
      </c>
      <c r="L229" s="313" t="s">
        <v>3120</v>
      </c>
      <c r="M229" s="313" t="s">
        <v>3121</v>
      </c>
      <c r="N229" s="313" t="s">
        <v>2851</v>
      </c>
      <c r="O229" s="313" t="s">
        <v>3122</v>
      </c>
      <c r="P229" s="313"/>
      <c r="Q229" s="313" t="s">
        <v>3123</v>
      </c>
    </row>
    <row r="230" spans="2:17">
      <c r="B230" s="380"/>
      <c r="C230">
        <v>2045</v>
      </c>
      <c r="D230" s="313" t="s">
        <v>2845</v>
      </c>
      <c r="E230" s="313" t="s">
        <v>94</v>
      </c>
      <c r="F230" s="313"/>
      <c r="G230">
        <v>2.5</v>
      </c>
      <c r="H230">
        <v>2.125</v>
      </c>
      <c r="I230">
        <v>1.375</v>
      </c>
      <c r="J230">
        <v>0.625</v>
      </c>
      <c r="L230" s="313" t="s">
        <v>2875</v>
      </c>
      <c r="M230" s="313" t="s">
        <v>3124</v>
      </c>
      <c r="N230" s="313" t="s">
        <v>2872</v>
      </c>
      <c r="O230" s="313" t="s">
        <v>2851</v>
      </c>
      <c r="P230" s="313"/>
      <c r="Q230" s="313"/>
    </row>
    <row r="231" spans="2:17">
      <c r="B231" s="380"/>
      <c r="C231">
        <v>2046</v>
      </c>
      <c r="D231" s="313" t="s">
        <v>2845</v>
      </c>
      <c r="E231" s="313" t="s">
        <v>94</v>
      </c>
      <c r="F231" s="313"/>
      <c r="G231">
        <v>3</v>
      </c>
      <c r="H231">
        <v>3</v>
      </c>
      <c r="I231">
        <v>0.625</v>
      </c>
      <c r="J231">
        <v>1.4375</v>
      </c>
      <c r="K231" t="s">
        <v>2861</v>
      </c>
      <c r="L231" s="313" t="s">
        <v>3104</v>
      </c>
      <c r="M231" s="313" t="s">
        <v>3125</v>
      </c>
      <c r="N231" s="313" t="s">
        <v>2872</v>
      </c>
      <c r="O231" s="313" t="s">
        <v>2872</v>
      </c>
      <c r="P231" s="313"/>
      <c r="Q231" s="313"/>
    </row>
    <row r="232" spans="2:17">
      <c r="B232" s="380">
        <v>35390</v>
      </c>
      <c r="C232">
        <v>2047</v>
      </c>
      <c r="D232" s="313" t="s">
        <v>2907</v>
      </c>
      <c r="E232" s="313" t="s">
        <v>1970</v>
      </c>
      <c r="F232" s="313"/>
      <c r="G232">
        <v>2.46875</v>
      </c>
      <c r="H232">
        <v>2.5</v>
      </c>
      <c r="I232">
        <v>0.9375</v>
      </c>
      <c r="K232" t="s">
        <v>2980</v>
      </c>
      <c r="L232" s="313" t="s">
        <v>3126</v>
      </c>
      <c r="M232" s="313" t="s">
        <v>3127</v>
      </c>
      <c r="N232" s="313"/>
      <c r="O232" s="313" t="s">
        <v>3128</v>
      </c>
      <c r="P232" s="313"/>
      <c r="Q232" s="313"/>
    </row>
    <row r="233" spans="2:17">
      <c r="B233" s="380"/>
      <c r="C233">
        <v>2048</v>
      </c>
      <c r="D233" s="313" t="s">
        <v>2845</v>
      </c>
      <c r="E233" s="313" t="s">
        <v>94</v>
      </c>
      <c r="F233" s="313"/>
      <c r="G233">
        <v>2.375</v>
      </c>
      <c r="H233">
        <v>2</v>
      </c>
      <c r="I233">
        <v>1.46875</v>
      </c>
      <c r="J233">
        <v>0.625</v>
      </c>
      <c r="K233" t="s">
        <v>2861</v>
      </c>
      <c r="L233" s="313" t="s">
        <v>2875</v>
      </c>
      <c r="M233" s="313" t="s">
        <v>3129</v>
      </c>
      <c r="N233" s="313"/>
      <c r="O233" s="313"/>
      <c r="P233" s="313"/>
      <c r="Q233" s="313"/>
    </row>
    <row r="234" spans="2:17">
      <c r="B234" s="380"/>
      <c r="C234">
        <v>2049</v>
      </c>
      <c r="D234" s="313" t="s">
        <v>2845</v>
      </c>
      <c r="E234" s="313" t="s">
        <v>94</v>
      </c>
      <c r="F234" s="313"/>
      <c r="G234">
        <v>3.0625</v>
      </c>
      <c r="H234">
        <v>3.0625</v>
      </c>
      <c r="I234">
        <v>1</v>
      </c>
      <c r="J234">
        <v>0.5625</v>
      </c>
      <c r="K234" t="s">
        <v>2855</v>
      </c>
      <c r="L234" s="313" t="s">
        <v>2875</v>
      </c>
      <c r="M234" s="313" t="s">
        <v>3130</v>
      </c>
      <c r="N234" s="313"/>
      <c r="O234" s="313"/>
      <c r="P234" s="313"/>
      <c r="Q234" s="313"/>
    </row>
    <row r="235" spans="2:17">
      <c r="B235" s="380"/>
      <c r="C235">
        <v>2050</v>
      </c>
      <c r="D235" s="313" t="s">
        <v>2845</v>
      </c>
      <c r="E235" s="313" t="s">
        <v>94</v>
      </c>
      <c r="F235" s="313"/>
      <c r="G235">
        <v>10</v>
      </c>
      <c r="H235">
        <v>2.1875</v>
      </c>
      <c r="I235">
        <v>1</v>
      </c>
      <c r="J235">
        <v>0.5625</v>
      </c>
      <c r="K235" t="s">
        <v>2855</v>
      </c>
      <c r="L235" s="313" t="s">
        <v>2875</v>
      </c>
      <c r="M235" s="313" t="s">
        <v>3131</v>
      </c>
      <c r="N235" s="313"/>
      <c r="O235" s="313"/>
      <c r="P235" s="313"/>
      <c r="Q235" s="313"/>
    </row>
    <row r="236" spans="2:17">
      <c r="B236" s="380">
        <v>35394</v>
      </c>
      <c r="C236">
        <v>2051</v>
      </c>
      <c r="D236" s="313" t="s">
        <v>2907</v>
      </c>
      <c r="E236" s="313" t="s">
        <v>1970</v>
      </c>
      <c r="F236" s="313"/>
      <c r="G236">
        <v>3.9375</v>
      </c>
      <c r="H236">
        <v>3.125</v>
      </c>
      <c r="I236">
        <v>0.15625</v>
      </c>
      <c r="K236" t="s">
        <v>2980</v>
      </c>
      <c r="L236" s="313" t="s">
        <v>3126</v>
      </c>
      <c r="M236" s="313" t="s">
        <v>3132</v>
      </c>
      <c r="N236" s="313"/>
      <c r="O236" s="313" t="s">
        <v>3009</v>
      </c>
      <c r="P236" s="313"/>
      <c r="Q236" s="313"/>
    </row>
    <row r="237" spans="2:17">
      <c r="B237" s="380">
        <v>35405</v>
      </c>
      <c r="C237">
        <v>2052</v>
      </c>
      <c r="D237" s="313" t="s">
        <v>2907</v>
      </c>
      <c r="E237" s="313" t="s">
        <v>1970</v>
      </c>
      <c r="F237" s="313"/>
      <c r="G237">
        <v>7.625</v>
      </c>
      <c r="H237">
        <v>6.375</v>
      </c>
      <c r="I237">
        <v>0.15625</v>
      </c>
      <c r="K237" t="s">
        <v>2980</v>
      </c>
      <c r="L237" s="313" t="s">
        <v>2875</v>
      </c>
      <c r="M237" s="313" t="s">
        <v>3133</v>
      </c>
      <c r="N237" s="313"/>
      <c r="O237" s="313"/>
      <c r="P237" s="313"/>
      <c r="Q237" s="313"/>
    </row>
    <row r="238" spans="2:17">
      <c r="B238" s="380">
        <v>35405</v>
      </c>
      <c r="C238">
        <v>2053</v>
      </c>
      <c r="D238" s="313" t="s">
        <v>2907</v>
      </c>
      <c r="E238" s="313" t="s">
        <v>1970</v>
      </c>
      <c r="F238" s="313"/>
      <c r="G238">
        <v>6.53125</v>
      </c>
      <c r="H238">
        <v>2.3125</v>
      </c>
      <c r="I238">
        <v>1.0625</v>
      </c>
      <c r="K238" t="s">
        <v>2980</v>
      </c>
      <c r="L238" s="313" t="s">
        <v>3117</v>
      </c>
      <c r="M238" s="313" t="s">
        <v>3134</v>
      </c>
      <c r="N238" s="313"/>
      <c r="O238" s="313"/>
      <c r="P238" s="313"/>
      <c r="Q238" s="313"/>
    </row>
    <row r="239" spans="2:17">
      <c r="B239" s="380"/>
      <c r="C239">
        <v>2054</v>
      </c>
      <c r="D239" s="313" t="s">
        <v>2845</v>
      </c>
      <c r="E239" s="313" t="s">
        <v>94</v>
      </c>
      <c r="F239" s="313"/>
      <c r="G239">
        <v>2</v>
      </c>
      <c r="H239">
        <v>2</v>
      </c>
      <c r="I239">
        <v>0.6875</v>
      </c>
      <c r="J239">
        <v>0.5625</v>
      </c>
      <c r="L239" s="313" t="s">
        <v>2875</v>
      </c>
      <c r="M239" s="313"/>
      <c r="N239" s="313"/>
      <c r="O239" s="313"/>
      <c r="P239" s="313"/>
      <c r="Q239" s="313"/>
    </row>
    <row r="240" spans="2:17">
      <c r="B240" s="380"/>
      <c r="C240">
        <v>2055</v>
      </c>
      <c r="D240" s="313" t="s">
        <v>2845</v>
      </c>
      <c r="E240" s="313" t="s">
        <v>94</v>
      </c>
      <c r="F240" s="313"/>
      <c r="G240">
        <v>3.75</v>
      </c>
      <c r="H240">
        <v>3.75</v>
      </c>
      <c r="I240">
        <v>2.25</v>
      </c>
      <c r="J240">
        <v>1.5</v>
      </c>
      <c r="L240" s="313" t="s">
        <v>2868</v>
      </c>
      <c r="M240" s="313"/>
      <c r="N240" s="313"/>
      <c r="O240" s="313"/>
      <c r="P240" s="313"/>
      <c r="Q240" s="313"/>
    </row>
    <row r="241" spans="2:17">
      <c r="B241" s="380"/>
      <c r="C241">
        <v>2056</v>
      </c>
      <c r="D241" s="313" t="s">
        <v>2845</v>
      </c>
      <c r="E241" s="313" t="s">
        <v>94</v>
      </c>
      <c r="F241" s="313"/>
      <c r="G241">
        <v>9.625</v>
      </c>
      <c r="H241">
        <v>1.9375</v>
      </c>
      <c r="I241">
        <v>0.625</v>
      </c>
      <c r="J241">
        <v>0.5625</v>
      </c>
      <c r="L241" s="313" t="s">
        <v>3135</v>
      </c>
      <c r="M241" s="313"/>
      <c r="N241" s="313"/>
      <c r="O241" s="313"/>
      <c r="P241" s="313"/>
      <c r="Q241" s="313"/>
    </row>
    <row r="242" spans="2:17">
      <c r="B242" s="380"/>
      <c r="C242">
        <v>2057</v>
      </c>
      <c r="D242" s="313" t="s">
        <v>2845</v>
      </c>
      <c r="E242" s="313" t="s">
        <v>94</v>
      </c>
      <c r="F242" s="313"/>
      <c r="G242">
        <v>3.5</v>
      </c>
      <c r="H242">
        <v>2.5</v>
      </c>
      <c r="I242">
        <v>0.875</v>
      </c>
      <c r="J242">
        <v>0.625</v>
      </c>
      <c r="L242" s="313" t="s">
        <v>3135</v>
      </c>
      <c r="M242" s="313"/>
      <c r="N242" s="313"/>
      <c r="O242" s="313"/>
      <c r="P242" s="313"/>
      <c r="Q242" s="313"/>
    </row>
    <row r="243" spans="2:17">
      <c r="B243" s="380"/>
      <c r="C243">
        <v>2058</v>
      </c>
      <c r="D243" s="313" t="s">
        <v>2849</v>
      </c>
      <c r="E243" s="313" t="s">
        <v>2035</v>
      </c>
      <c r="F243" s="313"/>
      <c r="G243">
        <v>3.875</v>
      </c>
      <c r="H243">
        <v>3.0625</v>
      </c>
      <c r="I243" t="s">
        <v>234</v>
      </c>
      <c r="J243">
        <v>1.625</v>
      </c>
      <c r="L243" s="313" t="s">
        <v>3136</v>
      </c>
      <c r="M243" s="313"/>
      <c r="N243" s="313"/>
      <c r="O243" s="313"/>
      <c r="P243" s="313"/>
      <c r="Q243" s="313"/>
    </row>
    <row r="244" spans="2:17">
      <c r="B244" s="380"/>
      <c r="C244">
        <v>2059</v>
      </c>
      <c r="D244" s="313" t="s">
        <v>2849</v>
      </c>
      <c r="E244" s="313" t="s">
        <v>2035</v>
      </c>
      <c r="F244" s="313"/>
      <c r="G244">
        <v>5.375</v>
      </c>
      <c r="H244">
        <v>4.3125</v>
      </c>
      <c r="I244">
        <v>0.875</v>
      </c>
      <c r="L244" s="313" t="s">
        <v>2859</v>
      </c>
      <c r="M244" s="313"/>
      <c r="N244" s="313"/>
      <c r="O244" s="313"/>
      <c r="P244" s="313"/>
      <c r="Q244" s="313"/>
    </row>
    <row r="245" spans="2:17">
      <c r="B245" s="380"/>
      <c r="C245">
        <v>2060</v>
      </c>
      <c r="D245" s="313" t="s">
        <v>2845</v>
      </c>
      <c r="E245" s="313" t="s">
        <v>94</v>
      </c>
      <c r="F245" s="313"/>
      <c r="G245">
        <v>4</v>
      </c>
      <c r="H245">
        <v>4</v>
      </c>
      <c r="I245">
        <v>1.5</v>
      </c>
      <c r="J245" t="s">
        <v>3137</v>
      </c>
      <c r="L245" s="313" t="s">
        <v>3030</v>
      </c>
      <c r="M245" s="313"/>
      <c r="N245" s="313"/>
      <c r="O245" s="313"/>
      <c r="P245" s="313"/>
      <c r="Q245" s="313"/>
    </row>
    <row r="246" spans="2:17">
      <c r="B246" s="380"/>
      <c r="C246">
        <v>2061</v>
      </c>
      <c r="D246" s="313" t="s">
        <v>2845</v>
      </c>
      <c r="E246" s="313" t="s">
        <v>94</v>
      </c>
      <c r="F246" s="313"/>
      <c r="G246">
        <v>8</v>
      </c>
      <c r="H246">
        <v>4.5</v>
      </c>
      <c r="I246">
        <v>1.5</v>
      </c>
      <c r="J246">
        <v>0.75</v>
      </c>
      <c r="L246" s="313" t="s">
        <v>3138</v>
      </c>
      <c r="M246" s="313"/>
      <c r="N246" s="313"/>
      <c r="O246" s="313"/>
      <c r="P246" s="313"/>
      <c r="Q246" s="313"/>
    </row>
    <row r="247" spans="2:17">
      <c r="B247" s="380"/>
      <c r="C247">
        <v>2062</v>
      </c>
      <c r="D247" s="313" t="s">
        <v>2845</v>
      </c>
      <c r="E247" s="313" t="s">
        <v>94</v>
      </c>
      <c r="F247" s="313"/>
      <c r="G247">
        <v>4</v>
      </c>
      <c r="H247">
        <v>3.75</v>
      </c>
      <c r="I247">
        <v>1.5</v>
      </c>
      <c r="J247">
        <v>0.75</v>
      </c>
      <c r="L247" s="313" t="s">
        <v>3138</v>
      </c>
      <c r="M247" s="313" t="s">
        <v>3139</v>
      </c>
      <c r="N247" s="313"/>
      <c r="O247" s="313"/>
      <c r="P247" s="313"/>
      <c r="Q247" s="313"/>
    </row>
    <row r="248" spans="2:17">
      <c r="B248" s="380"/>
      <c r="C248">
        <v>2063</v>
      </c>
      <c r="D248" s="313" t="s">
        <v>2845</v>
      </c>
      <c r="E248" s="313" t="s">
        <v>94</v>
      </c>
      <c r="F248" s="313"/>
      <c r="G248">
        <v>3</v>
      </c>
      <c r="H248">
        <v>2.5</v>
      </c>
      <c r="I248">
        <v>1.5</v>
      </c>
      <c r="J248">
        <v>0.75</v>
      </c>
      <c r="L248" s="313" t="s">
        <v>3138</v>
      </c>
      <c r="M248" s="313"/>
      <c r="N248" s="313"/>
      <c r="O248" s="313"/>
      <c r="P248" s="313"/>
      <c r="Q248" s="313"/>
    </row>
    <row r="249" spans="2:17">
      <c r="B249" s="380"/>
      <c r="C249">
        <v>2064</v>
      </c>
      <c r="D249" s="313" t="s">
        <v>2845</v>
      </c>
      <c r="E249" s="313" t="s">
        <v>94</v>
      </c>
      <c r="F249" s="313"/>
      <c r="G249">
        <v>2.375</v>
      </c>
      <c r="H249">
        <v>1.96875</v>
      </c>
      <c r="I249">
        <v>1</v>
      </c>
      <c r="J249">
        <v>0.625</v>
      </c>
      <c r="L249" s="313" t="s">
        <v>3140</v>
      </c>
      <c r="M249" s="313"/>
      <c r="N249" s="313"/>
      <c r="O249" s="313"/>
      <c r="P249" s="313"/>
      <c r="Q249" s="313"/>
    </row>
    <row r="250" spans="2:17">
      <c r="B250" s="380"/>
      <c r="C250">
        <v>2065</v>
      </c>
      <c r="D250" s="313" t="s">
        <v>2849</v>
      </c>
      <c r="E250" s="313" t="s">
        <v>2035</v>
      </c>
      <c r="F250" s="313"/>
      <c r="G250">
        <v>3.3125</v>
      </c>
      <c r="H250">
        <v>2.5625</v>
      </c>
      <c r="I250">
        <v>0.6875</v>
      </c>
      <c r="L250" s="313" t="s">
        <v>2928</v>
      </c>
      <c r="M250" s="313"/>
      <c r="N250" s="313"/>
      <c r="O250" s="313"/>
      <c r="P250" s="313"/>
      <c r="Q250" s="313"/>
    </row>
    <row r="251" spans="2:17">
      <c r="B251" s="380"/>
      <c r="C251">
        <v>2066</v>
      </c>
      <c r="D251" s="313" t="s">
        <v>2849</v>
      </c>
      <c r="E251" s="313" t="s">
        <v>2035</v>
      </c>
      <c r="F251" s="313"/>
      <c r="G251">
        <v>3.25</v>
      </c>
      <c r="H251">
        <v>2.25</v>
      </c>
      <c r="I251">
        <v>0.625</v>
      </c>
      <c r="L251" s="313" t="s">
        <v>2928</v>
      </c>
      <c r="M251" s="313"/>
      <c r="N251" s="313"/>
      <c r="O251" s="313"/>
      <c r="P251" s="313"/>
      <c r="Q251" s="313"/>
    </row>
    <row r="252" spans="2:17">
      <c r="B252" s="380"/>
      <c r="C252">
        <v>2067</v>
      </c>
      <c r="D252" s="313" t="s">
        <v>2845</v>
      </c>
      <c r="E252" s="313" t="s">
        <v>94</v>
      </c>
      <c r="F252" s="313"/>
      <c r="G252">
        <v>5.5</v>
      </c>
      <c r="H252">
        <v>4.1875</v>
      </c>
      <c r="I252">
        <v>0.875</v>
      </c>
      <c r="J252">
        <v>0.5625</v>
      </c>
      <c r="L252" s="313" t="s">
        <v>3141</v>
      </c>
      <c r="M252" s="313"/>
      <c r="N252" s="313"/>
      <c r="O252" s="313"/>
      <c r="P252" s="313"/>
      <c r="Q252" s="313"/>
    </row>
    <row r="253" spans="2:17">
      <c r="B253" s="380"/>
      <c r="C253">
        <v>2068</v>
      </c>
      <c r="D253" s="313" t="s">
        <v>2907</v>
      </c>
      <c r="E253" s="313" t="s">
        <v>1970</v>
      </c>
      <c r="F253" s="313"/>
      <c r="G253">
        <v>2.65625</v>
      </c>
      <c r="H253">
        <v>2.625</v>
      </c>
      <c r="I253">
        <v>0.84375</v>
      </c>
      <c r="L253" s="313" t="s">
        <v>3088</v>
      </c>
      <c r="M253" s="313"/>
      <c r="N253" s="313"/>
      <c r="O253" s="313"/>
      <c r="P253" s="313"/>
      <c r="Q253" s="313"/>
    </row>
    <row r="254" spans="2:17">
      <c r="B254" s="380"/>
      <c r="C254">
        <v>2069</v>
      </c>
      <c r="D254" s="313" t="s">
        <v>2845</v>
      </c>
      <c r="E254" s="313" t="s">
        <v>94</v>
      </c>
      <c r="F254" s="313" t="s">
        <v>2822</v>
      </c>
      <c r="G254">
        <v>6.25</v>
      </c>
      <c r="H254">
        <v>6.25</v>
      </c>
      <c r="I254">
        <v>0.875</v>
      </c>
      <c r="J254">
        <v>0.5</v>
      </c>
      <c r="K254" t="s">
        <v>2899</v>
      </c>
      <c r="L254" s="313" t="s">
        <v>2875</v>
      </c>
      <c r="M254" s="313" t="s">
        <v>3142</v>
      </c>
      <c r="N254" s="313"/>
      <c r="O254" s="313"/>
      <c r="P254" s="313"/>
      <c r="Q254" s="313"/>
    </row>
    <row r="255" spans="2:17">
      <c r="B255" s="380"/>
      <c r="C255">
        <v>2070</v>
      </c>
      <c r="D255" s="313" t="s">
        <v>2849</v>
      </c>
      <c r="E255" s="313" t="s">
        <v>2035</v>
      </c>
      <c r="F255" s="313"/>
      <c r="G255">
        <v>9.4375</v>
      </c>
      <c r="H255">
        <v>3.125</v>
      </c>
      <c r="I255">
        <v>1</v>
      </c>
      <c r="L255" s="313" t="s">
        <v>2859</v>
      </c>
      <c r="M255" s="313" t="s">
        <v>3143</v>
      </c>
      <c r="N255" s="313"/>
      <c r="O255" s="313"/>
      <c r="P255" s="313"/>
      <c r="Q255" s="313"/>
    </row>
    <row r="256" spans="2:17">
      <c r="B256" s="380"/>
      <c r="C256">
        <v>2071</v>
      </c>
      <c r="D256" s="313" t="s">
        <v>2849</v>
      </c>
      <c r="E256" s="313" t="s">
        <v>2035</v>
      </c>
      <c r="F256" s="313"/>
      <c r="G256">
        <v>5.3125</v>
      </c>
      <c r="H256">
        <v>3.5</v>
      </c>
      <c r="I256">
        <v>1</v>
      </c>
      <c r="L256" s="313" t="s">
        <v>2859</v>
      </c>
      <c r="M256" s="313" t="s">
        <v>3144</v>
      </c>
      <c r="N256" s="313"/>
      <c r="O256" s="313"/>
      <c r="P256" s="313"/>
      <c r="Q256" s="313"/>
    </row>
    <row r="257" spans="2:17">
      <c r="B257" s="380"/>
      <c r="C257">
        <v>2074</v>
      </c>
      <c r="D257" s="313" t="s">
        <v>2845</v>
      </c>
      <c r="E257" s="313" t="s">
        <v>94</v>
      </c>
      <c r="F257" s="313"/>
      <c r="G257">
        <v>3</v>
      </c>
      <c r="H257">
        <v>3</v>
      </c>
      <c r="I257">
        <v>2.5</v>
      </c>
      <c r="J257">
        <v>1.5</v>
      </c>
      <c r="L257" s="313" t="s">
        <v>2928</v>
      </c>
      <c r="M257" s="313"/>
      <c r="N257" s="313"/>
      <c r="O257" s="313"/>
      <c r="P257" s="313"/>
      <c r="Q257" s="313"/>
    </row>
    <row r="258" spans="2:17">
      <c r="B258" s="380"/>
      <c r="C258">
        <v>2075</v>
      </c>
      <c r="D258" s="313" t="s">
        <v>2845</v>
      </c>
      <c r="E258" s="313" t="s">
        <v>94</v>
      </c>
      <c r="F258" s="313"/>
      <c r="G258">
        <v>2.5</v>
      </c>
      <c r="H258">
        <v>2</v>
      </c>
      <c r="I258">
        <v>8.25</v>
      </c>
      <c r="J258">
        <v>0.5625</v>
      </c>
      <c r="L258" s="313" t="s">
        <v>2874</v>
      </c>
      <c r="M258" s="313"/>
      <c r="N258" s="313"/>
      <c r="O258" s="313"/>
      <c r="P258" s="313"/>
      <c r="Q258" s="313"/>
    </row>
    <row r="259" spans="2:17">
      <c r="B259" s="380"/>
      <c r="C259">
        <v>2076</v>
      </c>
      <c r="D259" s="313" t="s">
        <v>2845</v>
      </c>
      <c r="E259" s="313" t="s">
        <v>94</v>
      </c>
      <c r="F259" s="313"/>
      <c r="G259">
        <v>2.9375</v>
      </c>
      <c r="H259">
        <v>2.4375</v>
      </c>
      <c r="I259">
        <v>1.25</v>
      </c>
      <c r="J259">
        <v>0.625</v>
      </c>
      <c r="L259" s="313" t="s">
        <v>2875</v>
      </c>
      <c r="M259" s="313" t="s">
        <v>3145</v>
      </c>
      <c r="N259" s="313"/>
      <c r="O259" s="313"/>
      <c r="P259" s="313"/>
      <c r="Q259" s="313"/>
    </row>
    <row r="260" spans="2:17">
      <c r="B260" s="380"/>
      <c r="C260">
        <v>2077</v>
      </c>
      <c r="D260" s="313" t="s">
        <v>2845</v>
      </c>
      <c r="E260" s="313" t="s">
        <v>94</v>
      </c>
      <c r="F260" s="313"/>
      <c r="G260">
        <v>9.625</v>
      </c>
      <c r="H260">
        <v>2.625</v>
      </c>
      <c r="I260">
        <v>0.75</v>
      </c>
      <c r="J260">
        <v>0.625</v>
      </c>
      <c r="L260" s="313" t="s">
        <v>3146</v>
      </c>
      <c r="M260" s="313"/>
      <c r="N260" s="313"/>
      <c r="O260" s="313"/>
      <c r="P260" s="313"/>
      <c r="Q260" s="313"/>
    </row>
    <row r="261" spans="2:17">
      <c r="B261" s="380"/>
      <c r="C261">
        <v>2078</v>
      </c>
      <c r="D261" s="313" t="s">
        <v>2845</v>
      </c>
      <c r="E261" s="313" t="s">
        <v>94</v>
      </c>
      <c r="F261" s="313"/>
      <c r="G261">
        <v>8.75</v>
      </c>
      <c r="H261">
        <v>2.1875</v>
      </c>
      <c r="I261">
        <v>1</v>
      </c>
      <c r="J261">
        <v>0.5625</v>
      </c>
      <c r="L261" s="313" t="s">
        <v>2875</v>
      </c>
      <c r="M261" s="313" t="s">
        <v>3147</v>
      </c>
      <c r="N261" s="313"/>
      <c r="O261" s="313"/>
      <c r="P261" s="313"/>
      <c r="Q261" s="313"/>
    </row>
    <row r="262" spans="2:17">
      <c r="B262" s="380"/>
      <c r="C262">
        <v>2079</v>
      </c>
      <c r="D262" s="313" t="s">
        <v>2845</v>
      </c>
      <c r="E262" s="313" t="s">
        <v>94</v>
      </c>
      <c r="F262" s="313"/>
      <c r="G262">
        <v>3.75</v>
      </c>
      <c r="H262">
        <v>2.875</v>
      </c>
      <c r="I262">
        <v>1.40625</v>
      </c>
      <c r="J262">
        <v>0.75</v>
      </c>
      <c r="L262" s="313" t="s">
        <v>2875</v>
      </c>
      <c r="M262" s="313" t="s">
        <v>3148</v>
      </c>
      <c r="N262" s="313"/>
      <c r="O262" s="313"/>
      <c r="P262" s="313"/>
      <c r="Q262" s="313"/>
    </row>
    <row r="263" spans="2:17">
      <c r="B263" s="380"/>
      <c r="C263">
        <v>2080</v>
      </c>
      <c r="D263" s="313" t="s">
        <v>2845</v>
      </c>
      <c r="E263" s="313" t="s">
        <v>94</v>
      </c>
      <c r="F263" s="313"/>
      <c r="G263">
        <v>6.375</v>
      </c>
      <c r="H263">
        <v>3.375</v>
      </c>
      <c r="I263">
        <v>1.25</v>
      </c>
      <c r="J263">
        <v>0.75</v>
      </c>
      <c r="L263" s="313" t="s">
        <v>3149</v>
      </c>
      <c r="M263" s="313"/>
      <c r="N263" s="313"/>
      <c r="O263" s="313"/>
      <c r="P263" s="313"/>
      <c r="Q263" s="313"/>
    </row>
    <row r="264" spans="2:17">
      <c r="B264" s="380"/>
      <c r="C264">
        <v>2081</v>
      </c>
      <c r="D264" s="313" t="s">
        <v>2845</v>
      </c>
      <c r="E264" s="313" t="s">
        <v>94</v>
      </c>
      <c r="F264" s="313"/>
      <c r="G264">
        <v>3.75</v>
      </c>
      <c r="H264">
        <v>3</v>
      </c>
      <c r="I264">
        <v>0.8125</v>
      </c>
      <c r="J264">
        <v>1.375</v>
      </c>
      <c r="L264" s="313" t="s">
        <v>3150</v>
      </c>
      <c r="M264" s="313"/>
      <c r="N264" s="313"/>
      <c r="O264" s="313"/>
      <c r="P264" s="313"/>
      <c r="Q264" s="313"/>
    </row>
    <row r="265" spans="2:17">
      <c r="B265" s="380"/>
      <c r="C265">
        <v>2082</v>
      </c>
      <c r="D265" s="313" t="s">
        <v>2845</v>
      </c>
      <c r="E265" s="313" t="s">
        <v>94</v>
      </c>
      <c r="F265" s="313" t="s">
        <v>2860</v>
      </c>
      <c r="G265">
        <v>3.5</v>
      </c>
      <c r="H265">
        <v>3.5</v>
      </c>
      <c r="I265">
        <v>1.125</v>
      </c>
      <c r="J265">
        <v>0.75</v>
      </c>
      <c r="K265" t="s">
        <v>2899</v>
      </c>
      <c r="L265" s="313" t="s">
        <v>3088</v>
      </c>
      <c r="M265" s="313"/>
      <c r="N265" s="313" t="s">
        <v>3151</v>
      </c>
      <c r="O265" s="313" t="s">
        <v>3152</v>
      </c>
      <c r="P265" s="313" t="s">
        <v>3153</v>
      </c>
      <c r="Q265" s="313" t="s">
        <v>3153</v>
      </c>
    </row>
    <row r="266" spans="2:17">
      <c r="B266" s="380"/>
      <c r="C266">
        <v>2083</v>
      </c>
      <c r="D266" s="313" t="s">
        <v>2845</v>
      </c>
      <c r="E266" s="313" t="s">
        <v>94</v>
      </c>
      <c r="F266" s="313"/>
      <c r="G266">
        <v>6</v>
      </c>
      <c r="H266">
        <v>1.5</v>
      </c>
      <c r="I266">
        <v>0.625</v>
      </c>
      <c r="J266">
        <v>0.5</v>
      </c>
      <c r="L266" s="313" t="s">
        <v>3154</v>
      </c>
      <c r="M266" s="313"/>
      <c r="N266" s="313"/>
      <c r="O266" s="313"/>
      <c r="P266" s="313"/>
      <c r="Q266" s="313"/>
    </row>
    <row r="267" spans="2:17">
      <c r="B267" s="380"/>
      <c r="C267">
        <v>2084</v>
      </c>
      <c r="D267" s="313" t="s">
        <v>2845</v>
      </c>
      <c r="E267" s="313" t="s">
        <v>94</v>
      </c>
      <c r="F267" s="313"/>
      <c r="G267">
        <v>6</v>
      </c>
      <c r="H267">
        <v>8.25</v>
      </c>
      <c r="I267">
        <v>0.75</v>
      </c>
      <c r="J267">
        <v>1</v>
      </c>
      <c r="L267" s="313" t="s">
        <v>3117</v>
      </c>
      <c r="M267" s="313"/>
      <c r="N267" s="313"/>
      <c r="O267" s="313"/>
      <c r="P267" s="313"/>
      <c r="Q267" s="313"/>
    </row>
    <row r="268" spans="2:17">
      <c r="B268" s="380"/>
      <c r="C268">
        <v>2085</v>
      </c>
      <c r="D268" s="313" t="s">
        <v>2845</v>
      </c>
      <c r="E268" s="313" t="s">
        <v>94</v>
      </c>
      <c r="F268" s="313"/>
      <c r="G268">
        <v>3.8125</v>
      </c>
      <c r="H268">
        <v>3.1875</v>
      </c>
      <c r="I268">
        <v>1</v>
      </c>
      <c r="J268">
        <v>0.625</v>
      </c>
      <c r="L268" s="313" t="s">
        <v>3047</v>
      </c>
      <c r="M268" s="313"/>
      <c r="N268" s="313"/>
      <c r="O268" s="313"/>
      <c r="P268" s="313"/>
      <c r="Q268" s="313"/>
    </row>
    <row r="269" spans="2:17">
      <c r="B269" s="380"/>
      <c r="C269">
        <v>2086</v>
      </c>
      <c r="D269" s="313" t="s">
        <v>2845</v>
      </c>
      <c r="E269" s="313" t="s">
        <v>94</v>
      </c>
      <c r="F269" s="313"/>
      <c r="G269">
        <v>7</v>
      </c>
      <c r="H269">
        <v>4.125</v>
      </c>
      <c r="I269">
        <v>0.875</v>
      </c>
      <c r="J269">
        <v>0.5625</v>
      </c>
      <c r="L269" s="313" t="s">
        <v>2987</v>
      </c>
      <c r="M269" s="313"/>
      <c r="N269" s="313"/>
      <c r="O269" s="313"/>
      <c r="P269" s="313"/>
      <c r="Q269" s="313"/>
    </row>
    <row r="270" spans="2:17">
      <c r="B270" s="380"/>
      <c r="C270">
        <v>2087</v>
      </c>
      <c r="D270" s="313" t="s">
        <v>2845</v>
      </c>
      <c r="E270" s="313" t="s">
        <v>94</v>
      </c>
      <c r="F270" s="313"/>
      <c r="G270">
        <v>8.5</v>
      </c>
      <c r="H270">
        <v>2</v>
      </c>
      <c r="I270">
        <v>1.125</v>
      </c>
      <c r="J270">
        <v>0.8125</v>
      </c>
      <c r="L270" s="313" t="s">
        <v>3155</v>
      </c>
      <c r="M270" s="313"/>
      <c r="N270" s="313"/>
      <c r="O270" s="313"/>
      <c r="P270" s="313"/>
      <c r="Q270" s="313"/>
    </row>
    <row r="271" spans="2:17">
      <c r="B271" s="380"/>
      <c r="C271">
        <v>2088</v>
      </c>
      <c r="D271" s="313" t="s">
        <v>2845</v>
      </c>
      <c r="E271" s="313" t="s">
        <v>94</v>
      </c>
      <c r="F271" s="313" t="s">
        <v>2822</v>
      </c>
      <c r="G271">
        <v>3.75</v>
      </c>
      <c r="H271">
        <v>3.125</v>
      </c>
      <c r="I271">
        <v>1</v>
      </c>
      <c r="J271">
        <v>0.75</v>
      </c>
      <c r="K271" t="s">
        <v>2899</v>
      </c>
      <c r="L271" s="313" t="s">
        <v>3156</v>
      </c>
      <c r="M271" s="313" t="s">
        <v>3157</v>
      </c>
      <c r="N271" s="313" t="s">
        <v>3158</v>
      </c>
      <c r="O271" s="313" t="s">
        <v>3159</v>
      </c>
      <c r="P271" s="313" t="s">
        <v>3160</v>
      </c>
      <c r="Q271" s="313" t="s">
        <v>3161</v>
      </c>
    </row>
    <row r="272" spans="2:17">
      <c r="B272" s="380"/>
      <c r="C272">
        <v>2089</v>
      </c>
      <c r="D272" s="313" t="s">
        <v>2845</v>
      </c>
      <c r="E272" s="313" t="s">
        <v>94</v>
      </c>
      <c r="F272" s="313" t="s">
        <v>2860</v>
      </c>
      <c r="G272">
        <v>5</v>
      </c>
      <c r="H272">
        <v>3.5</v>
      </c>
      <c r="I272">
        <v>1</v>
      </c>
      <c r="J272">
        <v>0.75</v>
      </c>
      <c r="L272" s="313" t="s">
        <v>3089</v>
      </c>
      <c r="M272" s="313" t="s">
        <v>3162</v>
      </c>
      <c r="N272" s="313" t="s">
        <v>3163</v>
      </c>
      <c r="O272" s="313" t="s">
        <v>3164</v>
      </c>
      <c r="P272" s="313" t="s">
        <v>3165</v>
      </c>
      <c r="Q272" s="313" t="s">
        <v>3166</v>
      </c>
    </row>
    <row r="273" spans="2:17">
      <c r="B273" s="380"/>
      <c r="C273">
        <v>2090</v>
      </c>
      <c r="D273" s="313" t="s">
        <v>2845</v>
      </c>
      <c r="E273" s="313" t="s">
        <v>94</v>
      </c>
      <c r="F273" s="313"/>
      <c r="G273">
        <v>11</v>
      </c>
      <c r="H273">
        <v>2.1875</v>
      </c>
      <c r="I273">
        <v>0.75</v>
      </c>
      <c r="J273">
        <v>0.625</v>
      </c>
      <c r="L273" s="313" t="s">
        <v>3046</v>
      </c>
      <c r="M273" s="313"/>
      <c r="N273" s="313"/>
      <c r="O273" s="313"/>
      <c r="P273" s="313"/>
      <c r="Q273" s="313"/>
    </row>
    <row r="274" spans="2:17">
      <c r="B274" s="380"/>
      <c r="C274">
        <v>2091</v>
      </c>
      <c r="D274" s="313" t="s">
        <v>2849</v>
      </c>
      <c r="E274" s="313" t="s">
        <v>94</v>
      </c>
      <c r="F274" s="313"/>
      <c r="G274">
        <v>7.333333333333333</v>
      </c>
      <c r="H274">
        <v>2.625</v>
      </c>
      <c r="I274">
        <v>0.75</v>
      </c>
      <c r="L274" s="313" t="s">
        <v>2903</v>
      </c>
      <c r="M274" s="313" t="s">
        <v>3167</v>
      </c>
      <c r="N274" s="313"/>
      <c r="O274" s="313"/>
      <c r="P274" s="313"/>
      <c r="Q274" s="313"/>
    </row>
    <row r="275" spans="2:17">
      <c r="B275" s="380"/>
      <c r="C275">
        <v>2092</v>
      </c>
      <c r="D275" s="313" t="s">
        <v>2907</v>
      </c>
      <c r="E275" s="313" t="s">
        <v>1970</v>
      </c>
      <c r="F275" s="313"/>
      <c r="G275">
        <v>3.75</v>
      </c>
      <c r="H275">
        <v>2.9375</v>
      </c>
      <c r="I275">
        <v>1.78125</v>
      </c>
      <c r="K275" t="s">
        <v>3168</v>
      </c>
      <c r="L275" s="313" t="s">
        <v>3089</v>
      </c>
      <c r="M275" s="313"/>
      <c r="N275" s="313"/>
      <c r="O275" s="313"/>
      <c r="P275" s="313"/>
      <c r="Q275" s="313"/>
    </row>
    <row r="276" spans="2:17">
      <c r="B276" s="380"/>
      <c r="C276">
        <v>2093</v>
      </c>
      <c r="D276" s="313" t="s">
        <v>2907</v>
      </c>
      <c r="E276" s="313" t="s">
        <v>1970</v>
      </c>
      <c r="F276" s="313"/>
      <c r="G276">
        <v>6.09375</v>
      </c>
      <c r="H276">
        <v>4.125</v>
      </c>
      <c r="I276">
        <v>1.3125</v>
      </c>
      <c r="L276" s="313" t="s">
        <v>2881</v>
      </c>
      <c r="M276" s="313"/>
      <c r="N276" s="313"/>
      <c r="O276" s="313"/>
      <c r="P276" s="313"/>
      <c r="Q276" s="313"/>
    </row>
    <row r="277" spans="2:17">
      <c r="B277" s="380"/>
      <c r="C277">
        <v>2094</v>
      </c>
      <c r="D277" s="313" t="s">
        <v>2907</v>
      </c>
      <c r="E277" s="313" t="s">
        <v>1970</v>
      </c>
      <c r="F277" s="313"/>
      <c r="G277">
        <v>10.6875</v>
      </c>
      <c r="H277">
        <v>6.34375</v>
      </c>
      <c r="I277">
        <v>0.90625</v>
      </c>
      <c r="L277" s="313" t="s">
        <v>3156</v>
      </c>
      <c r="M277" s="313" t="s">
        <v>3169</v>
      </c>
      <c r="N277" s="313"/>
      <c r="O277" s="313"/>
      <c r="P277" s="313"/>
      <c r="Q277" s="313"/>
    </row>
    <row r="278" spans="2:17">
      <c r="B278" s="380"/>
      <c r="C278">
        <v>2095</v>
      </c>
      <c r="D278" s="313" t="s">
        <v>2845</v>
      </c>
      <c r="E278" s="313" t="s">
        <v>94</v>
      </c>
      <c r="F278" s="313"/>
      <c r="G278">
        <v>2.75</v>
      </c>
      <c r="H278">
        <v>2.75</v>
      </c>
      <c r="I278">
        <v>2</v>
      </c>
      <c r="J278">
        <v>1.25</v>
      </c>
      <c r="K278" t="s">
        <v>2861</v>
      </c>
      <c r="L278" s="313" t="s">
        <v>2868</v>
      </c>
      <c r="M278" s="313" t="s">
        <v>3125</v>
      </c>
      <c r="N278" s="313" t="s">
        <v>2851</v>
      </c>
      <c r="O278" s="313" t="s">
        <v>2851</v>
      </c>
      <c r="P278" s="313"/>
      <c r="Q278" s="313"/>
    </row>
    <row r="279" spans="2:17">
      <c r="B279" s="380"/>
      <c r="C279">
        <v>2096</v>
      </c>
      <c r="D279" s="313" t="s">
        <v>2845</v>
      </c>
      <c r="E279" s="313" t="s">
        <v>94</v>
      </c>
      <c r="F279" s="313"/>
      <c r="G279">
        <v>6.625</v>
      </c>
      <c r="H279">
        <v>5</v>
      </c>
      <c r="I279">
        <v>1</v>
      </c>
      <c r="J279">
        <v>0.625</v>
      </c>
      <c r="L279" s="313" t="s">
        <v>3170</v>
      </c>
      <c r="M279" s="313"/>
      <c r="N279" s="313"/>
      <c r="O279" s="313"/>
      <c r="P279" s="313"/>
      <c r="Q279" s="313"/>
    </row>
    <row r="280" spans="2:17">
      <c r="B280" s="380"/>
      <c r="C280">
        <v>2097</v>
      </c>
      <c r="D280" s="313" t="s">
        <v>2849</v>
      </c>
      <c r="E280" s="313" t="s">
        <v>2035</v>
      </c>
      <c r="F280" s="313"/>
      <c r="G280">
        <v>6.5625</v>
      </c>
      <c r="H280">
        <v>5.375</v>
      </c>
      <c r="I280">
        <v>0.8125</v>
      </c>
      <c r="J280">
        <v>1</v>
      </c>
      <c r="L280" s="313" t="s">
        <v>3171</v>
      </c>
      <c r="M280" s="313"/>
      <c r="N280" s="313"/>
      <c r="O280" s="313"/>
      <c r="P280" s="313"/>
      <c r="Q280" s="313"/>
    </row>
    <row r="281" spans="2:17">
      <c r="B281" s="380"/>
      <c r="C281">
        <v>2098</v>
      </c>
      <c r="D281" s="313" t="s">
        <v>2849</v>
      </c>
      <c r="E281" s="313" t="s">
        <v>2035</v>
      </c>
      <c r="F281" s="313"/>
      <c r="G281">
        <v>2</v>
      </c>
      <c r="H281">
        <v>2</v>
      </c>
      <c r="I281">
        <v>0.625</v>
      </c>
      <c r="L281" s="313" t="s">
        <v>2912</v>
      </c>
      <c r="M281" s="313"/>
      <c r="N281" s="313"/>
      <c r="O281" s="313"/>
      <c r="P281" s="313"/>
      <c r="Q281" s="313"/>
    </row>
    <row r="282" spans="2:17">
      <c r="B282" s="380"/>
      <c r="C282">
        <v>2099</v>
      </c>
      <c r="D282" s="313" t="s">
        <v>2849</v>
      </c>
      <c r="E282" s="313" t="s">
        <v>2035</v>
      </c>
      <c r="F282" s="313"/>
      <c r="G282">
        <v>2.375</v>
      </c>
      <c r="H282">
        <v>2.125</v>
      </c>
      <c r="I282">
        <v>0.625</v>
      </c>
      <c r="L282" s="313" t="s">
        <v>2912</v>
      </c>
      <c r="M282" s="313"/>
      <c r="N282" s="313"/>
      <c r="O282" s="313"/>
      <c r="P282" s="313"/>
      <c r="Q282" s="313"/>
    </row>
    <row r="283" spans="2:17">
      <c r="B283" s="380"/>
      <c r="C283">
        <v>2100</v>
      </c>
      <c r="D283" s="313" t="s">
        <v>2849</v>
      </c>
      <c r="E283" s="313" t="s">
        <v>2035</v>
      </c>
      <c r="F283" s="313"/>
      <c r="G283">
        <v>4.75</v>
      </c>
      <c r="H283">
        <v>3.75</v>
      </c>
      <c r="I283">
        <v>0.71875</v>
      </c>
      <c r="L283" s="313" t="s">
        <v>3150</v>
      </c>
      <c r="M283" s="313"/>
      <c r="N283" s="313"/>
      <c r="O283" s="313"/>
      <c r="P283" s="313"/>
      <c r="Q283" s="313"/>
    </row>
    <row r="284" spans="2:17">
      <c r="B284" s="380"/>
      <c r="C284">
        <v>2101</v>
      </c>
      <c r="D284" s="313" t="s">
        <v>2849</v>
      </c>
      <c r="E284" s="313" t="s">
        <v>2035</v>
      </c>
      <c r="F284" s="313"/>
      <c r="G284">
        <v>3.5</v>
      </c>
      <c r="H284">
        <v>3.6875</v>
      </c>
      <c r="I284">
        <v>1.125</v>
      </c>
      <c r="L284" s="313" t="s">
        <v>2900</v>
      </c>
      <c r="M284" s="313"/>
      <c r="N284" s="313"/>
      <c r="O284" s="313"/>
      <c r="P284" s="313"/>
      <c r="Q284" s="313"/>
    </row>
    <row r="285" spans="2:17">
      <c r="B285" s="380"/>
      <c r="C285">
        <v>2103</v>
      </c>
      <c r="D285" s="313" t="s">
        <v>2845</v>
      </c>
      <c r="E285" s="313" t="s">
        <v>94</v>
      </c>
      <c r="F285" s="313"/>
      <c r="G285">
        <v>4.75</v>
      </c>
      <c r="H285">
        <v>4.75</v>
      </c>
      <c r="I285">
        <v>2.25</v>
      </c>
      <c r="J285">
        <v>1</v>
      </c>
      <c r="L285" s="313" t="s">
        <v>3089</v>
      </c>
      <c r="M285" s="313"/>
      <c r="N285" s="313"/>
      <c r="O285" s="313"/>
      <c r="P285" s="313"/>
      <c r="Q285" s="313"/>
    </row>
    <row r="286" spans="2:17">
      <c r="B286" s="380"/>
      <c r="C286">
        <v>2106</v>
      </c>
      <c r="D286" s="313" t="s">
        <v>2845</v>
      </c>
      <c r="E286" s="313" t="s">
        <v>94</v>
      </c>
      <c r="F286" s="313"/>
      <c r="G286">
        <v>2.5</v>
      </c>
      <c r="H286">
        <v>3.625</v>
      </c>
      <c r="I286">
        <v>1.75</v>
      </c>
      <c r="J286">
        <v>2</v>
      </c>
      <c r="L286" s="313" t="s">
        <v>3172</v>
      </c>
      <c r="M286" s="313"/>
      <c r="N286" s="313"/>
      <c r="O286" s="313"/>
      <c r="P286" s="313"/>
      <c r="Q286" s="313"/>
    </row>
    <row r="287" spans="2:17">
      <c r="B287" s="380"/>
      <c r="C287">
        <v>2107</v>
      </c>
      <c r="D287" s="313" t="s">
        <v>2845</v>
      </c>
      <c r="E287" s="313" t="s">
        <v>94</v>
      </c>
      <c r="F287" s="313"/>
      <c r="G287">
        <v>3.5</v>
      </c>
      <c r="H287">
        <v>3.5</v>
      </c>
      <c r="I287">
        <v>1.5</v>
      </c>
      <c r="J287">
        <v>1.5</v>
      </c>
      <c r="K287" t="s">
        <v>2846</v>
      </c>
      <c r="L287" s="313" t="s">
        <v>3172</v>
      </c>
      <c r="M287" s="313" t="s">
        <v>3173</v>
      </c>
      <c r="N287" s="313" t="s">
        <v>2851</v>
      </c>
      <c r="O287" s="313" t="s">
        <v>2851</v>
      </c>
      <c r="P287" s="313"/>
      <c r="Q287" s="313"/>
    </row>
    <row r="288" spans="2:17">
      <c r="B288" s="380"/>
      <c r="C288">
        <v>2108</v>
      </c>
      <c r="D288" s="313" t="s">
        <v>2845</v>
      </c>
      <c r="E288" s="313" t="s">
        <v>94</v>
      </c>
      <c r="F288" s="313"/>
      <c r="G288">
        <v>4.125</v>
      </c>
      <c r="H288">
        <v>2.75</v>
      </c>
      <c r="I288">
        <v>1</v>
      </c>
      <c r="J288">
        <v>0.75</v>
      </c>
      <c r="L288" s="313" t="s">
        <v>3174</v>
      </c>
      <c r="M288" s="313"/>
      <c r="N288" s="313"/>
      <c r="O288" s="313"/>
      <c r="P288" s="313"/>
      <c r="Q288" s="313"/>
    </row>
    <row r="289" spans="2:17">
      <c r="B289" s="380"/>
      <c r="C289">
        <v>2109</v>
      </c>
      <c r="D289" s="313" t="s">
        <v>2845</v>
      </c>
      <c r="E289" s="313" t="s">
        <v>94</v>
      </c>
      <c r="F289" s="313"/>
      <c r="G289">
        <v>3.75</v>
      </c>
      <c r="H289">
        <v>3.75</v>
      </c>
      <c r="I289">
        <v>2.875</v>
      </c>
      <c r="J289">
        <v>0.75</v>
      </c>
      <c r="L289" s="313"/>
      <c r="M289" s="313"/>
      <c r="N289" s="313"/>
      <c r="O289" s="313"/>
      <c r="P289" s="313"/>
      <c r="Q289" s="313"/>
    </row>
    <row r="290" spans="2:17">
      <c r="B290" s="380"/>
      <c r="C290">
        <v>2110</v>
      </c>
      <c r="D290" s="313" t="s">
        <v>2845</v>
      </c>
      <c r="E290" s="313" t="s">
        <v>94</v>
      </c>
      <c r="F290" s="313"/>
      <c r="G290">
        <v>4.625</v>
      </c>
      <c r="H290">
        <v>3.75</v>
      </c>
      <c r="I290">
        <v>0.75</v>
      </c>
      <c r="J290">
        <v>0.5625</v>
      </c>
      <c r="L290" s="313" t="s">
        <v>3175</v>
      </c>
      <c r="M290" s="313"/>
      <c r="N290" s="313"/>
      <c r="O290" s="313"/>
      <c r="P290" s="313"/>
      <c r="Q290" s="313"/>
    </row>
    <row r="291" spans="2:17">
      <c r="B291" s="380"/>
      <c r="C291">
        <v>2111</v>
      </c>
      <c r="D291" s="313" t="s">
        <v>2845</v>
      </c>
      <c r="E291" s="313" t="s">
        <v>94</v>
      </c>
      <c r="F291" s="313"/>
      <c r="G291">
        <v>3.6875</v>
      </c>
      <c r="H291">
        <v>7.125</v>
      </c>
      <c r="I291">
        <v>0.625</v>
      </c>
      <c r="J291">
        <v>0.5</v>
      </c>
      <c r="L291" s="313" t="s">
        <v>3175</v>
      </c>
      <c r="M291" s="313"/>
      <c r="N291" s="313"/>
      <c r="O291" s="313"/>
      <c r="P291" s="313"/>
      <c r="Q291" s="313"/>
    </row>
    <row r="292" spans="2:17">
      <c r="B292" s="380"/>
      <c r="C292">
        <v>2112</v>
      </c>
      <c r="D292" s="313" t="s">
        <v>2907</v>
      </c>
      <c r="E292" s="313" t="s">
        <v>1970</v>
      </c>
      <c r="F292" s="313"/>
      <c r="G292">
        <v>5.125</v>
      </c>
      <c r="H292">
        <v>5.125</v>
      </c>
      <c r="I292">
        <v>0.96875</v>
      </c>
      <c r="L292" s="313" t="s">
        <v>2875</v>
      </c>
      <c r="M292" s="313" t="s">
        <v>3176</v>
      </c>
      <c r="N292" s="313"/>
      <c r="O292" s="313"/>
      <c r="P292" s="313"/>
      <c r="Q292" s="313"/>
    </row>
    <row r="293" spans="2:17">
      <c r="B293" s="380"/>
      <c r="C293">
        <v>2113</v>
      </c>
      <c r="D293" s="313" t="s">
        <v>2849</v>
      </c>
      <c r="E293" s="313" t="s">
        <v>2035</v>
      </c>
      <c r="F293" s="313"/>
      <c r="G293">
        <v>7.125</v>
      </c>
      <c r="H293">
        <v>2.125</v>
      </c>
      <c r="I293">
        <v>1</v>
      </c>
      <c r="L293" s="313" t="s">
        <v>3138</v>
      </c>
      <c r="M293" s="313"/>
      <c r="N293" s="313"/>
      <c r="O293" s="313"/>
      <c r="P293" s="313"/>
      <c r="Q293" s="313"/>
    </row>
    <row r="294" spans="2:17">
      <c r="B294" s="380"/>
      <c r="C294">
        <v>2114</v>
      </c>
      <c r="D294" s="313" t="s">
        <v>2849</v>
      </c>
      <c r="E294" s="313" t="s">
        <v>2035</v>
      </c>
      <c r="F294" s="313"/>
      <c r="G294">
        <v>3.25</v>
      </c>
      <c r="H294">
        <v>2.5</v>
      </c>
      <c r="I294">
        <v>0.8125</v>
      </c>
      <c r="L294" s="313" t="s">
        <v>3172</v>
      </c>
      <c r="M294" s="313"/>
      <c r="N294" s="313"/>
      <c r="O294" s="313"/>
      <c r="P294" s="313"/>
      <c r="Q294" s="313"/>
    </row>
    <row r="295" spans="2:17">
      <c r="B295" s="380"/>
      <c r="C295">
        <v>2115</v>
      </c>
      <c r="D295" s="313" t="s">
        <v>2845</v>
      </c>
      <c r="E295" s="313" t="s">
        <v>94</v>
      </c>
      <c r="F295" s="313" t="s">
        <v>2860</v>
      </c>
      <c r="G295">
        <v>2.875</v>
      </c>
      <c r="H295">
        <v>2.875</v>
      </c>
      <c r="I295">
        <v>1.5</v>
      </c>
      <c r="J295">
        <v>0.625</v>
      </c>
      <c r="L295" s="313" t="s">
        <v>3140</v>
      </c>
      <c r="M295" s="313"/>
      <c r="N295" s="313" t="s">
        <v>3177</v>
      </c>
      <c r="O295" s="313" t="s">
        <v>3178</v>
      </c>
      <c r="P295" s="313" t="s">
        <v>3179</v>
      </c>
      <c r="Q295" s="313" t="s">
        <v>3180</v>
      </c>
    </row>
    <row r="296" spans="2:17">
      <c r="B296" s="380"/>
      <c r="C296">
        <v>2116</v>
      </c>
      <c r="D296" s="313" t="s">
        <v>2845</v>
      </c>
      <c r="E296" s="313" t="s">
        <v>94</v>
      </c>
      <c r="F296" s="313"/>
      <c r="G296">
        <v>2.4375</v>
      </c>
      <c r="H296">
        <v>2.125</v>
      </c>
      <c r="I296">
        <v>1.1875</v>
      </c>
      <c r="J296">
        <v>0.625</v>
      </c>
      <c r="L296" s="313" t="s">
        <v>3181</v>
      </c>
      <c r="M296" s="313" t="s">
        <v>3182</v>
      </c>
      <c r="N296" s="313"/>
      <c r="O296" s="313"/>
      <c r="P296" s="313"/>
      <c r="Q296" s="313"/>
    </row>
    <row r="297" spans="2:17">
      <c r="B297" s="380"/>
      <c r="C297">
        <v>2118</v>
      </c>
      <c r="D297" s="313" t="s">
        <v>2849</v>
      </c>
      <c r="E297" s="313" t="s">
        <v>94</v>
      </c>
      <c r="F297" s="313"/>
      <c r="G297">
        <v>1.875</v>
      </c>
      <c r="H297">
        <v>1.875</v>
      </c>
      <c r="I297">
        <v>1</v>
      </c>
      <c r="J297">
        <v>0.5</v>
      </c>
      <c r="L297" s="313" t="s">
        <v>3140</v>
      </c>
      <c r="M297" s="313" t="s">
        <v>3183</v>
      </c>
      <c r="N297" s="313"/>
      <c r="O297" s="313"/>
      <c r="P297" s="313"/>
      <c r="Q297" s="313"/>
    </row>
    <row r="298" spans="2:17">
      <c r="B298" s="380"/>
      <c r="C298">
        <v>2119</v>
      </c>
      <c r="D298" s="313" t="s">
        <v>2845</v>
      </c>
      <c r="E298" s="313" t="s">
        <v>94</v>
      </c>
      <c r="F298" s="313"/>
      <c r="G298">
        <v>3</v>
      </c>
      <c r="H298">
        <v>8</v>
      </c>
      <c r="I298" t="s">
        <v>3184</v>
      </c>
      <c r="L298" s="313" t="s">
        <v>3172</v>
      </c>
      <c r="M298" s="313"/>
      <c r="N298" s="313"/>
      <c r="O298" s="313"/>
      <c r="P298" s="313"/>
      <c r="Q298" s="313"/>
    </row>
    <row r="299" spans="2:17">
      <c r="B299" s="380"/>
      <c r="C299">
        <v>2120</v>
      </c>
      <c r="D299" s="313" t="s">
        <v>2845</v>
      </c>
      <c r="E299" s="313" t="s">
        <v>94</v>
      </c>
      <c r="F299" s="313"/>
      <c r="G299">
        <v>1.875</v>
      </c>
      <c r="H299">
        <v>1.875</v>
      </c>
      <c r="I299">
        <v>0.875</v>
      </c>
      <c r="J299">
        <v>0.625</v>
      </c>
      <c r="L299" s="313" t="s">
        <v>3140</v>
      </c>
      <c r="M299" s="313"/>
      <c r="N299" s="313"/>
      <c r="O299" s="313"/>
      <c r="P299" s="313"/>
      <c r="Q299" s="313"/>
    </row>
    <row r="300" spans="2:17">
      <c r="B300" s="380"/>
      <c r="C300">
        <v>2121</v>
      </c>
      <c r="D300" s="313" t="s">
        <v>2849</v>
      </c>
      <c r="E300" s="313" t="s">
        <v>2035</v>
      </c>
      <c r="F300" s="313"/>
      <c r="G300">
        <v>1.875</v>
      </c>
      <c r="H300">
        <v>1.875</v>
      </c>
      <c r="I300">
        <v>1.25</v>
      </c>
      <c r="L300" s="313" t="s">
        <v>3140</v>
      </c>
      <c r="M300" s="313" t="s">
        <v>3185</v>
      </c>
      <c r="N300" s="313"/>
      <c r="O300" s="313"/>
      <c r="P300" s="313"/>
      <c r="Q300" s="313"/>
    </row>
    <row r="301" spans="2:17">
      <c r="B301" s="380"/>
      <c r="C301">
        <v>2122</v>
      </c>
      <c r="D301" s="313" t="s">
        <v>2849</v>
      </c>
      <c r="E301" s="313" t="s">
        <v>2035</v>
      </c>
      <c r="F301" s="313"/>
      <c r="G301">
        <v>1.875</v>
      </c>
      <c r="H301">
        <v>1.875</v>
      </c>
      <c r="I301">
        <v>1.5</v>
      </c>
      <c r="J301" t="s">
        <v>234</v>
      </c>
      <c r="L301" s="313" t="s">
        <v>3140</v>
      </c>
      <c r="M301" s="313" t="s">
        <v>3185</v>
      </c>
      <c r="N301" s="313"/>
      <c r="O301" s="313"/>
      <c r="P301" s="313"/>
      <c r="Q301" s="313"/>
    </row>
    <row r="302" spans="2:17">
      <c r="B302" s="380"/>
      <c r="C302">
        <v>2123</v>
      </c>
      <c r="D302" s="313" t="s">
        <v>2849</v>
      </c>
      <c r="E302" s="313" t="s">
        <v>2035</v>
      </c>
      <c r="F302" s="313"/>
      <c r="G302">
        <v>3.875</v>
      </c>
      <c r="H302">
        <v>1.75</v>
      </c>
      <c r="I302">
        <v>0.5</v>
      </c>
      <c r="L302" s="313" t="s">
        <v>2853</v>
      </c>
      <c r="M302" s="313" t="s">
        <v>2035</v>
      </c>
      <c r="N302" s="313"/>
      <c r="O302" s="313"/>
      <c r="P302" s="313"/>
      <c r="Q302" s="313"/>
    </row>
    <row r="303" spans="2:17">
      <c r="B303" s="380"/>
      <c r="C303">
        <v>2124</v>
      </c>
      <c r="D303" s="313" t="s">
        <v>2845</v>
      </c>
      <c r="E303" s="313" t="s">
        <v>94</v>
      </c>
      <c r="F303" s="313"/>
      <c r="G303">
        <v>3.5625</v>
      </c>
      <c r="H303">
        <v>2.8125</v>
      </c>
      <c r="I303">
        <v>1.125</v>
      </c>
      <c r="L303" s="313" t="s">
        <v>3117</v>
      </c>
      <c r="M303" s="313" t="s">
        <v>3186</v>
      </c>
      <c r="N303" s="313"/>
      <c r="O303" s="313"/>
      <c r="P303" s="313"/>
      <c r="Q303" s="313"/>
    </row>
    <row r="304" spans="2:17">
      <c r="B304" s="380"/>
      <c r="C304">
        <v>2125</v>
      </c>
      <c r="D304" s="313" t="s">
        <v>2845</v>
      </c>
      <c r="E304" s="313" t="s">
        <v>94</v>
      </c>
      <c r="F304" s="313"/>
      <c r="G304">
        <v>3.5625</v>
      </c>
      <c r="H304">
        <v>1.3125</v>
      </c>
      <c r="I304">
        <v>0.4375</v>
      </c>
      <c r="J304">
        <v>1.125</v>
      </c>
      <c r="K304" t="s">
        <v>3092</v>
      </c>
      <c r="L304" s="313" t="s">
        <v>3117</v>
      </c>
      <c r="M304" s="313" t="s">
        <v>3187</v>
      </c>
      <c r="N304" s="313" t="s">
        <v>3188</v>
      </c>
      <c r="O304" s="313" t="s">
        <v>3189</v>
      </c>
      <c r="P304" s="313"/>
      <c r="Q304" s="313"/>
    </row>
    <row r="305" spans="2:17">
      <c r="B305" s="380"/>
      <c r="C305">
        <v>2126</v>
      </c>
      <c r="D305" s="313" t="s">
        <v>2907</v>
      </c>
      <c r="E305" s="313" t="s">
        <v>1970</v>
      </c>
      <c r="F305" s="313"/>
      <c r="G305">
        <v>3.125</v>
      </c>
      <c r="H305">
        <v>3.125</v>
      </c>
      <c r="I305">
        <v>1.625</v>
      </c>
      <c r="L305" s="313" t="s">
        <v>3140</v>
      </c>
      <c r="M305" s="313" t="s">
        <v>3190</v>
      </c>
      <c r="N305" s="313"/>
      <c r="O305" s="313"/>
      <c r="P305" s="313"/>
      <c r="Q305" s="313"/>
    </row>
    <row r="306" spans="2:17">
      <c r="B306" s="380"/>
      <c r="C306">
        <v>2127</v>
      </c>
      <c r="D306" s="313" t="s">
        <v>2845</v>
      </c>
      <c r="E306" s="313" t="s">
        <v>94</v>
      </c>
      <c r="F306" s="313" t="s">
        <v>2822</v>
      </c>
      <c r="G306">
        <v>2.0625</v>
      </c>
      <c r="H306">
        <v>1.75</v>
      </c>
      <c r="I306">
        <v>1.375</v>
      </c>
      <c r="J306">
        <v>1</v>
      </c>
      <c r="K306" t="s">
        <v>2899</v>
      </c>
      <c r="L306" s="313" t="s">
        <v>3156</v>
      </c>
      <c r="M306" s="313" t="s">
        <v>3191</v>
      </c>
      <c r="N306" s="313" t="s">
        <v>3192</v>
      </c>
      <c r="O306" s="313" t="s">
        <v>3193</v>
      </c>
      <c r="P306" s="313" t="s">
        <v>3194</v>
      </c>
      <c r="Q306" s="313" t="s">
        <v>3195</v>
      </c>
    </row>
    <row r="307" spans="2:17">
      <c r="B307" s="380"/>
      <c r="C307">
        <v>2128</v>
      </c>
      <c r="D307" s="313" t="s">
        <v>2845</v>
      </c>
      <c r="E307" s="313" t="s">
        <v>94</v>
      </c>
      <c r="F307" s="313" t="s">
        <v>2860</v>
      </c>
      <c r="G307">
        <v>2.0625</v>
      </c>
      <c r="H307">
        <v>1.625</v>
      </c>
      <c r="I307">
        <v>1</v>
      </c>
      <c r="J307">
        <v>0.75</v>
      </c>
      <c r="K307" t="s">
        <v>2899</v>
      </c>
      <c r="L307" s="313" t="s">
        <v>3156</v>
      </c>
      <c r="M307" s="313" t="s">
        <v>3196</v>
      </c>
      <c r="N307" s="313" t="s">
        <v>3197</v>
      </c>
      <c r="O307" s="313" t="s">
        <v>3198</v>
      </c>
      <c r="P307" s="313" t="s">
        <v>3199</v>
      </c>
      <c r="Q307" s="313" t="s">
        <v>3200</v>
      </c>
    </row>
    <row r="308" spans="2:17">
      <c r="B308" s="380"/>
      <c r="C308">
        <v>2130</v>
      </c>
      <c r="D308" s="313" t="s">
        <v>2845</v>
      </c>
      <c r="E308" s="313" t="s">
        <v>94</v>
      </c>
      <c r="F308" s="313" t="s">
        <v>2822</v>
      </c>
      <c r="G308">
        <v>5.9375</v>
      </c>
      <c r="H308">
        <v>3.8125</v>
      </c>
      <c r="I308">
        <v>1</v>
      </c>
      <c r="J308">
        <v>0.75</v>
      </c>
      <c r="K308" t="s">
        <v>2899</v>
      </c>
      <c r="L308" s="313" t="s">
        <v>3156</v>
      </c>
      <c r="M308" s="313" t="s">
        <v>3201</v>
      </c>
      <c r="N308" s="313" t="s">
        <v>3202</v>
      </c>
      <c r="O308" s="313" t="s">
        <v>3203</v>
      </c>
      <c r="P308" s="313" t="s">
        <v>3204</v>
      </c>
      <c r="Q308" s="313" t="s">
        <v>3205</v>
      </c>
    </row>
    <row r="309" spans="2:17">
      <c r="B309" s="380"/>
      <c r="C309">
        <v>2131</v>
      </c>
      <c r="D309" s="313" t="s">
        <v>2845</v>
      </c>
      <c r="E309" s="313" t="s">
        <v>94</v>
      </c>
      <c r="F309" s="313" t="s">
        <v>2860</v>
      </c>
      <c r="G309">
        <v>8.5</v>
      </c>
      <c r="H309">
        <v>1.9375</v>
      </c>
      <c r="I309">
        <v>0.75</v>
      </c>
      <c r="J309">
        <v>0.625</v>
      </c>
      <c r="K309" t="s">
        <v>2899</v>
      </c>
      <c r="L309" s="313" t="s">
        <v>234</v>
      </c>
      <c r="M309" s="313" t="s">
        <v>3206</v>
      </c>
      <c r="N309" s="313" t="s">
        <v>3207</v>
      </c>
      <c r="O309" s="313" t="s">
        <v>3208</v>
      </c>
      <c r="P309" s="313" t="s">
        <v>3209</v>
      </c>
      <c r="Q309" s="313" t="s">
        <v>3210</v>
      </c>
    </row>
    <row r="310" spans="2:17">
      <c r="B310" s="380"/>
      <c r="C310">
        <v>2132</v>
      </c>
      <c r="D310" s="313" t="s">
        <v>2907</v>
      </c>
      <c r="E310" s="313" t="s">
        <v>1970</v>
      </c>
      <c r="F310" s="313"/>
      <c r="G310">
        <v>3.75</v>
      </c>
      <c r="H310">
        <v>3</v>
      </c>
      <c r="I310">
        <v>1.3125</v>
      </c>
      <c r="L310" s="313" t="s">
        <v>3117</v>
      </c>
      <c r="M310" s="313" t="s">
        <v>3211</v>
      </c>
      <c r="N310" s="313"/>
      <c r="O310" s="313"/>
      <c r="P310" s="313"/>
      <c r="Q310" s="313"/>
    </row>
    <row r="311" spans="2:17">
      <c r="B311" s="380"/>
      <c r="C311">
        <v>2133</v>
      </c>
      <c r="D311" s="313" t="s">
        <v>2845</v>
      </c>
      <c r="E311" s="313" t="s">
        <v>94</v>
      </c>
      <c r="F311" s="313"/>
      <c r="G311">
        <v>6.25</v>
      </c>
      <c r="H311">
        <v>4.25</v>
      </c>
      <c r="I311">
        <v>1.25</v>
      </c>
      <c r="J311">
        <v>0.625</v>
      </c>
      <c r="L311" s="313" t="s">
        <v>2881</v>
      </c>
      <c r="M311" s="313" t="s">
        <v>3212</v>
      </c>
      <c r="N311" s="313"/>
      <c r="O311" s="313"/>
      <c r="P311" s="313"/>
      <c r="Q311" s="313"/>
    </row>
    <row r="312" spans="2:17">
      <c r="B312" s="380"/>
      <c r="C312">
        <v>2134</v>
      </c>
      <c r="D312" s="313" t="s">
        <v>2845</v>
      </c>
      <c r="E312" s="313" t="s">
        <v>94</v>
      </c>
      <c r="F312" s="313"/>
      <c r="G312">
        <v>4.875</v>
      </c>
      <c r="H312">
        <v>4.875</v>
      </c>
      <c r="I312">
        <v>0.875</v>
      </c>
      <c r="J312">
        <v>0.625</v>
      </c>
      <c r="K312" t="s">
        <v>2861</v>
      </c>
      <c r="L312" s="313" t="s">
        <v>2859</v>
      </c>
      <c r="M312" s="313"/>
      <c r="N312" s="313"/>
      <c r="O312" s="313"/>
      <c r="P312" s="313"/>
      <c r="Q312" s="313"/>
    </row>
    <row r="313" spans="2:17">
      <c r="B313" s="380"/>
      <c r="C313">
        <v>2135</v>
      </c>
      <c r="D313" s="313" t="s">
        <v>2849</v>
      </c>
      <c r="E313" s="313" t="s">
        <v>2035</v>
      </c>
      <c r="F313" s="313"/>
      <c r="G313">
        <v>6.75</v>
      </c>
      <c r="H313">
        <v>1.25</v>
      </c>
      <c r="I313">
        <v>0.625</v>
      </c>
      <c r="L313" s="313" t="s">
        <v>2912</v>
      </c>
      <c r="M313" s="313"/>
      <c r="N313" s="313"/>
      <c r="O313" s="313"/>
      <c r="P313" s="313"/>
      <c r="Q313" s="313"/>
    </row>
    <row r="314" spans="2:17">
      <c r="B314" s="380"/>
      <c r="C314">
        <v>2136</v>
      </c>
      <c r="D314" s="313" t="s">
        <v>2845</v>
      </c>
      <c r="E314" s="313" t="s">
        <v>94</v>
      </c>
      <c r="F314" s="313"/>
      <c r="G314">
        <v>4</v>
      </c>
      <c r="H314">
        <v>2.5</v>
      </c>
      <c r="I314">
        <v>0.5625</v>
      </c>
      <c r="J314">
        <v>0.875</v>
      </c>
      <c r="K314" t="s">
        <v>2899</v>
      </c>
      <c r="L314" s="313" t="s">
        <v>3213</v>
      </c>
      <c r="M314" s="313" t="s">
        <v>3214</v>
      </c>
      <c r="N314" s="313" t="s">
        <v>3215</v>
      </c>
      <c r="O314" s="313" t="s">
        <v>3215</v>
      </c>
      <c r="P314" s="313"/>
      <c r="Q314" s="313"/>
    </row>
    <row r="315" spans="2:17">
      <c r="B315" s="380"/>
      <c r="C315">
        <v>2137</v>
      </c>
      <c r="D315" s="313" t="s">
        <v>2849</v>
      </c>
      <c r="E315" s="313" t="s">
        <v>2035</v>
      </c>
      <c r="F315" s="313"/>
      <c r="G315">
        <v>5.0625</v>
      </c>
      <c r="H315">
        <v>5.9375</v>
      </c>
      <c r="I315">
        <v>1</v>
      </c>
      <c r="L315" s="313" t="s">
        <v>3213</v>
      </c>
      <c r="M315" s="313"/>
      <c r="N315" s="313"/>
      <c r="O315" s="313"/>
      <c r="P315" s="313"/>
      <c r="Q315" s="313"/>
    </row>
    <row r="316" spans="2:17">
      <c r="B316" s="380"/>
      <c r="C316">
        <v>2138</v>
      </c>
      <c r="D316" s="313" t="s">
        <v>2845</v>
      </c>
      <c r="E316" s="313" t="s">
        <v>94</v>
      </c>
      <c r="F316" s="313"/>
      <c r="G316">
        <v>9.75</v>
      </c>
      <c r="H316">
        <v>2.625</v>
      </c>
      <c r="I316">
        <v>1.0625</v>
      </c>
      <c r="J316">
        <v>0.625</v>
      </c>
      <c r="K316" t="s">
        <v>2936</v>
      </c>
      <c r="L316" s="313" t="s">
        <v>3108</v>
      </c>
      <c r="M316" s="313" t="s">
        <v>3216</v>
      </c>
      <c r="N316" s="313" t="s">
        <v>2851</v>
      </c>
      <c r="O316" s="313" t="s">
        <v>2851</v>
      </c>
      <c r="P316" s="313"/>
      <c r="Q316" s="313"/>
    </row>
    <row r="317" spans="2:17">
      <c r="B317" s="380"/>
      <c r="C317">
        <v>2139</v>
      </c>
      <c r="D317" s="313" t="s">
        <v>2845</v>
      </c>
      <c r="E317" s="313" t="s">
        <v>94</v>
      </c>
      <c r="F317" s="313"/>
      <c r="G317">
        <v>4.75</v>
      </c>
      <c r="H317">
        <v>4.375</v>
      </c>
      <c r="I317">
        <v>1.625</v>
      </c>
      <c r="J317">
        <v>0.625</v>
      </c>
      <c r="K317" t="s">
        <v>2936</v>
      </c>
      <c r="L317" s="313" t="s">
        <v>3108</v>
      </c>
      <c r="M317" s="313" t="s">
        <v>3216</v>
      </c>
      <c r="N317" s="313" t="s">
        <v>2872</v>
      </c>
      <c r="O317" s="313" t="s">
        <v>2872</v>
      </c>
      <c r="P317" s="313"/>
      <c r="Q317" s="313"/>
    </row>
    <row r="318" spans="2:17">
      <c r="B318" s="380"/>
      <c r="C318">
        <v>2140</v>
      </c>
      <c r="D318" s="313" t="s">
        <v>2845</v>
      </c>
      <c r="E318" s="313" t="s">
        <v>94</v>
      </c>
      <c r="F318" s="313"/>
      <c r="G318">
        <v>3.125</v>
      </c>
      <c r="H318">
        <v>3.125</v>
      </c>
      <c r="I318">
        <v>1</v>
      </c>
      <c r="J318">
        <v>0.5625</v>
      </c>
      <c r="K318" t="s">
        <v>2936</v>
      </c>
      <c r="L318" s="313" t="s">
        <v>3108</v>
      </c>
      <c r="M318" s="313" t="s">
        <v>3216</v>
      </c>
      <c r="N318" s="313" t="s">
        <v>2851</v>
      </c>
      <c r="O318" s="313" t="s">
        <v>2851</v>
      </c>
      <c r="P318" s="313"/>
      <c r="Q318" s="313"/>
    </row>
    <row r="319" spans="2:17">
      <c r="B319" s="380"/>
      <c r="C319">
        <v>2141</v>
      </c>
      <c r="D319" s="313" t="s">
        <v>2845</v>
      </c>
      <c r="E319" s="313" t="s">
        <v>94</v>
      </c>
      <c r="F319" s="313"/>
      <c r="G319">
        <v>6.875</v>
      </c>
      <c r="H319">
        <v>1.1875</v>
      </c>
      <c r="I319">
        <v>0.5625</v>
      </c>
      <c r="J319">
        <v>2.4375</v>
      </c>
      <c r="L319" s="313" t="s">
        <v>3217</v>
      </c>
      <c r="M319" s="313"/>
      <c r="N319" s="313"/>
      <c r="O319" s="313"/>
      <c r="P319" s="313"/>
      <c r="Q319" s="313"/>
    </row>
    <row r="320" spans="2:17">
      <c r="B320" s="380"/>
      <c r="C320">
        <v>2142</v>
      </c>
      <c r="D320" s="313" t="s">
        <v>2845</v>
      </c>
      <c r="E320" s="313" t="s">
        <v>94</v>
      </c>
      <c r="F320" s="313"/>
      <c r="G320">
        <v>5.125</v>
      </c>
      <c r="H320">
        <v>5.125</v>
      </c>
      <c r="I320">
        <v>0.75</v>
      </c>
      <c r="J320">
        <v>0.5625</v>
      </c>
      <c r="L320" s="313" t="s">
        <v>3181</v>
      </c>
      <c r="M320" s="313"/>
      <c r="N320" s="313"/>
      <c r="O320" s="313"/>
      <c r="P320" s="313"/>
      <c r="Q320" s="313"/>
    </row>
    <row r="321" spans="2:17">
      <c r="B321" s="380"/>
      <c r="C321">
        <v>2143</v>
      </c>
      <c r="D321" s="313" t="s">
        <v>2907</v>
      </c>
      <c r="E321" s="313" t="s">
        <v>1970</v>
      </c>
      <c r="F321" s="313"/>
      <c r="G321">
        <v>5.1875</v>
      </c>
      <c r="H321">
        <v>3.3125</v>
      </c>
      <c r="I321">
        <v>1.3125</v>
      </c>
      <c r="L321" s="313"/>
      <c r="M321" s="313" t="s">
        <v>3218</v>
      </c>
      <c r="N321" s="313"/>
      <c r="O321" s="313"/>
      <c r="P321" s="313"/>
      <c r="Q321" s="313"/>
    </row>
    <row r="322" spans="2:17">
      <c r="B322" s="380"/>
      <c r="C322">
        <v>2144</v>
      </c>
      <c r="D322" s="313" t="s">
        <v>2845</v>
      </c>
      <c r="E322" s="313" t="s">
        <v>94</v>
      </c>
      <c r="F322" s="313"/>
      <c r="G322">
        <v>4.25</v>
      </c>
      <c r="H322">
        <v>2.5</v>
      </c>
      <c r="I322">
        <v>0.875</v>
      </c>
      <c r="J322">
        <v>0.75</v>
      </c>
      <c r="L322" s="313" t="s">
        <v>3219</v>
      </c>
      <c r="M322" s="313"/>
      <c r="N322" s="313"/>
      <c r="O322" s="313"/>
      <c r="P322" s="313"/>
      <c r="Q322" s="313"/>
    </row>
    <row r="323" spans="2:17">
      <c r="B323" s="380"/>
      <c r="C323">
        <v>2145</v>
      </c>
      <c r="D323" s="313" t="s">
        <v>2845</v>
      </c>
      <c r="E323" s="313" t="s">
        <v>94</v>
      </c>
      <c r="F323" s="313"/>
      <c r="G323">
        <v>5.375</v>
      </c>
      <c r="H323">
        <v>4.5</v>
      </c>
      <c r="I323">
        <v>0.625</v>
      </c>
      <c r="J323">
        <v>0.5</v>
      </c>
      <c r="L323" s="313" t="s">
        <v>3085</v>
      </c>
      <c r="M323" s="313"/>
      <c r="N323" s="313"/>
      <c r="O323" s="313"/>
      <c r="P323" s="313"/>
      <c r="Q323" s="313"/>
    </row>
    <row r="324" spans="2:17">
      <c r="B324" s="380"/>
      <c r="C324">
        <v>2146</v>
      </c>
      <c r="D324" s="313" t="s">
        <v>2845</v>
      </c>
      <c r="E324" s="313" t="s">
        <v>94</v>
      </c>
      <c r="F324" s="313"/>
      <c r="G324">
        <v>10</v>
      </c>
      <c r="H324">
        <v>1.625</v>
      </c>
      <c r="I324">
        <v>0.625</v>
      </c>
      <c r="J324">
        <v>0.5</v>
      </c>
      <c r="L324" s="313" t="s">
        <v>3085</v>
      </c>
      <c r="M324" s="313"/>
      <c r="N324" s="313"/>
      <c r="O324" s="313"/>
      <c r="P324" s="313"/>
      <c r="Q324" s="313"/>
    </row>
    <row r="325" spans="2:17">
      <c r="B325" s="380"/>
      <c r="C325">
        <v>2147</v>
      </c>
      <c r="D325" s="313" t="s">
        <v>2845</v>
      </c>
      <c r="E325" s="313" t="s">
        <v>94</v>
      </c>
      <c r="F325" s="313" t="s">
        <v>2860</v>
      </c>
      <c r="G325">
        <v>3</v>
      </c>
      <c r="H325">
        <v>3</v>
      </c>
      <c r="I325">
        <v>1</v>
      </c>
      <c r="J325">
        <v>0.5</v>
      </c>
      <c r="K325" t="s">
        <v>2899</v>
      </c>
      <c r="L325" s="313" t="s">
        <v>3220</v>
      </c>
      <c r="M325" s="313"/>
      <c r="N325" s="313"/>
      <c r="O325" s="313" t="s">
        <v>3221</v>
      </c>
      <c r="P325" s="313" t="s">
        <v>3222</v>
      </c>
      <c r="Q325" s="313" t="s">
        <v>3223</v>
      </c>
    </row>
    <row r="326" spans="2:17">
      <c r="B326" s="380"/>
      <c r="C326">
        <v>2148</v>
      </c>
      <c r="D326" s="313" t="s">
        <v>2845</v>
      </c>
      <c r="E326" s="313" t="s">
        <v>94</v>
      </c>
      <c r="F326" s="313"/>
      <c r="G326">
        <v>3.5</v>
      </c>
      <c r="H326">
        <v>3.25</v>
      </c>
      <c r="I326">
        <v>0.625</v>
      </c>
      <c r="J326">
        <v>0.5</v>
      </c>
      <c r="L326" s="313" t="s">
        <v>3181</v>
      </c>
      <c r="M326" s="313"/>
      <c r="N326" s="313"/>
      <c r="O326" s="313"/>
      <c r="P326" s="313"/>
      <c r="Q326" s="313"/>
    </row>
    <row r="327" spans="2:17">
      <c r="B327" s="380"/>
      <c r="C327">
        <v>2149</v>
      </c>
      <c r="D327" s="313" t="s">
        <v>2849</v>
      </c>
      <c r="E327" s="313" t="s">
        <v>2035</v>
      </c>
      <c r="F327" s="313"/>
      <c r="G327">
        <v>6.5</v>
      </c>
      <c r="H327">
        <v>4.75</v>
      </c>
      <c r="I327">
        <v>1.125</v>
      </c>
      <c r="L327" s="313" t="s">
        <v>2912</v>
      </c>
      <c r="M327" s="313"/>
      <c r="N327" s="313"/>
      <c r="O327" s="313"/>
      <c r="P327" s="313"/>
      <c r="Q327" s="313"/>
    </row>
    <row r="328" spans="2:17">
      <c r="B328" s="380"/>
      <c r="C328">
        <v>2150</v>
      </c>
      <c r="D328" s="313" t="s">
        <v>2845</v>
      </c>
      <c r="E328" s="313" t="s">
        <v>94</v>
      </c>
      <c r="F328" s="313"/>
      <c r="G328">
        <v>13.625</v>
      </c>
      <c r="H328">
        <v>9</v>
      </c>
      <c r="I328">
        <v>3.375</v>
      </c>
      <c r="J328">
        <v>0.75</v>
      </c>
      <c r="L328" s="313" t="s">
        <v>2993</v>
      </c>
      <c r="M328" s="313" t="s">
        <v>3224</v>
      </c>
      <c r="N328" s="313"/>
      <c r="O328" s="313"/>
      <c r="P328" s="313"/>
      <c r="Q328" s="313"/>
    </row>
    <row r="329" spans="2:17">
      <c r="B329" s="380"/>
      <c r="C329">
        <v>2151</v>
      </c>
      <c r="D329" s="313" t="s">
        <v>2845</v>
      </c>
      <c r="E329" s="313" t="s">
        <v>94</v>
      </c>
      <c r="F329" s="313"/>
      <c r="G329">
        <v>4.0625</v>
      </c>
      <c r="H329">
        <v>3.5</v>
      </c>
      <c r="I329">
        <v>1.25</v>
      </c>
      <c r="J329">
        <v>0.625</v>
      </c>
      <c r="K329" t="s">
        <v>2846</v>
      </c>
      <c r="L329" s="313" t="s">
        <v>3089</v>
      </c>
      <c r="M329" s="313" t="s">
        <v>3225</v>
      </c>
      <c r="N329" s="313" t="s">
        <v>2848</v>
      </c>
      <c r="O329" s="313" t="s">
        <v>2851</v>
      </c>
      <c r="P329" s="313"/>
      <c r="Q329" s="313"/>
    </row>
    <row r="330" spans="2:17">
      <c r="B330" s="380"/>
      <c r="C330">
        <v>2152</v>
      </c>
      <c r="D330" s="313" t="s">
        <v>2845</v>
      </c>
      <c r="E330" s="313" t="s">
        <v>94</v>
      </c>
      <c r="F330" s="313"/>
      <c r="G330">
        <v>3.1875</v>
      </c>
      <c r="H330">
        <v>3.1875</v>
      </c>
      <c r="I330">
        <v>2.9375</v>
      </c>
      <c r="L330" s="313" t="s">
        <v>3226</v>
      </c>
      <c r="M330" s="313"/>
      <c r="N330" s="313"/>
      <c r="O330" s="313"/>
      <c r="P330" s="313"/>
      <c r="Q330" s="313"/>
    </row>
    <row r="331" spans="2:17">
      <c r="B331" s="380"/>
      <c r="C331">
        <v>2153</v>
      </c>
      <c r="D331" s="313" t="s">
        <v>2845</v>
      </c>
      <c r="E331" s="313" t="s">
        <v>94</v>
      </c>
      <c r="F331" s="313"/>
      <c r="G331">
        <v>8</v>
      </c>
      <c r="H331">
        <v>2</v>
      </c>
      <c r="I331">
        <v>1</v>
      </c>
      <c r="J331">
        <v>0.5625</v>
      </c>
      <c r="L331" s="313" t="s">
        <v>3089</v>
      </c>
      <c r="M331" s="313"/>
      <c r="N331" s="313"/>
      <c r="O331" s="313"/>
      <c r="P331" s="313"/>
      <c r="Q331" s="313"/>
    </row>
    <row r="332" spans="2:17">
      <c r="B332" s="380"/>
      <c r="C332">
        <v>2154</v>
      </c>
      <c r="D332" s="313" t="s">
        <v>2845</v>
      </c>
      <c r="E332" s="313" t="s">
        <v>94</v>
      </c>
      <c r="F332" s="313" t="s">
        <v>2860</v>
      </c>
      <c r="G332">
        <v>3.5</v>
      </c>
      <c r="H332">
        <v>1.375</v>
      </c>
      <c r="I332">
        <v>1.5</v>
      </c>
      <c r="J332">
        <v>2</v>
      </c>
      <c r="L332" s="313" t="s">
        <v>3089</v>
      </c>
      <c r="M332" s="313" t="s">
        <v>3227</v>
      </c>
      <c r="N332" s="313" t="s">
        <v>2851</v>
      </c>
      <c r="O332" s="313" t="s">
        <v>2851</v>
      </c>
      <c r="P332" s="313" t="s">
        <v>3228</v>
      </c>
      <c r="Q332" s="313" t="s">
        <v>3229</v>
      </c>
    </row>
    <row r="333" spans="2:17">
      <c r="B333" s="380">
        <v>35886</v>
      </c>
      <c r="C333">
        <v>2155</v>
      </c>
      <c r="D333" s="313" t="s">
        <v>2907</v>
      </c>
      <c r="E333" s="313" t="s">
        <v>1970</v>
      </c>
      <c r="F333" s="313"/>
      <c r="G333">
        <v>6.46875</v>
      </c>
      <c r="H333">
        <v>2</v>
      </c>
      <c r="I333">
        <v>1</v>
      </c>
      <c r="L333" s="313"/>
      <c r="M333" s="313" t="s">
        <v>3230</v>
      </c>
      <c r="N333" s="313"/>
      <c r="O333" s="313" t="s">
        <v>3231</v>
      </c>
      <c r="P333" s="313"/>
      <c r="Q333" s="313"/>
    </row>
    <row r="334" spans="2:17">
      <c r="B334" s="380"/>
      <c r="C334">
        <v>2156</v>
      </c>
      <c r="D334" s="313" t="s">
        <v>2845</v>
      </c>
      <c r="E334" s="313" t="s">
        <v>94</v>
      </c>
      <c r="F334" s="313"/>
      <c r="G334">
        <v>2.6875</v>
      </c>
      <c r="H334">
        <v>2.6875</v>
      </c>
      <c r="I334">
        <v>0.9375</v>
      </c>
      <c r="J334">
        <v>0.5625</v>
      </c>
      <c r="L334" s="313" t="s">
        <v>3138</v>
      </c>
      <c r="M334" s="313"/>
      <c r="N334" s="313"/>
      <c r="O334" s="313"/>
      <c r="P334" s="313"/>
      <c r="Q334" s="313"/>
    </row>
    <row r="335" spans="2:17">
      <c r="B335" s="380"/>
      <c r="C335">
        <v>2157</v>
      </c>
      <c r="D335" s="313" t="s">
        <v>2849</v>
      </c>
      <c r="E335" s="313" t="s">
        <v>94</v>
      </c>
      <c r="F335" s="313"/>
      <c r="G335">
        <v>1.75</v>
      </c>
      <c r="H335">
        <v>1</v>
      </c>
      <c r="I335">
        <v>2.0625</v>
      </c>
      <c r="L335" s="313" t="s">
        <v>3232</v>
      </c>
      <c r="M335" s="313"/>
      <c r="N335" s="313"/>
      <c r="O335" s="313"/>
      <c r="P335" s="313"/>
      <c r="Q335" s="313"/>
    </row>
    <row r="336" spans="2:17">
      <c r="B336" s="380"/>
      <c r="C336">
        <v>2158</v>
      </c>
      <c r="D336" s="313" t="s">
        <v>2845</v>
      </c>
      <c r="E336" s="313" t="s">
        <v>94</v>
      </c>
      <c r="F336" s="313"/>
      <c r="G336">
        <v>13.5</v>
      </c>
      <c r="H336">
        <v>9.6875</v>
      </c>
      <c r="I336">
        <v>1.3125</v>
      </c>
      <c r="J336">
        <v>0.75</v>
      </c>
      <c r="L336" s="313" t="s">
        <v>3085</v>
      </c>
      <c r="M336" s="313"/>
      <c r="N336" s="313"/>
      <c r="O336" s="313"/>
      <c r="P336" s="313"/>
      <c r="Q336" s="313"/>
    </row>
    <row r="337" spans="2:18">
      <c r="B337" s="380"/>
      <c r="C337">
        <v>2159</v>
      </c>
      <c r="D337" s="313" t="s">
        <v>2845</v>
      </c>
      <c r="E337" s="313" t="s">
        <v>94</v>
      </c>
      <c r="F337" s="313"/>
      <c r="G337">
        <v>4.25</v>
      </c>
      <c r="H337">
        <v>2.8125</v>
      </c>
      <c r="I337">
        <v>0.6875</v>
      </c>
      <c r="J337">
        <v>0.5</v>
      </c>
      <c r="L337" s="313" t="s">
        <v>3233</v>
      </c>
      <c r="M337" s="313"/>
      <c r="N337" s="313"/>
      <c r="O337" s="313"/>
      <c r="P337" s="313"/>
      <c r="Q337" s="313"/>
    </row>
    <row r="338" spans="2:18">
      <c r="B338" s="380"/>
      <c r="C338">
        <v>2160</v>
      </c>
      <c r="D338" s="313" t="s">
        <v>2845</v>
      </c>
      <c r="E338" s="313" t="s">
        <v>94</v>
      </c>
      <c r="F338" s="313"/>
      <c r="G338">
        <v>7.875</v>
      </c>
      <c r="H338">
        <v>1.375</v>
      </c>
      <c r="I338">
        <v>0.625</v>
      </c>
      <c r="J338">
        <v>0.5625</v>
      </c>
      <c r="L338" s="313" t="s">
        <v>2928</v>
      </c>
      <c r="M338" s="313"/>
      <c r="N338" s="313"/>
      <c r="O338" s="313"/>
      <c r="P338" s="313"/>
      <c r="Q338" s="313"/>
    </row>
    <row r="339" spans="2:18">
      <c r="B339" s="380"/>
      <c r="C339">
        <v>2161</v>
      </c>
      <c r="D339" s="313" t="s">
        <v>2845</v>
      </c>
      <c r="E339" s="313" t="s">
        <v>94</v>
      </c>
      <c r="F339" s="313"/>
      <c r="G339">
        <v>2.875</v>
      </c>
      <c r="H339">
        <v>2.125</v>
      </c>
      <c r="I339">
        <v>0.75</v>
      </c>
      <c r="J339">
        <v>0.5625</v>
      </c>
      <c r="L339" s="313" t="s">
        <v>2928</v>
      </c>
      <c r="M339" s="313" t="s">
        <v>3234</v>
      </c>
      <c r="N339" s="313" t="s">
        <v>2848</v>
      </c>
      <c r="O339" s="313" t="s">
        <v>2848</v>
      </c>
      <c r="P339" s="313"/>
      <c r="Q339" s="313"/>
    </row>
    <row r="340" spans="2:18">
      <c r="B340" s="380"/>
      <c r="C340">
        <v>2162</v>
      </c>
      <c r="D340" s="313" t="s">
        <v>2907</v>
      </c>
      <c r="E340" s="313" t="s">
        <v>1970</v>
      </c>
      <c r="F340" s="313"/>
      <c r="G340">
        <v>6</v>
      </c>
      <c r="H340">
        <v>3.46875</v>
      </c>
      <c r="I340">
        <v>0.84375</v>
      </c>
      <c r="J340" t="s">
        <v>3235</v>
      </c>
      <c r="L340" s="313" t="s">
        <v>2881</v>
      </c>
      <c r="M340" s="313" t="s">
        <v>3236</v>
      </c>
      <c r="N340" s="313" t="s">
        <v>3237</v>
      </c>
      <c r="O340" s="313"/>
      <c r="P340" s="313"/>
      <c r="Q340" s="313"/>
    </row>
    <row r="341" spans="2:18">
      <c r="B341" s="380"/>
      <c r="C341">
        <v>2163</v>
      </c>
      <c r="D341" s="313" t="s">
        <v>2845</v>
      </c>
      <c r="E341" s="313" t="s">
        <v>94</v>
      </c>
      <c r="F341" s="313"/>
      <c r="G341">
        <v>5</v>
      </c>
      <c r="H341">
        <v>4.875</v>
      </c>
      <c r="I341">
        <v>0.75</v>
      </c>
      <c r="J341">
        <v>1.25</v>
      </c>
      <c r="L341" s="313" t="s">
        <v>3117</v>
      </c>
      <c r="M341" s="313"/>
      <c r="N341" s="313"/>
      <c r="O341" s="313"/>
      <c r="P341" s="313"/>
      <c r="Q341" s="313"/>
    </row>
    <row r="342" spans="2:18">
      <c r="B342" s="380"/>
      <c r="C342">
        <v>2164</v>
      </c>
      <c r="D342" s="313" t="s">
        <v>2845</v>
      </c>
      <c r="E342" s="313" t="s">
        <v>94</v>
      </c>
      <c r="F342" s="313"/>
      <c r="G342">
        <v>6</v>
      </c>
      <c r="H342">
        <v>5.5</v>
      </c>
      <c r="I342">
        <v>1.0625</v>
      </c>
      <c r="J342">
        <v>0.75</v>
      </c>
      <c r="L342" s="313" t="s">
        <v>3085</v>
      </c>
      <c r="M342" s="313"/>
      <c r="N342" s="313" t="s">
        <v>3238</v>
      </c>
      <c r="O342" s="313" t="s">
        <v>3239</v>
      </c>
      <c r="P342" s="313"/>
      <c r="Q342" s="313"/>
    </row>
    <row r="343" spans="2:18">
      <c r="B343" s="380"/>
      <c r="C343">
        <v>2165</v>
      </c>
      <c r="D343" s="313" t="s">
        <v>2845</v>
      </c>
      <c r="E343" s="313" t="s">
        <v>94</v>
      </c>
      <c r="F343" s="313"/>
      <c r="G343">
        <v>6.9375</v>
      </c>
      <c r="H343">
        <v>4.1875</v>
      </c>
      <c r="I343">
        <v>0.5</v>
      </c>
      <c r="J343">
        <v>0.75</v>
      </c>
      <c r="K343" t="s">
        <v>2899</v>
      </c>
      <c r="L343" s="313" t="s">
        <v>3117</v>
      </c>
      <c r="M343" s="313" t="s">
        <v>3240</v>
      </c>
      <c r="N343" s="313" t="s">
        <v>2872</v>
      </c>
      <c r="O343" s="313" t="s">
        <v>2872</v>
      </c>
      <c r="P343" s="313"/>
      <c r="Q343" s="313"/>
      <c r="R343" t="s">
        <v>3241</v>
      </c>
    </row>
    <row r="344" spans="2:18">
      <c r="B344" s="380"/>
      <c r="C344">
        <v>2167</v>
      </c>
      <c r="D344" s="313" t="s">
        <v>2907</v>
      </c>
      <c r="E344" s="313" t="s">
        <v>1970</v>
      </c>
      <c r="F344" s="313"/>
      <c r="G344">
        <v>8.625</v>
      </c>
      <c r="H344">
        <v>2.09375</v>
      </c>
      <c r="I344">
        <v>1</v>
      </c>
      <c r="L344" s="313" t="s">
        <v>2875</v>
      </c>
      <c r="M344" s="313" t="s">
        <v>3242</v>
      </c>
      <c r="N344" s="313"/>
      <c r="O344" s="313"/>
      <c r="P344" s="313"/>
      <c r="Q344" s="313"/>
    </row>
    <row r="345" spans="2:18">
      <c r="B345" s="380"/>
      <c r="C345">
        <v>2168</v>
      </c>
      <c r="D345" s="313" t="s">
        <v>2845</v>
      </c>
      <c r="E345" s="313" t="s">
        <v>94</v>
      </c>
      <c r="F345" s="313"/>
      <c r="G345">
        <v>9.75</v>
      </c>
      <c r="H345">
        <v>3.3125</v>
      </c>
      <c r="I345">
        <v>1</v>
      </c>
      <c r="J345">
        <v>0.625</v>
      </c>
      <c r="L345" s="313" t="s">
        <v>3243</v>
      </c>
      <c r="M345" s="313"/>
      <c r="N345" s="313"/>
      <c r="O345" s="313"/>
      <c r="P345" s="313"/>
      <c r="Q345" s="313"/>
    </row>
    <row r="346" spans="2:18">
      <c r="B346" s="380"/>
      <c r="C346">
        <v>2169</v>
      </c>
      <c r="D346" s="313" t="s">
        <v>2845</v>
      </c>
      <c r="E346" s="313" t="s">
        <v>94</v>
      </c>
      <c r="F346" s="313"/>
      <c r="G346">
        <v>4.25</v>
      </c>
      <c r="H346">
        <v>3.125</v>
      </c>
      <c r="I346">
        <v>1</v>
      </c>
      <c r="J346">
        <v>0.625</v>
      </c>
      <c r="L346" s="313" t="s">
        <v>3243</v>
      </c>
      <c r="M346" s="313"/>
      <c r="N346" s="313"/>
      <c r="O346" s="313"/>
      <c r="P346" s="313"/>
      <c r="Q346" s="313"/>
    </row>
    <row r="347" spans="2:18">
      <c r="B347" s="380"/>
      <c r="C347">
        <v>2170</v>
      </c>
      <c r="D347" s="313" t="s">
        <v>2907</v>
      </c>
      <c r="E347" s="313" t="s">
        <v>1970</v>
      </c>
      <c r="F347" s="313"/>
      <c r="G347">
        <v>6.5</v>
      </c>
      <c r="H347">
        <v>2.71875</v>
      </c>
      <c r="I347">
        <v>1.09375</v>
      </c>
      <c r="L347" s="313" t="s">
        <v>3244</v>
      </c>
      <c r="M347" s="313" t="s">
        <v>3245</v>
      </c>
      <c r="N347" s="313"/>
      <c r="O347" s="313"/>
      <c r="P347" s="313"/>
      <c r="Q347" s="313"/>
    </row>
    <row r="348" spans="2:18">
      <c r="B348" s="380"/>
      <c r="C348">
        <v>2171</v>
      </c>
      <c r="D348" s="313" t="s">
        <v>2845</v>
      </c>
      <c r="E348" s="313" t="s">
        <v>94</v>
      </c>
      <c r="F348" s="313"/>
      <c r="G348">
        <v>2.875</v>
      </c>
      <c r="H348">
        <v>2.5</v>
      </c>
      <c r="I348">
        <v>1.25</v>
      </c>
      <c r="J348">
        <v>0.5625</v>
      </c>
      <c r="L348" s="313" t="s">
        <v>2928</v>
      </c>
      <c r="M348" s="313"/>
      <c r="N348" s="313"/>
      <c r="O348" s="313"/>
      <c r="P348" s="313"/>
      <c r="Q348" s="313"/>
    </row>
    <row r="349" spans="2:18">
      <c r="B349" s="380"/>
      <c r="C349">
        <v>2172</v>
      </c>
      <c r="D349" s="313" t="s">
        <v>2845</v>
      </c>
      <c r="E349" s="313" t="s">
        <v>94</v>
      </c>
      <c r="F349" s="313"/>
      <c r="G349">
        <v>10.4375</v>
      </c>
      <c r="H349">
        <v>6.166666666666667</v>
      </c>
      <c r="I349">
        <v>0.75</v>
      </c>
      <c r="J349">
        <v>0.625</v>
      </c>
      <c r="L349" s="313" t="s">
        <v>3156</v>
      </c>
      <c r="M349" s="313" t="s">
        <v>3246</v>
      </c>
      <c r="N349" s="313" t="s">
        <v>3247</v>
      </c>
      <c r="O349" s="313" t="s">
        <v>3248</v>
      </c>
      <c r="P349" s="313" t="s">
        <v>3249</v>
      </c>
      <c r="Q349" s="313"/>
    </row>
    <row r="350" spans="2:18">
      <c r="B350" s="380"/>
      <c r="C350">
        <v>2173</v>
      </c>
      <c r="D350" s="313" t="s">
        <v>2845</v>
      </c>
      <c r="E350" s="313" t="s">
        <v>94</v>
      </c>
      <c r="F350" s="313"/>
      <c r="G350">
        <v>2.75</v>
      </c>
      <c r="H350">
        <v>3.25</v>
      </c>
      <c r="I350">
        <v>0.6875</v>
      </c>
      <c r="J350">
        <v>0.6875</v>
      </c>
      <c r="L350" s="313" t="s">
        <v>2956</v>
      </c>
      <c r="M350" s="313" t="s">
        <v>3250</v>
      </c>
      <c r="N350" s="313"/>
      <c r="O350" s="313"/>
      <c r="P350" s="313"/>
      <c r="Q350" s="313"/>
    </row>
    <row r="351" spans="2:18">
      <c r="B351" s="380"/>
      <c r="C351">
        <v>2174</v>
      </c>
      <c r="D351" s="313" t="s">
        <v>2907</v>
      </c>
      <c r="E351" s="313" t="s">
        <v>1970</v>
      </c>
      <c r="F351" s="313"/>
      <c r="G351">
        <v>7.875</v>
      </c>
      <c r="H351">
        <v>7.5</v>
      </c>
      <c r="I351">
        <v>2.375</v>
      </c>
      <c r="L351" s="313" t="s">
        <v>3089</v>
      </c>
      <c r="M351" s="313" t="s">
        <v>3251</v>
      </c>
      <c r="N351" s="313"/>
      <c r="O351" s="313"/>
      <c r="P351" s="313"/>
      <c r="Q351" s="313"/>
    </row>
    <row r="352" spans="2:18">
      <c r="B352" s="380"/>
      <c r="C352">
        <v>2175</v>
      </c>
      <c r="D352" s="313" t="s">
        <v>2907</v>
      </c>
      <c r="E352" s="313" t="s">
        <v>1970</v>
      </c>
      <c r="F352" s="313"/>
      <c r="G352">
        <v>5</v>
      </c>
      <c r="H352">
        <v>4.96875</v>
      </c>
      <c r="I352">
        <v>2.34375</v>
      </c>
      <c r="K352" t="s">
        <v>2980</v>
      </c>
      <c r="L352" s="313" t="s">
        <v>3089</v>
      </c>
      <c r="M352" s="313" t="s">
        <v>3251</v>
      </c>
      <c r="N352" s="313"/>
      <c r="O352" s="313"/>
      <c r="P352" s="313"/>
      <c r="Q352" s="313"/>
    </row>
    <row r="353" spans="2:17">
      <c r="B353" s="380"/>
      <c r="C353">
        <v>2176</v>
      </c>
      <c r="D353" s="313" t="s">
        <v>2907</v>
      </c>
      <c r="E353" s="313" t="s">
        <v>1970</v>
      </c>
      <c r="F353" s="313"/>
      <c r="G353">
        <v>1.96875</v>
      </c>
      <c r="H353">
        <v>2.0625</v>
      </c>
      <c r="I353">
        <v>1.03125</v>
      </c>
      <c r="L353" s="313" t="s">
        <v>3232</v>
      </c>
      <c r="M353" s="313" t="s">
        <v>3252</v>
      </c>
      <c r="N353" s="313"/>
      <c r="O353" s="313"/>
      <c r="P353" s="313"/>
      <c r="Q353" s="313"/>
    </row>
    <row r="354" spans="2:17">
      <c r="B354" s="380"/>
      <c r="C354">
        <v>2178</v>
      </c>
      <c r="D354" s="313" t="s">
        <v>2907</v>
      </c>
      <c r="E354" s="313" t="s">
        <v>1970</v>
      </c>
      <c r="F354" s="313"/>
      <c r="G354">
        <v>3.6875</v>
      </c>
      <c r="H354">
        <v>1.0625</v>
      </c>
      <c r="I354">
        <v>2.65625</v>
      </c>
      <c r="L354" s="313" t="s">
        <v>3089</v>
      </c>
      <c r="M354" s="313" t="s">
        <v>3253</v>
      </c>
      <c r="N354" s="313"/>
      <c r="O354" s="313"/>
      <c r="P354" s="313"/>
      <c r="Q354" s="313"/>
    </row>
    <row r="355" spans="2:17">
      <c r="B355" s="380"/>
      <c r="C355">
        <v>2179</v>
      </c>
      <c r="D355" s="313" t="s">
        <v>2907</v>
      </c>
      <c r="E355" s="313" t="s">
        <v>1970</v>
      </c>
      <c r="F355" s="313"/>
      <c r="G355">
        <v>3.1875</v>
      </c>
      <c r="H355">
        <v>3.21875</v>
      </c>
      <c r="I355">
        <v>1.40625</v>
      </c>
      <c r="L355" s="313" t="s">
        <v>3089</v>
      </c>
      <c r="M355" s="313" t="s">
        <v>3254</v>
      </c>
      <c r="N355" s="313"/>
      <c r="O355" s="313"/>
      <c r="P355" s="313"/>
      <c r="Q355" s="313"/>
    </row>
    <row r="356" spans="2:17">
      <c r="B356" s="380"/>
      <c r="C356">
        <v>2180</v>
      </c>
      <c r="D356" s="313" t="s">
        <v>2907</v>
      </c>
      <c r="E356" s="313" t="s">
        <v>1970</v>
      </c>
      <c r="F356" s="313"/>
      <c r="G356">
        <v>4.25</v>
      </c>
      <c r="H356">
        <v>3.71875</v>
      </c>
      <c r="I356">
        <v>1.40625</v>
      </c>
      <c r="L356" s="313" t="s">
        <v>3089</v>
      </c>
      <c r="M356" s="313" t="s">
        <v>3255</v>
      </c>
      <c r="N356" s="313"/>
      <c r="O356" s="313"/>
      <c r="P356" s="313"/>
      <c r="Q356" s="313"/>
    </row>
    <row r="357" spans="2:17">
      <c r="B357" s="380"/>
      <c r="C357">
        <v>2181</v>
      </c>
      <c r="D357" s="313" t="s">
        <v>2907</v>
      </c>
      <c r="E357" s="313" t="s">
        <v>1970</v>
      </c>
      <c r="F357" s="313"/>
      <c r="G357">
        <v>8.1875</v>
      </c>
      <c r="H357">
        <v>2.25</v>
      </c>
      <c r="I357">
        <v>1.15625</v>
      </c>
      <c r="L357" s="313" t="s">
        <v>3089</v>
      </c>
      <c r="M357" s="313" t="s">
        <v>3256</v>
      </c>
      <c r="N357" s="313"/>
      <c r="O357" s="313"/>
      <c r="P357" s="313"/>
      <c r="Q357" s="313"/>
    </row>
    <row r="358" spans="2:17">
      <c r="B358" s="380"/>
      <c r="C358">
        <v>2182</v>
      </c>
      <c r="D358" s="313" t="s">
        <v>2907</v>
      </c>
      <c r="E358" s="313" t="s">
        <v>1970</v>
      </c>
      <c r="F358" s="313"/>
      <c r="G358">
        <v>8.625</v>
      </c>
      <c r="H358">
        <v>2.125</v>
      </c>
      <c r="I358">
        <v>1.09375</v>
      </c>
      <c r="L358" s="313" t="s">
        <v>2875</v>
      </c>
      <c r="M358" s="313" t="s">
        <v>3257</v>
      </c>
      <c r="N358" s="313"/>
      <c r="O358" s="313"/>
      <c r="P358" s="313"/>
      <c r="Q358" s="313"/>
    </row>
    <row r="359" spans="2:17">
      <c r="B359" s="380"/>
      <c r="C359">
        <v>2183</v>
      </c>
      <c r="D359" s="313" t="s">
        <v>2907</v>
      </c>
      <c r="E359" s="313" t="s">
        <v>1970</v>
      </c>
      <c r="F359" s="313"/>
      <c r="G359">
        <v>4.59375</v>
      </c>
      <c r="H359">
        <v>1.96875</v>
      </c>
      <c r="I359">
        <v>3</v>
      </c>
      <c r="L359" s="313" t="s">
        <v>3136</v>
      </c>
      <c r="M359" s="313" t="s">
        <v>3258</v>
      </c>
      <c r="N359" s="313"/>
      <c r="O359" s="313"/>
      <c r="P359" s="313"/>
      <c r="Q359" s="313"/>
    </row>
    <row r="360" spans="2:17">
      <c r="B360" s="380"/>
      <c r="C360">
        <v>2184</v>
      </c>
      <c r="D360" s="313" t="s">
        <v>2849</v>
      </c>
      <c r="E360" s="313" t="s">
        <v>94</v>
      </c>
      <c r="F360" s="313"/>
      <c r="G360">
        <v>2.9375</v>
      </c>
      <c r="H360">
        <v>1.84375</v>
      </c>
      <c r="I360">
        <v>0.5</v>
      </c>
      <c r="L360" s="313" t="s">
        <v>3136</v>
      </c>
      <c r="M360" s="313" t="s">
        <v>3259</v>
      </c>
      <c r="N360" s="313"/>
      <c r="O360" s="313"/>
      <c r="P360" s="313"/>
      <c r="Q360" s="313"/>
    </row>
    <row r="361" spans="2:17">
      <c r="B361" s="380"/>
      <c r="C361">
        <v>2187</v>
      </c>
      <c r="D361" s="313" t="s">
        <v>2845</v>
      </c>
      <c r="E361" s="313" t="s">
        <v>94</v>
      </c>
      <c r="F361" s="313"/>
      <c r="G361">
        <v>8.5</v>
      </c>
      <c r="H361">
        <v>7.5625</v>
      </c>
      <c r="I361">
        <v>1.5625</v>
      </c>
      <c r="J361">
        <v>0.625</v>
      </c>
      <c r="L361" s="313" t="s">
        <v>2903</v>
      </c>
      <c r="M361" s="313"/>
      <c r="N361" s="313"/>
      <c r="O361" s="313"/>
      <c r="P361" s="313"/>
      <c r="Q361" s="313"/>
    </row>
    <row r="362" spans="2:17">
      <c r="B362" s="380"/>
      <c r="C362">
        <v>2188</v>
      </c>
      <c r="D362" s="313" t="s">
        <v>2907</v>
      </c>
      <c r="E362" s="313" t="s">
        <v>1970</v>
      </c>
      <c r="F362" s="313"/>
      <c r="G362">
        <v>3.75</v>
      </c>
      <c r="H362">
        <v>2.90625</v>
      </c>
      <c r="I362">
        <v>1.78125</v>
      </c>
      <c r="L362" s="313" t="s">
        <v>2875</v>
      </c>
      <c r="M362" s="313" t="s">
        <v>3260</v>
      </c>
      <c r="N362" s="313"/>
      <c r="O362" s="313"/>
      <c r="P362" s="313"/>
      <c r="Q362" s="313"/>
    </row>
    <row r="363" spans="2:17">
      <c r="B363" s="380"/>
      <c r="C363">
        <v>2189</v>
      </c>
      <c r="D363" s="313" t="s">
        <v>2907</v>
      </c>
      <c r="E363" s="313" t="s">
        <v>1970</v>
      </c>
      <c r="F363" s="313"/>
      <c r="G363">
        <v>3.6875</v>
      </c>
      <c r="H363">
        <v>3</v>
      </c>
      <c r="I363">
        <v>1.53125</v>
      </c>
      <c r="L363" s="313" t="s">
        <v>2875</v>
      </c>
      <c r="M363" s="313" t="s">
        <v>3261</v>
      </c>
      <c r="N363" s="313"/>
      <c r="O363" s="313"/>
      <c r="P363" s="313"/>
      <c r="Q363" s="313"/>
    </row>
    <row r="364" spans="2:17">
      <c r="B364" s="380"/>
      <c r="C364">
        <v>2190</v>
      </c>
      <c r="D364" s="313" t="s">
        <v>2845</v>
      </c>
      <c r="E364" s="313" t="s">
        <v>94</v>
      </c>
      <c r="F364" s="313"/>
      <c r="L364" s="313" t="s">
        <v>2962</v>
      </c>
      <c r="M364" s="313" t="s">
        <v>3262</v>
      </c>
      <c r="N364" s="313"/>
      <c r="O364" s="313"/>
      <c r="P364" s="313"/>
      <c r="Q364" s="313"/>
    </row>
    <row r="365" spans="2:17">
      <c r="B365" s="380"/>
      <c r="C365">
        <v>2191</v>
      </c>
      <c r="D365" s="313" t="s">
        <v>2907</v>
      </c>
      <c r="E365" s="313" t="s">
        <v>1970</v>
      </c>
      <c r="F365" s="313"/>
      <c r="G365">
        <v>6.25</v>
      </c>
      <c r="H365">
        <v>8.5</v>
      </c>
      <c r="I365">
        <v>1.09375</v>
      </c>
      <c r="L365" s="313" t="s">
        <v>3263</v>
      </c>
      <c r="M365" s="313" t="s">
        <v>3264</v>
      </c>
      <c r="N365" s="313"/>
      <c r="O365" s="313"/>
      <c r="P365" s="313"/>
      <c r="Q365" s="313"/>
    </row>
    <row r="366" spans="2:17">
      <c r="B366" s="380"/>
      <c r="C366">
        <v>2192</v>
      </c>
      <c r="D366" s="313" t="s">
        <v>2845</v>
      </c>
      <c r="E366" s="313" t="s">
        <v>94</v>
      </c>
      <c r="F366" s="313"/>
      <c r="G366">
        <v>3.875</v>
      </c>
      <c r="H366">
        <v>7.125</v>
      </c>
      <c r="I366">
        <v>1</v>
      </c>
      <c r="J366">
        <v>0.625</v>
      </c>
      <c r="L366" s="313" t="s">
        <v>2859</v>
      </c>
      <c r="M366" s="313" t="s">
        <v>3265</v>
      </c>
      <c r="N366" s="313"/>
      <c r="O366" s="313"/>
      <c r="P366" s="313"/>
      <c r="Q366" s="313"/>
    </row>
    <row r="367" spans="2:17">
      <c r="B367" s="380"/>
      <c r="C367">
        <v>2193</v>
      </c>
      <c r="D367" s="313" t="s">
        <v>2845</v>
      </c>
      <c r="E367" s="313" t="s">
        <v>94</v>
      </c>
      <c r="F367" s="313"/>
      <c r="G367">
        <v>4.625</v>
      </c>
      <c r="H367">
        <v>4.4375</v>
      </c>
      <c r="I367">
        <v>0.9375</v>
      </c>
      <c r="J367">
        <v>0.625</v>
      </c>
      <c r="K367" t="s">
        <v>2861</v>
      </c>
      <c r="L367" s="313" t="s">
        <v>2859</v>
      </c>
      <c r="M367" s="313" t="s">
        <v>3266</v>
      </c>
      <c r="N367" s="313"/>
      <c r="O367" s="313"/>
      <c r="P367" s="313"/>
      <c r="Q367" s="313"/>
    </row>
    <row r="368" spans="2:17">
      <c r="B368" s="380"/>
      <c r="C368">
        <v>2194</v>
      </c>
      <c r="D368" s="313" t="s">
        <v>2845</v>
      </c>
      <c r="E368" s="313" t="s">
        <v>94</v>
      </c>
      <c r="F368" s="313"/>
      <c r="G368">
        <v>4.125</v>
      </c>
      <c r="H368">
        <v>2.875</v>
      </c>
      <c r="I368">
        <v>0.875</v>
      </c>
      <c r="J368">
        <v>0.625</v>
      </c>
      <c r="L368" s="313" t="s">
        <v>2859</v>
      </c>
      <c r="M368" s="313" t="s">
        <v>3267</v>
      </c>
      <c r="N368" s="313"/>
      <c r="O368" s="313"/>
      <c r="P368" s="313"/>
      <c r="Q368" s="313"/>
    </row>
    <row r="369" spans="2:17">
      <c r="B369" s="380"/>
      <c r="C369">
        <v>2195</v>
      </c>
      <c r="D369" s="313" t="s">
        <v>2907</v>
      </c>
      <c r="E369" s="313" t="s">
        <v>1970</v>
      </c>
      <c r="F369" s="313"/>
      <c r="G369">
        <v>6</v>
      </c>
      <c r="H369">
        <v>1.25</v>
      </c>
      <c r="I369">
        <v>0.6875</v>
      </c>
      <c r="L369" s="313" t="s">
        <v>2875</v>
      </c>
      <c r="M369" s="313" t="s">
        <v>3268</v>
      </c>
      <c r="N369" s="313"/>
      <c r="O369" s="313"/>
      <c r="P369" s="313"/>
      <c r="Q369" s="313"/>
    </row>
    <row r="370" spans="2:17">
      <c r="B370" s="380"/>
      <c r="C370">
        <v>2196</v>
      </c>
      <c r="D370" s="313" t="s">
        <v>2907</v>
      </c>
      <c r="E370" s="313" t="s">
        <v>1970</v>
      </c>
      <c r="F370" s="313"/>
      <c r="G370">
        <v>3.5</v>
      </c>
      <c r="H370">
        <v>3.75</v>
      </c>
      <c r="I370">
        <v>1.796875</v>
      </c>
      <c r="L370" s="313" t="s">
        <v>2875</v>
      </c>
      <c r="M370" s="313" t="s">
        <v>3269</v>
      </c>
      <c r="N370" s="313"/>
      <c r="O370" s="313"/>
      <c r="P370" s="313"/>
      <c r="Q370" s="313"/>
    </row>
    <row r="371" spans="2:17">
      <c r="B371" s="380"/>
      <c r="C371">
        <v>2197</v>
      </c>
      <c r="D371" s="313" t="s">
        <v>2907</v>
      </c>
      <c r="E371" s="313" t="s">
        <v>1970</v>
      </c>
      <c r="F371" s="313"/>
      <c r="G371">
        <v>2.5</v>
      </c>
      <c r="H371">
        <v>2.09375</v>
      </c>
      <c r="I371">
        <v>1.21875</v>
      </c>
      <c r="J371" t="s">
        <v>3270</v>
      </c>
      <c r="L371" s="313" t="s">
        <v>2875</v>
      </c>
      <c r="M371" s="313" t="s">
        <v>3271</v>
      </c>
      <c r="N371" s="313" t="s">
        <v>3272</v>
      </c>
      <c r="O371" s="313"/>
      <c r="P371" s="313"/>
      <c r="Q371" s="313"/>
    </row>
    <row r="372" spans="2:17">
      <c r="B372" s="380"/>
      <c r="C372">
        <v>2198</v>
      </c>
      <c r="D372" s="313" t="s">
        <v>2845</v>
      </c>
      <c r="E372" s="313" t="s">
        <v>94</v>
      </c>
      <c r="F372" s="313"/>
      <c r="G372">
        <v>4.875</v>
      </c>
      <c r="H372">
        <v>4.6875</v>
      </c>
      <c r="I372">
        <v>1.0625</v>
      </c>
      <c r="J372">
        <v>0.625</v>
      </c>
      <c r="K372" t="s">
        <v>2899</v>
      </c>
      <c r="L372" s="313" t="s">
        <v>2859</v>
      </c>
      <c r="M372" s="313" t="s">
        <v>3273</v>
      </c>
      <c r="N372" s="313" t="s">
        <v>2872</v>
      </c>
      <c r="O372" s="313" t="s">
        <v>2872</v>
      </c>
      <c r="P372" s="313"/>
      <c r="Q372" s="313"/>
    </row>
    <row r="373" spans="2:17">
      <c r="B373" s="380"/>
      <c r="C373">
        <v>2199</v>
      </c>
      <c r="D373" s="313" t="s">
        <v>2845</v>
      </c>
      <c r="E373" s="313" t="s">
        <v>94</v>
      </c>
      <c r="F373" s="313"/>
      <c r="G373">
        <v>5.3125</v>
      </c>
      <c r="H373">
        <v>3.4375</v>
      </c>
      <c r="I373">
        <v>1.125</v>
      </c>
      <c r="J373">
        <v>0.625</v>
      </c>
      <c r="K373" t="s">
        <v>2899</v>
      </c>
      <c r="L373" s="313" t="s">
        <v>2859</v>
      </c>
      <c r="M373" s="313" t="s">
        <v>3274</v>
      </c>
      <c r="N373" s="313" t="s">
        <v>2872</v>
      </c>
      <c r="O373" s="313" t="s">
        <v>2872</v>
      </c>
      <c r="P373" s="313"/>
      <c r="Q373" s="313"/>
    </row>
    <row r="374" spans="2:17">
      <c r="B374" s="380"/>
      <c r="C374">
        <v>2200</v>
      </c>
      <c r="D374" s="313" t="s">
        <v>2845</v>
      </c>
      <c r="E374" s="313" t="s">
        <v>94</v>
      </c>
      <c r="F374" s="313"/>
      <c r="G374">
        <v>8.375</v>
      </c>
      <c r="H374">
        <v>4</v>
      </c>
      <c r="I374">
        <v>0.8125</v>
      </c>
      <c r="J374">
        <v>0.5625</v>
      </c>
      <c r="K374" t="s">
        <v>2899</v>
      </c>
      <c r="L374" s="313" t="s">
        <v>2859</v>
      </c>
      <c r="M374" s="313" t="s">
        <v>3275</v>
      </c>
      <c r="N374" s="313" t="s">
        <v>2872</v>
      </c>
      <c r="O374" s="313" t="s">
        <v>2872</v>
      </c>
      <c r="P374" s="313"/>
      <c r="Q374" s="313"/>
    </row>
    <row r="375" spans="2:17">
      <c r="B375" s="380"/>
      <c r="C375">
        <v>2201</v>
      </c>
      <c r="D375" s="313" t="s">
        <v>2907</v>
      </c>
      <c r="E375" s="313" t="s">
        <v>1970</v>
      </c>
      <c r="F375" s="313"/>
      <c r="G375">
        <v>3.0625</v>
      </c>
      <c r="H375">
        <v>3.03125</v>
      </c>
      <c r="I375">
        <v>1.1875</v>
      </c>
      <c r="L375" s="313" t="s">
        <v>2875</v>
      </c>
      <c r="M375" s="313" t="s">
        <v>3276</v>
      </c>
      <c r="N375" s="313"/>
      <c r="O375" s="313"/>
      <c r="P375" s="313"/>
      <c r="Q375" s="313"/>
    </row>
    <row r="376" spans="2:17">
      <c r="B376" s="380"/>
      <c r="C376">
        <v>2202</v>
      </c>
      <c r="D376" s="313" t="s">
        <v>2907</v>
      </c>
      <c r="E376" s="313" t="s">
        <v>1970</v>
      </c>
      <c r="F376" s="313"/>
      <c r="G376">
        <v>3.625</v>
      </c>
      <c r="H376">
        <v>2.71875</v>
      </c>
      <c r="I376">
        <v>2.875</v>
      </c>
      <c r="L376" s="313" t="s">
        <v>2875</v>
      </c>
      <c r="M376" s="313" t="s">
        <v>3277</v>
      </c>
      <c r="N376" s="313"/>
      <c r="O376" s="313"/>
      <c r="P376" s="313"/>
      <c r="Q376" s="313"/>
    </row>
    <row r="377" spans="2:17">
      <c r="B377" s="380"/>
      <c r="C377">
        <v>2203</v>
      </c>
      <c r="D377" s="313" t="s">
        <v>2907</v>
      </c>
      <c r="E377" s="313" t="s">
        <v>1970</v>
      </c>
      <c r="F377" s="313"/>
      <c r="G377">
        <v>1</v>
      </c>
      <c r="H377">
        <v>2.1875</v>
      </c>
      <c r="I377">
        <v>6.1875</v>
      </c>
      <c r="J377" t="s">
        <v>234</v>
      </c>
      <c r="L377" s="313" t="s">
        <v>2875</v>
      </c>
      <c r="M377" s="313" t="s">
        <v>3278</v>
      </c>
      <c r="N377" s="313"/>
      <c r="O377" s="313"/>
      <c r="P377" s="313"/>
      <c r="Q377" s="313"/>
    </row>
    <row r="378" spans="2:17">
      <c r="B378" s="380"/>
      <c r="C378">
        <v>2204</v>
      </c>
      <c r="D378" s="313" t="s">
        <v>2907</v>
      </c>
      <c r="E378" s="313" t="s">
        <v>1970</v>
      </c>
      <c r="F378" s="313"/>
      <c r="G378">
        <v>1.25</v>
      </c>
      <c r="H378">
        <v>3.3125</v>
      </c>
      <c r="I378">
        <v>6.5625</v>
      </c>
      <c r="J378" t="s">
        <v>234</v>
      </c>
      <c r="L378" s="313" t="s">
        <v>2875</v>
      </c>
      <c r="M378" s="313" t="s">
        <v>3279</v>
      </c>
      <c r="N378" s="313"/>
      <c r="O378" s="313"/>
      <c r="P378" s="313"/>
      <c r="Q378" s="313"/>
    </row>
    <row r="379" spans="2:17">
      <c r="B379" s="380"/>
      <c r="C379">
        <v>2206</v>
      </c>
      <c r="D379" s="313" t="s">
        <v>2907</v>
      </c>
      <c r="E379" s="313" t="s">
        <v>1970</v>
      </c>
      <c r="F379" s="313"/>
      <c r="G379">
        <v>3.8125</v>
      </c>
      <c r="H379">
        <v>3.0625</v>
      </c>
      <c r="I379">
        <v>2.375</v>
      </c>
      <c r="L379" s="313" t="s">
        <v>3138</v>
      </c>
      <c r="M379" s="313" t="s">
        <v>3280</v>
      </c>
      <c r="N379" s="313"/>
      <c r="O379" s="313"/>
      <c r="P379" s="313"/>
      <c r="Q379" s="313"/>
    </row>
    <row r="380" spans="2:17">
      <c r="B380" s="380"/>
      <c r="C380">
        <v>2207</v>
      </c>
      <c r="D380" s="313" t="s">
        <v>2907</v>
      </c>
      <c r="E380" s="313" t="s">
        <v>1970</v>
      </c>
      <c r="F380" s="313"/>
      <c r="G380">
        <v>2.6875</v>
      </c>
      <c r="H380">
        <v>2.1875</v>
      </c>
      <c r="I380">
        <v>1.21875</v>
      </c>
      <c r="L380" s="313" t="s">
        <v>2875</v>
      </c>
      <c r="M380" s="313" t="s">
        <v>3281</v>
      </c>
      <c r="N380" s="313" t="s">
        <v>3282</v>
      </c>
      <c r="O380" s="313"/>
      <c r="P380" s="313"/>
      <c r="Q380" s="313"/>
    </row>
    <row r="381" spans="2:17">
      <c r="B381" s="380"/>
      <c r="C381">
        <v>2208</v>
      </c>
      <c r="D381" s="313" t="s">
        <v>2845</v>
      </c>
      <c r="E381" s="313" t="s">
        <v>94</v>
      </c>
      <c r="F381" s="313"/>
      <c r="G381">
        <v>9.75</v>
      </c>
      <c r="H381">
        <v>1.90625</v>
      </c>
      <c r="I381">
        <v>1.8125</v>
      </c>
      <c r="J381">
        <v>1.5</v>
      </c>
      <c r="L381" s="313" t="s">
        <v>2875</v>
      </c>
      <c r="M381" s="313" t="s">
        <v>3283</v>
      </c>
      <c r="N381" s="313"/>
      <c r="O381" s="313"/>
      <c r="P381" s="313"/>
      <c r="Q381" s="313"/>
    </row>
    <row r="382" spans="2:17">
      <c r="B382" s="380"/>
      <c r="C382">
        <v>2209</v>
      </c>
      <c r="D382" s="313" t="s">
        <v>2845</v>
      </c>
      <c r="E382" s="313" t="s">
        <v>94</v>
      </c>
      <c r="F382" s="313"/>
      <c r="G382">
        <v>9.28125</v>
      </c>
      <c r="H382">
        <v>1.90625</v>
      </c>
      <c r="I382">
        <v>1.8125</v>
      </c>
      <c r="J382">
        <v>1.5</v>
      </c>
      <c r="L382" s="313" t="s">
        <v>2875</v>
      </c>
      <c r="M382" s="313" t="s">
        <v>3284</v>
      </c>
      <c r="N382" s="313"/>
      <c r="O382" s="313"/>
      <c r="P382" s="313"/>
      <c r="Q382" s="313"/>
    </row>
    <row r="383" spans="2:17">
      <c r="B383" s="380"/>
      <c r="C383">
        <v>2210</v>
      </c>
      <c r="D383" s="313" t="s">
        <v>2907</v>
      </c>
      <c r="E383" s="313" t="s">
        <v>1970</v>
      </c>
      <c r="F383" s="313"/>
      <c r="G383">
        <v>3.3125</v>
      </c>
      <c r="H383">
        <v>2.3125</v>
      </c>
      <c r="I383">
        <v>1.875</v>
      </c>
      <c r="L383" s="313" t="s">
        <v>2875</v>
      </c>
      <c r="M383" s="313" t="s">
        <v>3285</v>
      </c>
      <c r="N383" s="313"/>
      <c r="O383" s="313"/>
      <c r="P383" s="313"/>
      <c r="Q383" s="313"/>
    </row>
    <row r="384" spans="2:17">
      <c r="B384" s="380"/>
      <c r="C384">
        <v>2211</v>
      </c>
      <c r="D384" s="313" t="s">
        <v>2907</v>
      </c>
      <c r="E384" s="313" t="s">
        <v>1970</v>
      </c>
      <c r="F384" s="313"/>
      <c r="G384">
        <v>1.8125</v>
      </c>
      <c r="H384">
        <v>1.25</v>
      </c>
      <c r="I384">
        <v>2.25</v>
      </c>
      <c r="L384" s="313" t="s">
        <v>2875</v>
      </c>
      <c r="M384" s="313" t="s">
        <v>3286</v>
      </c>
      <c r="N384" s="313" t="s">
        <v>3287</v>
      </c>
      <c r="O384" s="313"/>
      <c r="P384" s="313"/>
      <c r="Q384" s="313"/>
    </row>
    <row r="385" spans="2:17">
      <c r="B385" s="380"/>
      <c r="C385">
        <v>2212</v>
      </c>
      <c r="D385" s="313" t="s">
        <v>2907</v>
      </c>
      <c r="E385" s="313" t="s">
        <v>1970</v>
      </c>
      <c r="F385" s="313"/>
      <c r="G385">
        <v>3.953125</v>
      </c>
      <c r="H385">
        <v>4.4375</v>
      </c>
      <c r="I385">
        <v>2.25</v>
      </c>
      <c r="L385" s="313" t="s">
        <v>2875</v>
      </c>
      <c r="M385" s="313" t="s">
        <v>3288</v>
      </c>
      <c r="N385" s="313"/>
      <c r="O385" s="313"/>
      <c r="P385" s="313"/>
      <c r="Q385" s="313"/>
    </row>
    <row r="386" spans="2:17">
      <c r="B386" s="380"/>
      <c r="C386">
        <v>2213</v>
      </c>
      <c r="D386" s="313" t="s">
        <v>2907</v>
      </c>
      <c r="E386" s="313" t="s">
        <v>1970</v>
      </c>
      <c r="F386" s="313"/>
      <c r="G386">
        <v>2.9375</v>
      </c>
      <c r="H386">
        <v>1.6875</v>
      </c>
      <c r="I386">
        <v>3.875</v>
      </c>
      <c r="L386" s="313" t="s">
        <v>2875</v>
      </c>
      <c r="M386" s="313" t="s">
        <v>3289</v>
      </c>
      <c r="N386" s="313"/>
      <c r="O386" s="313"/>
      <c r="P386" s="313"/>
      <c r="Q386" s="313"/>
    </row>
    <row r="387" spans="2:17">
      <c r="B387" s="380"/>
      <c r="C387">
        <v>2214</v>
      </c>
      <c r="D387" s="313" t="s">
        <v>2845</v>
      </c>
      <c r="E387" s="313" t="s">
        <v>94</v>
      </c>
      <c r="F387" s="313"/>
      <c r="G387">
        <v>4.375</v>
      </c>
      <c r="H387">
        <v>3.3125</v>
      </c>
      <c r="I387">
        <v>1.5</v>
      </c>
      <c r="L387" s="313" t="s">
        <v>3290</v>
      </c>
      <c r="M387" s="313" t="s">
        <v>3291</v>
      </c>
      <c r="N387" s="313"/>
      <c r="O387" s="313"/>
      <c r="P387" s="313"/>
      <c r="Q387" s="313"/>
    </row>
    <row r="388" spans="2:17">
      <c r="B388" s="380"/>
      <c r="C388">
        <v>2215</v>
      </c>
      <c r="D388" s="313" t="s">
        <v>2907</v>
      </c>
      <c r="E388" s="313" t="s">
        <v>1970</v>
      </c>
      <c r="F388" s="313"/>
      <c r="G388">
        <v>7.09375</v>
      </c>
      <c r="H388">
        <v>4.34375</v>
      </c>
      <c r="I388">
        <v>1.65625</v>
      </c>
      <c r="L388" s="313" t="s">
        <v>3292</v>
      </c>
      <c r="M388" s="313" t="s">
        <v>3293</v>
      </c>
      <c r="N388" s="313"/>
      <c r="O388" s="313"/>
      <c r="P388" s="313"/>
      <c r="Q388" s="313"/>
    </row>
    <row r="389" spans="2:17">
      <c r="B389" s="380"/>
      <c r="C389">
        <v>2216</v>
      </c>
      <c r="D389" s="313" t="s">
        <v>2907</v>
      </c>
      <c r="E389" s="313" t="s">
        <v>1970</v>
      </c>
      <c r="F389" s="313"/>
      <c r="G389">
        <v>2.375</v>
      </c>
      <c r="H389">
        <v>2.03125</v>
      </c>
      <c r="I389">
        <v>1.46875</v>
      </c>
      <c r="L389" s="313" t="s">
        <v>3117</v>
      </c>
      <c r="M389" s="313" t="s">
        <v>3294</v>
      </c>
      <c r="N389" s="313"/>
      <c r="O389" s="313"/>
      <c r="P389" s="313"/>
      <c r="Q389" s="313"/>
    </row>
    <row r="390" spans="2:17">
      <c r="B390" s="380"/>
      <c r="C390">
        <v>2217</v>
      </c>
      <c r="D390" s="313" t="s">
        <v>2907</v>
      </c>
      <c r="E390" s="313" t="s">
        <v>1970</v>
      </c>
      <c r="F390" s="313"/>
      <c r="G390">
        <v>3.578125</v>
      </c>
      <c r="H390">
        <v>1.90625</v>
      </c>
      <c r="I390">
        <v>2.9375</v>
      </c>
      <c r="L390" s="313" t="s">
        <v>2875</v>
      </c>
      <c r="M390" s="313" t="s">
        <v>3295</v>
      </c>
      <c r="N390" s="313"/>
      <c r="O390" s="313"/>
      <c r="P390" s="313"/>
      <c r="Q390" s="313"/>
    </row>
    <row r="391" spans="2:17">
      <c r="B391" s="380"/>
      <c r="C391">
        <v>2218</v>
      </c>
      <c r="D391" s="313" t="s">
        <v>2907</v>
      </c>
      <c r="E391" s="313" t="s">
        <v>1970</v>
      </c>
      <c r="F391" s="313"/>
      <c r="G391">
        <v>8.5625</v>
      </c>
      <c r="H391">
        <v>6.625</v>
      </c>
      <c r="I391">
        <v>0.9375</v>
      </c>
      <c r="L391" s="313" t="s">
        <v>3296</v>
      </c>
      <c r="M391" s="313" t="s">
        <v>3297</v>
      </c>
      <c r="N391" s="313"/>
      <c r="O391" s="313"/>
      <c r="P391" s="313"/>
      <c r="Q391" s="313"/>
    </row>
    <row r="392" spans="2:17">
      <c r="B392" s="380"/>
      <c r="C392">
        <v>2219</v>
      </c>
      <c r="D392" s="313" t="s">
        <v>2845</v>
      </c>
      <c r="E392" s="313" t="s">
        <v>94</v>
      </c>
      <c r="F392" s="313" t="s">
        <v>2860</v>
      </c>
      <c r="G392">
        <v>3.125</v>
      </c>
      <c r="H392">
        <v>3.125</v>
      </c>
      <c r="I392">
        <v>2</v>
      </c>
      <c r="J392">
        <v>0.75</v>
      </c>
      <c r="L392" s="313" t="s">
        <v>2956</v>
      </c>
      <c r="M392" s="313"/>
      <c r="N392" s="313" t="s">
        <v>3298</v>
      </c>
      <c r="O392" s="313" t="s">
        <v>3299</v>
      </c>
      <c r="P392" s="313" t="s">
        <v>3300</v>
      </c>
      <c r="Q392" s="313" t="s">
        <v>3301</v>
      </c>
    </row>
    <row r="393" spans="2:17">
      <c r="B393" s="380"/>
      <c r="C393">
        <v>2220</v>
      </c>
      <c r="D393" s="313" t="s">
        <v>2845</v>
      </c>
      <c r="E393" s="313" t="s">
        <v>94</v>
      </c>
      <c r="F393" s="313"/>
      <c r="G393">
        <v>10.5</v>
      </c>
      <c r="H393">
        <v>7.5</v>
      </c>
      <c r="I393">
        <v>3</v>
      </c>
      <c r="J393">
        <v>0.75</v>
      </c>
      <c r="L393" s="313" t="s">
        <v>3031</v>
      </c>
      <c r="M393" s="313"/>
      <c r="N393" s="313"/>
      <c r="O393" s="313"/>
      <c r="P393" s="313"/>
      <c r="Q393" s="313"/>
    </row>
    <row r="394" spans="2:17">
      <c r="B394" s="380"/>
      <c r="C394">
        <v>2221</v>
      </c>
      <c r="D394" s="313" t="s">
        <v>2907</v>
      </c>
      <c r="E394" s="313" t="s">
        <v>1970</v>
      </c>
      <c r="F394" s="313"/>
      <c r="G394">
        <v>1.921875</v>
      </c>
      <c r="H394">
        <v>2.125</v>
      </c>
      <c r="I394">
        <v>1.21875</v>
      </c>
      <c r="K394" t="s">
        <v>2980</v>
      </c>
      <c r="L394" s="313"/>
      <c r="M394" s="313" t="s">
        <v>3302</v>
      </c>
      <c r="N394" s="313" t="s">
        <v>3303</v>
      </c>
      <c r="O394" s="313"/>
      <c r="P394" s="313"/>
      <c r="Q394" s="313"/>
    </row>
    <row r="395" spans="2:17">
      <c r="B395" s="380"/>
      <c r="C395">
        <v>2222</v>
      </c>
      <c r="D395" s="313" t="s">
        <v>2907</v>
      </c>
      <c r="E395" s="313" t="s">
        <v>1970</v>
      </c>
      <c r="F395" s="313"/>
      <c r="G395">
        <v>2.671875</v>
      </c>
      <c r="H395">
        <v>2.875</v>
      </c>
      <c r="I395">
        <v>1.25</v>
      </c>
      <c r="L395" s="313"/>
      <c r="M395" s="313" t="s">
        <v>3304</v>
      </c>
      <c r="N395" s="313"/>
      <c r="O395" s="313"/>
      <c r="P395" s="313"/>
      <c r="Q395" s="313"/>
    </row>
    <row r="396" spans="2:17">
      <c r="B396" s="380"/>
      <c r="C396">
        <v>2223</v>
      </c>
      <c r="D396" s="313" t="s">
        <v>2907</v>
      </c>
      <c r="E396" s="313" t="s">
        <v>1970</v>
      </c>
      <c r="F396" s="313"/>
      <c r="G396">
        <v>2.75</v>
      </c>
      <c r="H396">
        <v>2.75</v>
      </c>
      <c r="I396">
        <v>0.875</v>
      </c>
      <c r="L396" s="313"/>
      <c r="M396" s="313" t="s">
        <v>3305</v>
      </c>
      <c r="N396" s="313"/>
      <c r="O396" s="313"/>
      <c r="P396" s="313"/>
      <c r="Q396" s="313"/>
    </row>
    <row r="397" spans="2:17">
      <c r="B397" s="380"/>
      <c r="C397">
        <v>2224</v>
      </c>
      <c r="D397" s="313" t="s">
        <v>2845</v>
      </c>
      <c r="E397" s="313" t="s">
        <v>94</v>
      </c>
      <c r="F397" s="313"/>
      <c r="G397">
        <v>6.625</v>
      </c>
      <c r="H397">
        <v>3.625</v>
      </c>
      <c r="I397">
        <v>0.8125</v>
      </c>
      <c r="J397">
        <v>0.625</v>
      </c>
      <c r="L397" s="313" t="s">
        <v>2903</v>
      </c>
      <c r="M397" s="313"/>
      <c r="N397" s="313"/>
      <c r="O397" s="313"/>
      <c r="P397" s="313"/>
      <c r="Q397" s="313"/>
    </row>
    <row r="398" spans="2:17">
      <c r="B398" s="380"/>
      <c r="C398">
        <v>2225</v>
      </c>
      <c r="D398" s="313" t="s">
        <v>2845</v>
      </c>
      <c r="E398" s="313" t="s">
        <v>94</v>
      </c>
      <c r="F398" s="313"/>
      <c r="G398">
        <v>6.5625</v>
      </c>
      <c r="H398">
        <v>2.125</v>
      </c>
      <c r="I398">
        <v>0.8125</v>
      </c>
      <c r="J398">
        <v>1</v>
      </c>
      <c r="L398" s="313" t="s">
        <v>3117</v>
      </c>
      <c r="M398" s="313"/>
      <c r="N398" s="313"/>
      <c r="O398" s="313"/>
      <c r="P398" s="313"/>
      <c r="Q398" s="313"/>
    </row>
    <row r="399" spans="2:17">
      <c r="B399" s="380"/>
      <c r="C399">
        <v>2226</v>
      </c>
      <c r="D399" s="313" t="s">
        <v>2845</v>
      </c>
      <c r="E399" s="313" t="s">
        <v>94</v>
      </c>
      <c r="F399" s="313"/>
      <c r="G399">
        <v>6.375</v>
      </c>
      <c r="H399">
        <v>4</v>
      </c>
      <c r="I399">
        <v>1.375</v>
      </c>
      <c r="J399">
        <v>0.875</v>
      </c>
      <c r="L399" s="313" t="s">
        <v>3117</v>
      </c>
      <c r="M399" s="313"/>
      <c r="N399" s="313"/>
      <c r="O399" s="313"/>
      <c r="P399" s="313"/>
      <c r="Q399" s="313"/>
    </row>
    <row r="400" spans="2:17">
      <c r="B400" s="380"/>
      <c r="C400">
        <v>2227</v>
      </c>
      <c r="D400" s="313" t="s">
        <v>2845</v>
      </c>
      <c r="E400" s="313" t="s">
        <v>94</v>
      </c>
      <c r="F400" s="313" t="s">
        <v>2822</v>
      </c>
      <c r="G400">
        <v>2.125</v>
      </c>
      <c r="H400">
        <v>1.75</v>
      </c>
      <c r="I400">
        <v>0.75</v>
      </c>
      <c r="J400">
        <v>0.5625</v>
      </c>
      <c r="K400" t="s">
        <v>2899</v>
      </c>
      <c r="L400" s="313" t="s">
        <v>3306</v>
      </c>
      <c r="M400" s="313" t="s">
        <v>3307</v>
      </c>
      <c r="N400" s="313"/>
      <c r="O400" s="313"/>
      <c r="P400" s="313" t="s">
        <v>3308</v>
      </c>
      <c r="Q400" s="313" t="s">
        <v>3309</v>
      </c>
    </row>
    <row r="401" spans="2:17">
      <c r="B401" s="380"/>
      <c r="C401">
        <v>2228</v>
      </c>
      <c r="D401" s="313" t="s">
        <v>2907</v>
      </c>
      <c r="E401" s="313" t="s">
        <v>1970</v>
      </c>
      <c r="F401" s="313"/>
      <c r="G401">
        <v>3.125</v>
      </c>
      <c r="H401">
        <v>2.375</v>
      </c>
      <c r="I401">
        <v>1.09375</v>
      </c>
      <c r="L401" s="313"/>
      <c r="M401" s="313" t="s">
        <v>3310</v>
      </c>
      <c r="N401" s="313"/>
      <c r="O401" s="313"/>
      <c r="P401" s="313"/>
      <c r="Q401" s="313"/>
    </row>
    <row r="402" spans="2:17">
      <c r="B402" s="380"/>
      <c r="C402">
        <v>2229</v>
      </c>
      <c r="D402" s="313" t="s">
        <v>2907</v>
      </c>
      <c r="E402" s="313" t="s">
        <v>1970</v>
      </c>
      <c r="F402" s="313"/>
      <c r="G402">
        <v>3.5</v>
      </c>
      <c r="H402">
        <v>2.6875</v>
      </c>
      <c r="I402">
        <v>1.03125</v>
      </c>
      <c r="K402" t="s">
        <v>2980</v>
      </c>
      <c r="L402" s="313" t="s">
        <v>3311</v>
      </c>
      <c r="M402" s="313" t="s">
        <v>3312</v>
      </c>
      <c r="N402" s="313" t="s">
        <v>2952</v>
      </c>
      <c r="O402" s="313"/>
      <c r="P402" s="313"/>
      <c r="Q402" s="313"/>
    </row>
    <row r="403" spans="2:17">
      <c r="B403" s="380"/>
      <c r="C403">
        <v>2230</v>
      </c>
      <c r="D403" s="313" t="s">
        <v>2907</v>
      </c>
      <c r="E403" s="313" t="s">
        <v>1970</v>
      </c>
      <c r="F403" s="313"/>
      <c r="G403">
        <v>4.859375</v>
      </c>
      <c r="H403">
        <v>4.859375</v>
      </c>
      <c r="I403" t="s">
        <v>3313</v>
      </c>
      <c r="L403" s="313" t="s">
        <v>3314</v>
      </c>
      <c r="M403" s="313"/>
      <c r="N403" s="313"/>
      <c r="O403" s="313"/>
      <c r="P403" s="313"/>
      <c r="Q403" s="313"/>
    </row>
    <row r="404" spans="2:17">
      <c r="B404" s="380"/>
      <c r="C404">
        <v>2231</v>
      </c>
      <c r="D404" s="313" t="s">
        <v>2845</v>
      </c>
      <c r="E404" s="313" t="s">
        <v>94</v>
      </c>
      <c r="F404" s="313"/>
      <c r="G404">
        <v>5.8125</v>
      </c>
      <c r="H404">
        <v>3.6875</v>
      </c>
      <c r="I404">
        <v>1.4375</v>
      </c>
      <c r="J404" t="s">
        <v>3315</v>
      </c>
      <c r="K404" t="s">
        <v>2899</v>
      </c>
      <c r="L404" s="313" t="s">
        <v>3119</v>
      </c>
      <c r="M404" s="313" t="s">
        <v>3316</v>
      </c>
      <c r="N404" s="313" t="s">
        <v>3317</v>
      </c>
      <c r="O404" s="313" t="s">
        <v>2872</v>
      </c>
      <c r="P404" s="313" t="s">
        <v>3318</v>
      </c>
      <c r="Q404" s="313"/>
    </row>
    <row r="405" spans="2:17">
      <c r="B405" s="380"/>
      <c r="C405">
        <v>2232</v>
      </c>
      <c r="D405" s="313" t="s">
        <v>2907</v>
      </c>
      <c r="E405" s="313" t="s">
        <v>1970</v>
      </c>
      <c r="F405" s="313"/>
      <c r="G405">
        <v>1.625</v>
      </c>
      <c r="H405">
        <v>1.875</v>
      </c>
      <c r="I405">
        <v>5.375</v>
      </c>
      <c r="L405" s="313" t="s">
        <v>3140</v>
      </c>
      <c r="M405" s="313" t="s">
        <v>3319</v>
      </c>
      <c r="N405" s="313"/>
      <c r="O405" s="313"/>
      <c r="P405" s="313"/>
      <c r="Q405" s="313"/>
    </row>
    <row r="406" spans="2:17">
      <c r="B406" s="380"/>
      <c r="C406">
        <v>2233</v>
      </c>
      <c r="D406" s="313" t="s">
        <v>2907</v>
      </c>
      <c r="E406" s="313" t="s">
        <v>1970</v>
      </c>
      <c r="F406" s="313"/>
      <c r="G406">
        <v>1.21875</v>
      </c>
      <c r="H406">
        <v>4.3125</v>
      </c>
      <c r="I406">
        <v>7.0625</v>
      </c>
      <c r="L406" s="313" t="s">
        <v>2875</v>
      </c>
      <c r="M406" s="313" t="s">
        <v>3320</v>
      </c>
      <c r="N406" s="313"/>
      <c r="O406" s="313"/>
      <c r="P406" s="313"/>
      <c r="Q406" s="313"/>
    </row>
    <row r="407" spans="2:17">
      <c r="B407" s="380"/>
      <c r="C407">
        <v>2234</v>
      </c>
      <c r="D407" s="313" t="s">
        <v>2907</v>
      </c>
      <c r="E407" s="313" t="s">
        <v>1970</v>
      </c>
      <c r="F407" s="313"/>
      <c r="G407">
        <v>2.25</v>
      </c>
      <c r="H407">
        <v>4.375</v>
      </c>
      <c r="I407">
        <v>1.3125</v>
      </c>
      <c r="L407" s="313" t="s">
        <v>3140</v>
      </c>
      <c r="M407" s="313" t="s">
        <v>3321</v>
      </c>
      <c r="N407" s="313"/>
      <c r="O407" s="313"/>
      <c r="P407" s="313"/>
      <c r="Q407" s="313"/>
    </row>
    <row r="408" spans="2:17">
      <c r="B408" s="380"/>
      <c r="C408">
        <v>2235</v>
      </c>
      <c r="D408" s="313" t="s">
        <v>2907</v>
      </c>
      <c r="E408" s="313" t="s">
        <v>1970</v>
      </c>
      <c r="F408" s="313"/>
      <c r="G408">
        <v>2.59375</v>
      </c>
      <c r="H408">
        <v>3.3125</v>
      </c>
      <c r="I408">
        <v>1.1875</v>
      </c>
      <c r="L408" s="313" t="s">
        <v>2875</v>
      </c>
      <c r="M408" s="313" t="s">
        <v>3322</v>
      </c>
      <c r="N408" s="313" t="s">
        <v>3323</v>
      </c>
      <c r="O408" s="313" t="s">
        <v>3231</v>
      </c>
      <c r="P408" s="313"/>
      <c r="Q408" s="313"/>
    </row>
    <row r="409" spans="2:17">
      <c r="B409" s="380"/>
      <c r="C409">
        <v>2236</v>
      </c>
      <c r="D409" s="313" t="s">
        <v>2845</v>
      </c>
      <c r="E409" s="313" t="s">
        <v>94</v>
      </c>
      <c r="F409" s="313"/>
      <c r="G409">
        <v>10.25</v>
      </c>
      <c r="H409">
        <v>7.375</v>
      </c>
      <c r="I409">
        <v>1.5</v>
      </c>
      <c r="L409" s="313" t="s">
        <v>3031</v>
      </c>
      <c r="M409" s="313" t="s">
        <v>3324</v>
      </c>
      <c r="N409" s="313"/>
      <c r="O409" s="313"/>
      <c r="P409" s="313"/>
      <c r="Q409" s="313"/>
    </row>
    <row r="410" spans="2:17">
      <c r="B410" s="380"/>
      <c r="C410">
        <v>2237</v>
      </c>
      <c r="D410" s="313" t="s">
        <v>2907</v>
      </c>
      <c r="E410" s="313" t="s">
        <v>1970</v>
      </c>
      <c r="F410" s="313"/>
      <c r="G410">
        <v>3</v>
      </c>
      <c r="H410">
        <v>3.6875</v>
      </c>
      <c r="I410">
        <v>1.34375</v>
      </c>
      <c r="L410" s="313" t="s">
        <v>2881</v>
      </c>
      <c r="M410" s="313" t="s">
        <v>3325</v>
      </c>
      <c r="N410" s="313" t="s">
        <v>3326</v>
      </c>
      <c r="O410" s="313"/>
      <c r="P410" s="313"/>
      <c r="Q410" s="313"/>
    </row>
    <row r="411" spans="2:17">
      <c r="B411" s="380"/>
      <c r="C411">
        <v>2238</v>
      </c>
      <c r="D411" s="313" t="s">
        <v>2907</v>
      </c>
      <c r="E411" s="313" t="s">
        <v>1970</v>
      </c>
      <c r="F411" s="313"/>
      <c r="G411">
        <v>4.3125</v>
      </c>
      <c r="H411">
        <v>7.0625</v>
      </c>
      <c r="I411">
        <v>1.1875</v>
      </c>
      <c r="L411" s="313" t="s">
        <v>2875</v>
      </c>
      <c r="M411" s="313" t="s">
        <v>3327</v>
      </c>
      <c r="N411" s="313" t="s">
        <v>3328</v>
      </c>
      <c r="O411" s="313"/>
      <c r="P411" s="313"/>
      <c r="Q411" s="313"/>
    </row>
    <row r="412" spans="2:17">
      <c r="B412" s="380"/>
      <c r="C412">
        <v>2239</v>
      </c>
      <c r="D412" s="313" t="s">
        <v>2845</v>
      </c>
      <c r="E412" s="313" t="s">
        <v>94</v>
      </c>
      <c r="F412" s="313"/>
      <c r="G412">
        <v>3.625</v>
      </c>
      <c r="H412">
        <v>7.0625</v>
      </c>
      <c r="I412">
        <v>0.8125</v>
      </c>
      <c r="J412">
        <v>0.625</v>
      </c>
      <c r="L412" s="313" t="s">
        <v>2903</v>
      </c>
      <c r="M412" s="313"/>
      <c r="N412" s="313"/>
      <c r="O412" s="313"/>
      <c r="P412" s="313"/>
      <c r="Q412" s="313"/>
    </row>
    <row r="413" spans="2:17">
      <c r="B413" s="380"/>
      <c r="C413">
        <v>2240</v>
      </c>
      <c r="D413" s="313" t="s">
        <v>2907</v>
      </c>
      <c r="E413" s="313" t="s">
        <v>1970</v>
      </c>
      <c r="F413" s="313"/>
      <c r="G413">
        <v>1.6875</v>
      </c>
      <c r="H413">
        <v>2.0625</v>
      </c>
      <c r="I413">
        <v>1.5</v>
      </c>
      <c r="L413" s="313" t="s">
        <v>3140</v>
      </c>
      <c r="M413" s="313" t="s">
        <v>3329</v>
      </c>
      <c r="N413" s="313"/>
      <c r="O413" s="313"/>
      <c r="P413" s="313"/>
      <c r="Q413" s="313"/>
    </row>
    <row r="414" spans="2:17">
      <c r="B414" s="380"/>
      <c r="C414">
        <v>2241</v>
      </c>
      <c r="D414" s="313" t="s">
        <v>2907</v>
      </c>
      <c r="E414" s="313" t="s">
        <v>1970</v>
      </c>
      <c r="F414" s="313"/>
      <c r="G414">
        <v>1.9375</v>
      </c>
      <c r="H414">
        <v>2</v>
      </c>
      <c r="I414">
        <v>1.625</v>
      </c>
      <c r="L414" s="313" t="s">
        <v>3140</v>
      </c>
      <c r="M414" s="313" t="s">
        <v>3330</v>
      </c>
      <c r="N414" s="313"/>
      <c r="O414" s="313"/>
      <c r="P414" s="313"/>
      <c r="Q414" s="313"/>
    </row>
    <row r="415" spans="2:17">
      <c r="B415" s="380"/>
      <c r="C415">
        <v>2242</v>
      </c>
      <c r="D415" s="313" t="s">
        <v>2907</v>
      </c>
      <c r="E415" s="313" t="s">
        <v>1970</v>
      </c>
      <c r="F415" s="313"/>
      <c r="G415">
        <v>2.21875</v>
      </c>
      <c r="H415">
        <v>4.375</v>
      </c>
      <c r="I415">
        <v>1.6875</v>
      </c>
      <c r="L415" s="313" t="s">
        <v>3140</v>
      </c>
      <c r="M415" s="313" t="s">
        <v>3331</v>
      </c>
      <c r="N415" s="313"/>
      <c r="O415" s="313"/>
      <c r="P415" s="313"/>
      <c r="Q415" s="313"/>
    </row>
    <row r="416" spans="2:17">
      <c r="B416" s="380"/>
      <c r="C416">
        <v>2243</v>
      </c>
      <c r="D416" s="313" t="s">
        <v>2849</v>
      </c>
      <c r="E416" s="313" t="s">
        <v>94</v>
      </c>
      <c r="F416" s="313"/>
      <c r="G416">
        <v>4.375</v>
      </c>
      <c r="H416">
        <v>3.3125</v>
      </c>
      <c r="I416">
        <v>1.5</v>
      </c>
      <c r="K416" t="s">
        <v>2899</v>
      </c>
      <c r="L416" s="313" t="s">
        <v>3119</v>
      </c>
      <c r="M416" s="313"/>
      <c r="N416" s="313"/>
      <c r="O416" s="313" t="s">
        <v>2872</v>
      </c>
      <c r="P416" s="313"/>
      <c r="Q416" s="313"/>
    </row>
    <row r="417" spans="2:17">
      <c r="B417" s="380"/>
      <c r="C417">
        <v>2244</v>
      </c>
      <c r="D417" s="313" t="s">
        <v>2907</v>
      </c>
      <c r="E417" s="313" t="s">
        <v>1970</v>
      </c>
      <c r="F417" s="313"/>
      <c r="G417">
        <v>3.8125</v>
      </c>
      <c r="H417">
        <v>4.03125</v>
      </c>
      <c r="I417">
        <v>0.25</v>
      </c>
      <c r="L417" s="313" t="s">
        <v>2881</v>
      </c>
      <c r="M417" s="313" t="s">
        <v>3332</v>
      </c>
      <c r="N417" s="313"/>
      <c r="O417" s="313"/>
      <c r="P417" s="313"/>
      <c r="Q417" s="313"/>
    </row>
    <row r="418" spans="2:17">
      <c r="B418" s="380"/>
      <c r="C418">
        <v>2245</v>
      </c>
      <c r="D418" s="313" t="s">
        <v>2907</v>
      </c>
      <c r="E418" s="313" t="s">
        <v>1970</v>
      </c>
      <c r="F418" s="313"/>
      <c r="G418">
        <v>3.0625</v>
      </c>
      <c r="H418">
        <v>2.71875</v>
      </c>
      <c r="I418">
        <v>2</v>
      </c>
      <c r="L418" s="313" t="s">
        <v>3089</v>
      </c>
      <c r="M418" s="313" t="s">
        <v>3333</v>
      </c>
      <c r="N418" s="313"/>
      <c r="O418" s="313"/>
      <c r="P418" s="313"/>
      <c r="Q418" s="313"/>
    </row>
    <row r="419" spans="2:17">
      <c r="B419" s="380"/>
      <c r="C419">
        <v>2246</v>
      </c>
      <c r="D419" s="313" t="s">
        <v>2907</v>
      </c>
      <c r="E419" s="313" t="s">
        <v>1970</v>
      </c>
      <c r="F419" s="313"/>
      <c r="G419">
        <v>4.3125</v>
      </c>
      <c r="H419">
        <v>4.03125</v>
      </c>
      <c r="I419">
        <v>2.3125</v>
      </c>
      <c r="L419" s="313" t="s">
        <v>3089</v>
      </c>
      <c r="M419" s="313" t="s">
        <v>3334</v>
      </c>
      <c r="N419" s="313"/>
      <c r="O419" s="313"/>
      <c r="P419" s="313"/>
      <c r="Q419" s="313"/>
    </row>
    <row r="420" spans="2:17">
      <c r="B420" s="380"/>
      <c r="C420">
        <v>2247</v>
      </c>
      <c r="D420" s="313" t="s">
        <v>2907</v>
      </c>
      <c r="E420" s="313" t="s">
        <v>1970</v>
      </c>
      <c r="F420" s="313"/>
      <c r="G420">
        <v>2.28125</v>
      </c>
      <c r="H420">
        <v>4.375</v>
      </c>
      <c r="I420">
        <v>1.71875</v>
      </c>
      <c r="L420" s="313" t="s">
        <v>3140</v>
      </c>
      <c r="M420" s="313" t="s">
        <v>3331</v>
      </c>
      <c r="N420" s="313"/>
      <c r="O420" s="313"/>
      <c r="P420" s="313"/>
      <c r="Q420" s="313"/>
    </row>
    <row r="421" spans="2:17">
      <c r="B421" s="380"/>
      <c r="C421">
        <v>2248</v>
      </c>
      <c r="D421" s="313" t="s">
        <v>2845</v>
      </c>
      <c r="E421" s="313" t="s">
        <v>94</v>
      </c>
      <c r="F421" s="313"/>
      <c r="G421">
        <v>1.71875</v>
      </c>
      <c r="H421">
        <v>1.5</v>
      </c>
      <c r="I421">
        <v>0.625</v>
      </c>
      <c r="L421" s="313" t="s">
        <v>3335</v>
      </c>
      <c r="M421" s="313"/>
      <c r="N421" s="313"/>
      <c r="O421" s="313"/>
      <c r="P421" s="313"/>
      <c r="Q421" s="313"/>
    </row>
    <row r="422" spans="2:17">
      <c r="B422" s="380"/>
      <c r="C422">
        <v>2249</v>
      </c>
      <c r="D422" s="313" t="s">
        <v>2845</v>
      </c>
      <c r="E422" s="313" t="s">
        <v>94</v>
      </c>
      <c r="F422" s="313"/>
      <c r="G422">
        <v>3.5625</v>
      </c>
      <c r="H422">
        <v>2.25</v>
      </c>
      <c r="I422">
        <v>1.1875</v>
      </c>
      <c r="J422">
        <v>1.75</v>
      </c>
      <c r="L422" s="313" t="s">
        <v>2875</v>
      </c>
      <c r="M422" s="313" t="s">
        <v>3336</v>
      </c>
      <c r="N422" s="313"/>
      <c r="O422" s="313"/>
      <c r="P422" s="313"/>
      <c r="Q422" s="313"/>
    </row>
    <row r="423" spans="2:17">
      <c r="B423" s="380"/>
      <c r="C423">
        <v>2250</v>
      </c>
      <c r="D423" s="313" t="s">
        <v>2907</v>
      </c>
      <c r="E423" s="313" t="s">
        <v>1970</v>
      </c>
      <c r="F423" s="313"/>
      <c r="G423">
        <v>3.5625</v>
      </c>
      <c r="H423">
        <v>2.21875</v>
      </c>
      <c r="I423">
        <v>2.96875</v>
      </c>
      <c r="L423" s="313" t="s">
        <v>2875</v>
      </c>
      <c r="M423" s="313" t="s">
        <v>3337</v>
      </c>
      <c r="N423" s="313"/>
      <c r="O423" s="313"/>
      <c r="P423" s="313"/>
      <c r="Q423" s="313"/>
    </row>
    <row r="424" spans="2:17">
      <c r="B424" s="380"/>
      <c r="C424">
        <v>2251</v>
      </c>
      <c r="D424" s="313" t="s">
        <v>2845</v>
      </c>
      <c r="E424" s="313" t="s">
        <v>94</v>
      </c>
      <c r="F424" s="313"/>
      <c r="G424">
        <v>2.75</v>
      </c>
      <c r="H424">
        <v>2</v>
      </c>
      <c r="I424">
        <v>1</v>
      </c>
      <c r="J424">
        <v>0.625</v>
      </c>
      <c r="L424" s="313" t="s">
        <v>3338</v>
      </c>
      <c r="M424" s="313"/>
      <c r="N424" s="313"/>
      <c r="O424" s="313"/>
      <c r="P424" s="313"/>
      <c r="Q424" s="313"/>
    </row>
    <row r="425" spans="2:17">
      <c r="B425" s="380"/>
      <c r="C425">
        <v>2252</v>
      </c>
      <c r="D425" s="313" t="s">
        <v>2849</v>
      </c>
      <c r="E425" s="313" t="s">
        <v>94</v>
      </c>
      <c r="F425" s="313"/>
      <c r="G425">
        <v>2.25</v>
      </c>
      <c r="H425">
        <v>5.4375</v>
      </c>
      <c r="I425">
        <v>1.125</v>
      </c>
      <c r="L425" s="313" t="s">
        <v>3156</v>
      </c>
      <c r="M425" s="313" t="s">
        <v>3339</v>
      </c>
      <c r="N425" s="313"/>
      <c r="O425" s="313"/>
      <c r="P425" s="313"/>
      <c r="Q425" s="313"/>
    </row>
    <row r="426" spans="2:17">
      <c r="B426" s="380"/>
      <c r="C426">
        <v>2253</v>
      </c>
      <c r="D426" s="313" t="s">
        <v>2907</v>
      </c>
      <c r="E426" s="313" t="s">
        <v>1970</v>
      </c>
      <c r="F426" s="313"/>
      <c r="G426">
        <v>2</v>
      </c>
      <c r="H426">
        <v>2.3125</v>
      </c>
      <c r="I426">
        <v>1.5</v>
      </c>
      <c r="L426" s="313" t="s">
        <v>3156</v>
      </c>
      <c r="M426" s="313" t="s">
        <v>3340</v>
      </c>
      <c r="N426" s="313"/>
      <c r="O426" s="313"/>
      <c r="P426" s="313"/>
      <c r="Q426" s="313"/>
    </row>
    <row r="427" spans="2:17">
      <c r="B427" s="380"/>
      <c r="C427">
        <v>2254</v>
      </c>
      <c r="D427" s="313" t="s">
        <v>2845</v>
      </c>
      <c r="E427" s="313" t="s">
        <v>94</v>
      </c>
      <c r="F427" s="313"/>
      <c r="G427">
        <v>7.4375</v>
      </c>
      <c r="H427">
        <v>6.8125</v>
      </c>
      <c r="I427">
        <v>0.8125</v>
      </c>
      <c r="J427">
        <v>0.75</v>
      </c>
      <c r="L427" s="313" t="s">
        <v>3335</v>
      </c>
      <c r="M427" s="313"/>
      <c r="N427" s="313"/>
      <c r="O427" s="313"/>
      <c r="P427" s="313"/>
      <c r="Q427" s="313"/>
    </row>
    <row r="428" spans="2:17">
      <c r="B428" s="380"/>
      <c r="C428">
        <v>2255</v>
      </c>
      <c r="D428" s="313" t="s">
        <v>2845</v>
      </c>
      <c r="E428" s="313" t="s">
        <v>94</v>
      </c>
      <c r="F428" s="313"/>
      <c r="G428">
        <v>5</v>
      </c>
      <c r="H428">
        <v>8.5</v>
      </c>
      <c r="I428">
        <v>2</v>
      </c>
      <c r="J428">
        <v>0.75</v>
      </c>
      <c r="K428" t="s">
        <v>2899</v>
      </c>
      <c r="L428" s="313" t="s">
        <v>3341</v>
      </c>
      <c r="M428" s="313"/>
      <c r="N428" s="313" t="s">
        <v>2872</v>
      </c>
      <c r="O428" s="313" t="s">
        <v>2872</v>
      </c>
      <c r="P428" s="313"/>
      <c r="Q428" s="313"/>
    </row>
    <row r="429" spans="2:17">
      <c r="B429" s="380"/>
      <c r="C429">
        <v>2257</v>
      </c>
      <c r="D429" s="313" t="s">
        <v>2907</v>
      </c>
      <c r="E429" s="313" t="s">
        <v>1970</v>
      </c>
      <c r="F429" s="313"/>
      <c r="G429">
        <v>3</v>
      </c>
      <c r="H429">
        <v>2.875</v>
      </c>
      <c r="I429">
        <v>0.96875</v>
      </c>
      <c r="L429" s="313" t="s">
        <v>2881</v>
      </c>
      <c r="M429" s="313" t="s">
        <v>3342</v>
      </c>
      <c r="N429" s="313"/>
      <c r="O429" s="313"/>
      <c r="P429" s="313"/>
      <c r="Q429" s="313"/>
    </row>
    <row r="430" spans="2:17">
      <c r="B430" s="380"/>
      <c r="C430">
        <v>2258</v>
      </c>
      <c r="D430" s="313" t="s">
        <v>2907</v>
      </c>
      <c r="E430" s="313" t="s">
        <v>1970</v>
      </c>
      <c r="F430" s="313"/>
      <c r="G430">
        <v>2.75</v>
      </c>
      <c r="H430">
        <v>5.5</v>
      </c>
      <c r="I430">
        <v>1.15625</v>
      </c>
      <c r="L430" s="313" t="s">
        <v>3156</v>
      </c>
      <c r="M430" s="313" t="s">
        <v>3343</v>
      </c>
      <c r="N430" s="313"/>
      <c r="O430" s="313"/>
      <c r="P430" s="313"/>
      <c r="Q430" s="313"/>
    </row>
    <row r="431" spans="2:17">
      <c r="B431" s="380"/>
      <c r="C431">
        <v>2259</v>
      </c>
      <c r="D431" s="313" t="s">
        <v>2907</v>
      </c>
      <c r="E431" s="313" t="s">
        <v>1970</v>
      </c>
      <c r="F431" s="313"/>
      <c r="G431">
        <v>3.53125</v>
      </c>
      <c r="H431">
        <v>7.375</v>
      </c>
      <c r="I431">
        <v>1.375</v>
      </c>
      <c r="K431" t="s">
        <v>2980</v>
      </c>
      <c r="L431" s="313" t="s">
        <v>3156</v>
      </c>
      <c r="M431" s="313" t="s">
        <v>3344</v>
      </c>
      <c r="N431" s="313"/>
      <c r="O431" s="313"/>
      <c r="P431" s="313"/>
      <c r="Q431" s="313"/>
    </row>
    <row r="432" spans="2:17">
      <c r="B432" s="380"/>
      <c r="C432">
        <v>2260</v>
      </c>
      <c r="D432" s="313" t="s">
        <v>2845</v>
      </c>
      <c r="E432" s="313" t="s">
        <v>94</v>
      </c>
      <c r="F432" s="313"/>
      <c r="G432">
        <v>7.125</v>
      </c>
      <c r="H432">
        <v>8.375</v>
      </c>
      <c r="J432">
        <v>0.75</v>
      </c>
      <c r="L432" s="313" t="s">
        <v>3345</v>
      </c>
      <c r="M432" s="313" t="s">
        <v>3346</v>
      </c>
      <c r="N432" s="313"/>
      <c r="O432" s="313"/>
      <c r="P432" s="313"/>
      <c r="Q432" s="313"/>
    </row>
    <row r="433" spans="2:17">
      <c r="B433" s="380"/>
      <c r="C433">
        <v>2261</v>
      </c>
      <c r="D433" s="313" t="s">
        <v>2845</v>
      </c>
      <c r="E433" s="313" t="s">
        <v>94</v>
      </c>
      <c r="F433" s="313"/>
      <c r="G433">
        <v>8.25</v>
      </c>
      <c r="H433">
        <v>7</v>
      </c>
      <c r="I433">
        <v>2.25</v>
      </c>
      <c r="J433">
        <v>0.75</v>
      </c>
      <c r="K433" t="s">
        <v>2861</v>
      </c>
      <c r="L433" s="313" t="s">
        <v>3345</v>
      </c>
      <c r="M433" s="313" t="s">
        <v>3346</v>
      </c>
      <c r="N433" s="313" t="s">
        <v>2872</v>
      </c>
      <c r="O433" s="313" t="s">
        <v>2872</v>
      </c>
      <c r="P433" s="313"/>
      <c r="Q433" s="313"/>
    </row>
    <row r="434" spans="2:17">
      <c r="B434" s="380"/>
      <c r="C434">
        <v>2262</v>
      </c>
      <c r="D434" s="313" t="s">
        <v>2845</v>
      </c>
      <c r="E434" s="313" t="s">
        <v>94</v>
      </c>
      <c r="F434" s="313"/>
      <c r="G434">
        <v>3.4375</v>
      </c>
      <c r="H434">
        <v>1.375</v>
      </c>
      <c r="I434">
        <v>1.375</v>
      </c>
      <c r="J434">
        <v>2.25</v>
      </c>
      <c r="L434" s="313" t="s">
        <v>2956</v>
      </c>
      <c r="M434" s="313"/>
      <c r="N434" s="313"/>
      <c r="O434" s="313"/>
      <c r="P434" s="313"/>
      <c r="Q434" s="313"/>
    </row>
    <row r="435" spans="2:17">
      <c r="B435" s="380"/>
      <c r="C435">
        <v>2263</v>
      </c>
      <c r="D435" s="313" t="s">
        <v>2845</v>
      </c>
      <c r="E435" s="313" t="s">
        <v>94</v>
      </c>
      <c r="F435" s="313"/>
      <c r="G435">
        <v>9.375</v>
      </c>
      <c r="H435">
        <v>6</v>
      </c>
      <c r="I435">
        <v>1.15625</v>
      </c>
      <c r="J435">
        <v>1.125</v>
      </c>
      <c r="K435" t="s">
        <v>2855</v>
      </c>
      <c r="L435" s="313" t="s">
        <v>3347</v>
      </c>
      <c r="M435" s="313" t="s">
        <v>3348</v>
      </c>
      <c r="N435" s="313" t="s">
        <v>3349</v>
      </c>
      <c r="O435" s="313" t="s">
        <v>3350</v>
      </c>
      <c r="P435" s="313"/>
      <c r="Q435" s="313"/>
    </row>
    <row r="436" spans="2:17">
      <c r="B436" s="380"/>
      <c r="C436">
        <v>2264</v>
      </c>
      <c r="D436" s="313" t="s">
        <v>2907</v>
      </c>
      <c r="E436" s="313" t="s">
        <v>1970</v>
      </c>
      <c r="F436" s="313"/>
      <c r="G436">
        <v>3.375</v>
      </c>
      <c r="H436">
        <v>4.375</v>
      </c>
      <c r="I436">
        <v>1</v>
      </c>
      <c r="L436" s="313" t="s">
        <v>2875</v>
      </c>
      <c r="M436" s="313" t="s">
        <v>3351</v>
      </c>
      <c r="N436" s="313"/>
      <c r="O436" s="313"/>
      <c r="P436" s="313"/>
      <c r="Q436" s="313"/>
    </row>
    <row r="437" spans="2:17">
      <c r="B437" s="380"/>
      <c r="C437">
        <v>2265</v>
      </c>
      <c r="D437" s="313" t="s">
        <v>2907</v>
      </c>
      <c r="E437" s="313" t="s">
        <v>1970</v>
      </c>
      <c r="F437" s="313"/>
      <c r="G437">
        <v>5.375</v>
      </c>
      <c r="H437">
        <v>7.5</v>
      </c>
      <c r="I437">
        <v>1.125</v>
      </c>
      <c r="L437" s="313" t="s">
        <v>3352</v>
      </c>
      <c r="M437" s="313" t="s">
        <v>3353</v>
      </c>
      <c r="N437" s="313"/>
      <c r="O437" s="313"/>
      <c r="P437" s="313"/>
      <c r="Q437" s="313"/>
    </row>
    <row r="438" spans="2:17">
      <c r="B438" s="380"/>
      <c r="C438">
        <v>2266</v>
      </c>
      <c r="D438" s="313" t="s">
        <v>2845</v>
      </c>
      <c r="E438" s="313" t="s">
        <v>94</v>
      </c>
      <c r="F438" s="313"/>
      <c r="G438">
        <v>5.0625</v>
      </c>
      <c r="H438">
        <v>1.4375</v>
      </c>
      <c r="I438">
        <v>0.6875</v>
      </c>
      <c r="K438" t="s">
        <v>2899</v>
      </c>
      <c r="L438" s="313" t="s">
        <v>3060</v>
      </c>
      <c r="M438" s="313"/>
      <c r="N438" s="313" t="s">
        <v>2851</v>
      </c>
      <c r="O438" s="313"/>
      <c r="P438" s="313"/>
      <c r="Q438" s="313"/>
    </row>
    <row r="439" spans="2:17">
      <c r="B439" s="380"/>
      <c r="C439">
        <v>2267</v>
      </c>
      <c r="D439" s="313" t="s">
        <v>2849</v>
      </c>
      <c r="E439" s="313" t="s">
        <v>1788</v>
      </c>
      <c r="F439" s="313"/>
      <c r="G439">
        <v>3</v>
      </c>
      <c r="H439">
        <v>2.1875</v>
      </c>
      <c r="I439">
        <v>1.875</v>
      </c>
      <c r="L439" s="313" t="s">
        <v>3060</v>
      </c>
      <c r="M439" s="313"/>
      <c r="N439" s="313"/>
      <c r="O439" s="313"/>
      <c r="P439" s="313"/>
      <c r="Q439" s="313"/>
    </row>
    <row r="440" spans="2:17">
      <c r="B440" s="380"/>
      <c r="C440">
        <v>2268</v>
      </c>
      <c r="D440" s="313" t="s">
        <v>2845</v>
      </c>
      <c r="E440" s="313" t="s">
        <v>94</v>
      </c>
      <c r="F440" s="313"/>
      <c r="G440">
        <v>5.4375</v>
      </c>
      <c r="H440">
        <v>1.875</v>
      </c>
      <c r="I440">
        <v>0.83333333333333337</v>
      </c>
      <c r="L440" s="313" t="s">
        <v>3060</v>
      </c>
      <c r="M440" s="313"/>
      <c r="N440" s="313"/>
      <c r="O440" s="313"/>
      <c r="P440" s="313"/>
      <c r="Q440" s="313"/>
    </row>
    <row r="441" spans="2:17">
      <c r="B441" s="380"/>
      <c r="C441">
        <v>2269</v>
      </c>
      <c r="D441" s="313" t="s">
        <v>2845</v>
      </c>
      <c r="E441" s="313" t="s">
        <v>94</v>
      </c>
      <c r="F441" s="313"/>
      <c r="G441">
        <v>3.75</v>
      </c>
      <c r="H441">
        <v>2.375</v>
      </c>
      <c r="I441">
        <v>2.1666666666666665</v>
      </c>
      <c r="J441">
        <v>1.5</v>
      </c>
      <c r="L441" s="313" t="s">
        <v>3060</v>
      </c>
      <c r="M441" s="313"/>
      <c r="N441" s="313"/>
      <c r="O441" s="313"/>
      <c r="P441" s="313"/>
      <c r="Q441" s="313"/>
    </row>
    <row r="442" spans="2:17">
      <c r="B442" s="380"/>
      <c r="C442">
        <v>2270</v>
      </c>
      <c r="D442" s="313" t="s">
        <v>2845</v>
      </c>
      <c r="E442" s="313" t="s">
        <v>94</v>
      </c>
      <c r="F442" s="313"/>
      <c r="G442">
        <v>5.25</v>
      </c>
      <c r="H442">
        <v>2.5</v>
      </c>
      <c r="I442">
        <v>3</v>
      </c>
      <c r="J442">
        <v>2.25</v>
      </c>
      <c r="L442" s="313" t="s">
        <v>3060</v>
      </c>
      <c r="M442" s="313"/>
      <c r="N442" s="313"/>
      <c r="O442" s="313"/>
      <c r="P442" s="313"/>
      <c r="Q442" s="313"/>
    </row>
    <row r="443" spans="2:17">
      <c r="B443" s="380"/>
      <c r="C443">
        <v>2271</v>
      </c>
      <c r="D443" s="313" t="s">
        <v>2845</v>
      </c>
      <c r="E443" s="313" t="s">
        <v>94</v>
      </c>
      <c r="F443" s="313"/>
      <c r="G443">
        <v>6.25</v>
      </c>
      <c r="H443">
        <v>3.9375</v>
      </c>
      <c r="I443">
        <v>0.5625</v>
      </c>
      <c r="J443">
        <v>1</v>
      </c>
      <c r="L443" s="313" t="s">
        <v>3060</v>
      </c>
      <c r="M443" s="313"/>
      <c r="N443" s="313"/>
      <c r="O443" s="313"/>
      <c r="P443" s="313"/>
      <c r="Q443" s="313"/>
    </row>
    <row r="444" spans="2:17">
      <c r="B444" s="380"/>
      <c r="C444">
        <v>2273</v>
      </c>
      <c r="D444" s="313" t="s">
        <v>2849</v>
      </c>
      <c r="E444" s="313" t="s">
        <v>2035</v>
      </c>
      <c r="F444" s="313"/>
      <c r="G444">
        <v>4.25</v>
      </c>
      <c r="H444">
        <v>4.25</v>
      </c>
      <c r="I444">
        <v>1.25</v>
      </c>
      <c r="L444" s="313" t="s">
        <v>3354</v>
      </c>
      <c r="M444" s="313"/>
      <c r="N444" s="313"/>
      <c r="O444" s="313"/>
      <c r="P444" s="313"/>
      <c r="Q444" s="313"/>
    </row>
    <row r="445" spans="2:17">
      <c r="B445" s="380"/>
      <c r="C445">
        <v>2274</v>
      </c>
      <c r="D445" s="313" t="s">
        <v>2845</v>
      </c>
      <c r="E445" s="313" t="s">
        <v>94</v>
      </c>
      <c r="F445" s="313" t="s">
        <v>2860</v>
      </c>
      <c r="G445">
        <v>3.125</v>
      </c>
      <c r="H445">
        <v>3.125</v>
      </c>
      <c r="I445">
        <v>1</v>
      </c>
      <c r="J445">
        <v>0.75</v>
      </c>
      <c r="L445" s="313" t="s">
        <v>3355</v>
      </c>
      <c r="M445" s="313" t="s">
        <v>3356</v>
      </c>
      <c r="N445" s="313"/>
      <c r="O445" s="313"/>
      <c r="P445" s="313"/>
      <c r="Q445" s="313" t="s">
        <v>3357</v>
      </c>
    </row>
    <row r="446" spans="2:17">
      <c r="B446" s="380"/>
      <c r="C446">
        <v>2275</v>
      </c>
      <c r="D446" s="313" t="s">
        <v>2845</v>
      </c>
      <c r="E446" s="313" t="s">
        <v>94</v>
      </c>
      <c r="F446" s="313"/>
      <c r="G446">
        <v>3.125</v>
      </c>
      <c r="H446">
        <v>1.4375</v>
      </c>
      <c r="I446">
        <v>1</v>
      </c>
      <c r="J446">
        <v>0.75</v>
      </c>
      <c r="L446" s="313" t="s">
        <v>3355</v>
      </c>
      <c r="M446" s="313"/>
      <c r="N446" s="313"/>
      <c r="O446" s="313"/>
      <c r="P446" s="313"/>
      <c r="Q446" s="313"/>
    </row>
    <row r="447" spans="2:17">
      <c r="B447" s="380"/>
      <c r="C447">
        <v>2276</v>
      </c>
      <c r="D447" s="313" t="s">
        <v>2845</v>
      </c>
      <c r="E447" s="313" t="s">
        <v>94</v>
      </c>
      <c r="F447" s="313"/>
      <c r="G447">
        <v>5</v>
      </c>
      <c r="H447">
        <v>2.25</v>
      </c>
      <c r="I447">
        <v>1</v>
      </c>
      <c r="J447">
        <v>0.75</v>
      </c>
      <c r="L447" s="313" t="s">
        <v>3358</v>
      </c>
      <c r="M447" s="313"/>
      <c r="N447" s="313" t="s">
        <v>3359</v>
      </c>
      <c r="O447" s="313" t="s">
        <v>3360</v>
      </c>
      <c r="P447" s="313"/>
      <c r="Q447" s="313"/>
    </row>
    <row r="448" spans="2:17">
      <c r="B448" s="380"/>
      <c r="C448">
        <v>2277</v>
      </c>
      <c r="D448" s="313" t="s">
        <v>2845</v>
      </c>
      <c r="E448" s="313" t="s">
        <v>94</v>
      </c>
      <c r="F448" s="313"/>
      <c r="G448">
        <v>5.125</v>
      </c>
      <c r="H448">
        <v>10.4375</v>
      </c>
      <c r="I448">
        <v>1.5625</v>
      </c>
      <c r="J448">
        <v>0.875</v>
      </c>
      <c r="L448" s="313" t="s">
        <v>3060</v>
      </c>
      <c r="M448" s="313"/>
      <c r="N448" s="313"/>
      <c r="O448" s="313"/>
      <c r="P448" s="313"/>
      <c r="Q448" s="313"/>
    </row>
    <row r="449" spans="2:17">
      <c r="B449" s="380"/>
      <c r="C449">
        <v>2278</v>
      </c>
      <c r="D449" s="313" t="s">
        <v>2845</v>
      </c>
      <c r="E449" s="313" t="s">
        <v>94</v>
      </c>
      <c r="F449" s="313"/>
      <c r="G449">
        <v>4.3125</v>
      </c>
      <c r="H449">
        <v>6.25</v>
      </c>
      <c r="I449">
        <v>1</v>
      </c>
      <c r="L449" s="313" t="s">
        <v>3352</v>
      </c>
      <c r="M449" s="313"/>
      <c r="N449" s="313"/>
      <c r="O449" s="313"/>
      <c r="P449" s="313"/>
      <c r="Q449" s="313"/>
    </row>
    <row r="450" spans="2:17">
      <c r="B450" s="380"/>
      <c r="C450">
        <v>2279</v>
      </c>
      <c r="D450" s="313" t="s">
        <v>2849</v>
      </c>
      <c r="E450" s="313" t="s">
        <v>2035</v>
      </c>
      <c r="F450" s="313"/>
      <c r="G450">
        <v>7.625</v>
      </c>
      <c r="I450">
        <v>1.4375</v>
      </c>
      <c r="J450">
        <v>0.75</v>
      </c>
      <c r="L450" s="313" t="s">
        <v>2956</v>
      </c>
      <c r="M450" s="313"/>
      <c r="N450" s="313"/>
      <c r="O450" s="313"/>
      <c r="P450" s="313"/>
      <c r="Q450" s="313"/>
    </row>
    <row r="451" spans="2:17">
      <c r="B451" s="380"/>
      <c r="C451">
        <v>2281</v>
      </c>
      <c r="D451" s="313" t="s">
        <v>2845</v>
      </c>
      <c r="E451" s="313" t="s">
        <v>94</v>
      </c>
      <c r="F451" s="313"/>
      <c r="G451">
        <v>3.5625</v>
      </c>
      <c r="H451">
        <v>2.75</v>
      </c>
      <c r="I451">
        <v>2.25</v>
      </c>
      <c r="J451">
        <v>0.75</v>
      </c>
      <c r="L451" s="313" t="s">
        <v>3358</v>
      </c>
      <c r="M451" s="313"/>
      <c r="N451" s="313"/>
      <c r="O451" s="313"/>
      <c r="P451" s="313"/>
      <c r="Q451" s="313"/>
    </row>
    <row r="452" spans="2:17">
      <c r="B452" s="380"/>
      <c r="C452">
        <v>2282</v>
      </c>
      <c r="D452" s="313" t="s">
        <v>2845</v>
      </c>
      <c r="E452" s="313" t="s">
        <v>94</v>
      </c>
      <c r="F452" s="313"/>
      <c r="G452">
        <v>9.3125</v>
      </c>
      <c r="H452">
        <v>2.125</v>
      </c>
      <c r="I452">
        <v>1</v>
      </c>
      <c r="J452">
        <v>0.75</v>
      </c>
      <c r="L452" s="313" t="s">
        <v>3358</v>
      </c>
      <c r="M452" s="313"/>
      <c r="N452" s="313"/>
      <c r="O452" s="313"/>
      <c r="P452" s="313"/>
      <c r="Q452" s="313"/>
    </row>
    <row r="453" spans="2:17">
      <c r="B453" s="380"/>
      <c r="C453">
        <v>2283</v>
      </c>
      <c r="D453" s="313" t="s">
        <v>2845</v>
      </c>
      <c r="E453" s="313" t="s">
        <v>94</v>
      </c>
      <c r="F453" s="313"/>
      <c r="G453">
        <v>6.25</v>
      </c>
      <c r="H453">
        <v>6.5625</v>
      </c>
      <c r="I453">
        <v>0.6875</v>
      </c>
      <c r="J453">
        <v>0.625</v>
      </c>
      <c r="L453" s="313" t="s">
        <v>3060</v>
      </c>
      <c r="M453" s="313"/>
      <c r="N453" s="313"/>
      <c r="O453" s="313"/>
      <c r="P453" s="313"/>
      <c r="Q453" s="313"/>
    </row>
    <row r="454" spans="2:17">
      <c r="B454" s="380"/>
      <c r="C454">
        <v>2284</v>
      </c>
      <c r="D454" s="313" t="s">
        <v>2845</v>
      </c>
      <c r="E454" s="313" t="s">
        <v>94</v>
      </c>
      <c r="F454" s="313" t="s">
        <v>2822</v>
      </c>
      <c r="G454">
        <v>3.5</v>
      </c>
      <c r="H454">
        <v>1.625</v>
      </c>
      <c r="I454">
        <v>1.4375</v>
      </c>
      <c r="J454">
        <v>2</v>
      </c>
      <c r="K454" t="s">
        <v>2861</v>
      </c>
      <c r="L454" s="313" t="s">
        <v>2875</v>
      </c>
      <c r="M454" s="313" t="s">
        <v>3361</v>
      </c>
      <c r="N454" s="313" t="s">
        <v>3362</v>
      </c>
      <c r="O454" s="313" t="s">
        <v>3363</v>
      </c>
      <c r="P454" s="313" t="s">
        <v>3364</v>
      </c>
      <c r="Q454" s="313" t="s">
        <v>3365</v>
      </c>
    </row>
    <row r="455" spans="2:17">
      <c r="B455" s="380"/>
      <c r="C455">
        <v>2286</v>
      </c>
      <c r="D455" s="313" t="s">
        <v>2907</v>
      </c>
      <c r="E455" s="313" t="s">
        <v>1970</v>
      </c>
      <c r="F455" s="313"/>
      <c r="G455">
        <v>4.671875</v>
      </c>
      <c r="H455">
        <v>2.625</v>
      </c>
      <c r="I455">
        <v>1.875</v>
      </c>
      <c r="K455" t="s">
        <v>2980</v>
      </c>
      <c r="L455" s="313" t="s">
        <v>3366</v>
      </c>
      <c r="M455" s="313"/>
      <c r="N455" s="313"/>
      <c r="O455" s="313"/>
      <c r="P455" s="313"/>
      <c r="Q455" s="313"/>
    </row>
    <row r="456" spans="2:17">
      <c r="B456" s="380"/>
      <c r="C456">
        <v>2287</v>
      </c>
      <c r="D456" s="313" t="s">
        <v>2907</v>
      </c>
      <c r="E456" s="313" t="s">
        <v>1970</v>
      </c>
      <c r="F456" s="313"/>
      <c r="G456">
        <v>4.09375</v>
      </c>
      <c r="H456">
        <v>6.0625</v>
      </c>
      <c r="I456">
        <v>1.25</v>
      </c>
      <c r="J456" t="s">
        <v>3235</v>
      </c>
      <c r="K456" t="s">
        <v>2980</v>
      </c>
      <c r="L456" s="313" t="s">
        <v>2875</v>
      </c>
      <c r="M456" s="313" t="s">
        <v>3367</v>
      </c>
      <c r="N456" s="313" t="s">
        <v>3368</v>
      </c>
      <c r="O456" s="313"/>
      <c r="P456" s="313"/>
      <c r="Q456" s="313"/>
    </row>
    <row r="457" spans="2:17">
      <c r="B457" s="380"/>
      <c r="C457">
        <v>2288</v>
      </c>
      <c r="D457" s="313" t="s">
        <v>2849</v>
      </c>
      <c r="E457" s="313" t="s">
        <v>2035</v>
      </c>
      <c r="F457" s="313" t="s">
        <v>2860</v>
      </c>
      <c r="G457">
        <v>2.59375</v>
      </c>
      <c r="H457">
        <v>2.59375</v>
      </c>
      <c r="I457">
        <v>0.8125</v>
      </c>
      <c r="L457" s="313" t="s">
        <v>3369</v>
      </c>
      <c r="M457" s="313" t="s">
        <v>2920</v>
      </c>
      <c r="N457" s="313"/>
      <c r="O457" s="313"/>
      <c r="P457" s="313"/>
      <c r="Q457" s="313"/>
    </row>
    <row r="458" spans="2:17">
      <c r="B458" s="380"/>
      <c r="C458">
        <v>2289</v>
      </c>
      <c r="D458" s="313" t="s">
        <v>2907</v>
      </c>
      <c r="E458" s="313" t="s">
        <v>1970</v>
      </c>
      <c r="F458" s="313"/>
      <c r="G458">
        <v>1.9375</v>
      </c>
      <c r="H458">
        <v>2.25</v>
      </c>
      <c r="I458">
        <v>3.65625</v>
      </c>
      <c r="L458" s="313" t="s">
        <v>3156</v>
      </c>
      <c r="M458" s="313" t="s">
        <v>3370</v>
      </c>
      <c r="N458" s="313"/>
      <c r="O458" s="313"/>
      <c r="P458" s="313"/>
      <c r="Q458" s="313"/>
    </row>
    <row r="459" spans="2:17">
      <c r="B459" s="380"/>
      <c r="C459">
        <v>2290</v>
      </c>
      <c r="D459" s="313" t="s">
        <v>2845</v>
      </c>
      <c r="E459" s="313" t="s">
        <v>94</v>
      </c>
      <c r="F459" s="313" t="s">
        <v>2860</v>
      </c>
      <c r="G459">
        <v>3</v>
      </c>
      <c r="H459">
        <v>2</v>
      </c>
      <c r="I459">
        <v>1</v>
      </c>
      <c r="J459">
        <v>0.625</v>
      </c>
      <c r="L459" s="313" t="s">
        <v>2922</v>
      </c>
      <c r="M459" s="313"/>
      <c r="N459" s="313" t="s">
        <v>3371</v>
      </c>
      <c r="O459" s="313" t="s">
        <v>3372</v>
      </c>
      <c r="P459" s="313" t="s">
        <v>3373</v>
      </c>
      <c r="Q459" s="313" t="s">
        <v>3374</v>
      </c>
    </row>
    <row r="460" spans="2:17">
      <c r="B460" s="380"/>
      <c r="C460">
        <v>2292</v>
      </c>
      <c r="D460" s="313" t="s">
        <v>2907</v>
      </c>
      <c r="E460" s="313" t="s">
        <v>1970</v>
      </c>
      <c r="F460" s="313"/>
      <c r="G460">
        <v>3.59375</v>
      </c>
      <c r="H460">
        <v>2.125</v>
      </c>
      <c r="I460">
        <v>1.78125</v>
      </c>
      <c r="L460" s="313" t="s">
        <v>3375</v>
      </c>
      <c r="M460" s="313" t="s">
        <v>3376</v>
      </c>
      <c r="N460" s="313"/>
      <c r="O460" s="313"/>
      <c r="P460" s="313"/>
      <c r="Q460" s="313"/>
    </row>
    <row r="461" spans="2:17">
      <c r="B461" s="380"/>
      <c r="C461">
        <v>2293</v>
      </c>
      <c r="D461" s="313" t="s">
        <v>2845</v>
      </c>
      <c r="E461" s="313" t="s">
        <v>94</v>
      </c>
      <c r="F461" s="313" t="s">
        <v>2860</v>
      </c>
      <c r="G461">
        <v>4</v>
      </c>
      <c r="H461">
        <v>3.5</v>
      </c>
      <c r="I461">
        <v>3</v>
      </c>
      <c r="J461">
        <v>1</v>
      </c>
      <c r="L461" s="313" t="s">
        <v>2875</v>
      </c>
      <c r="M461" s="313" t="s">
        <v>3377</v>
      </c>
      <c r="N461" s="313" t="s">
        <v>3378</v>
      </c>
      <c r="O461" s="313" t="s">
        <v>3379</v>
      </c>
      <c r="P461" s="313" t="s">
        <v>2880</v>
      </c>
      <c r="Q461" s="313" t="s">
        <v>3380</v>
      </c>
    </row>
    <row r="462" spans="2:17">
      <c r="B462" s="380"/>
      <c r="C462">
        <v>2294</v>
      </c>
      <c r="D462" s="313" t="s">
        <v>2845</v>
      </c>
      <c r="E462" s="313" t="s">
        <v>94</v>
      </c>
      <c r="F462" s="313" t="s">
        <v>2860</v>
      </c>
      <c r="G462">
        <v>3.125</v>
      </c>
      <c r="H462">
        <v>2.125</v>
      </c>
      <c r="I462">
        <v>0.625</v>
      </c>
      <c r="J462">
        <v>0.46875</v>
      </c>
      <c r="L462" s="313" t="s">
        <v>2884</v>
      </c>
      <c r="M462" s="313" t="s">
        <v>3381</v>
      </c>
      <c r="N462" s="313" t="s">
        <v>3382</v>
      </c>
      <c r="O462" s="313" t="s">
        <v>3383</v>
      </c>
      <c r="P462" s="313" t="s">
        <v>3384</v>
      </c>
      <c r="Q462" s="313" t="s">
        <v>3385</v>
      </c>
    </row>
    <row r="463" spans="2:17">
      <c r="B463" s="380"/>
      <c r="C463">
        <v>2295</v>
      </c>
      <c r="D463" s="313" t="s">
        <v>2845</v>
      </c>
      <c r="E463" s="313" t="s">
        <v>94</v>
      </c>
      <c r="F463" s="313"/>
      <c r="G463">
        <v>6</v>
      </c>
      <c r="H463">
        <v>4.5</v>
      </c>
      <c r="I463">
        <v>1</v>
      </c>
      <c r="J463">
        <v>0.625</v>
      </c>
      <c r="L463" s="313" t="s">
        <v>3386</v>
      </c>
      <c r="M463" s="313"/>
      <c r="N463" s="313"/>
      <c r="O463" s="313"/>
      <c r="P463" s="313"/>
      <c r="Q463" s="313"/>
    </row>
    <row r="464" spans="2:17">
      <c r="B464" s="380"/>
      <c r="C464">
        <v>2296</v>
      </c>
      <c r="D464" s="313" t="s">
        <v>2907</v>
      </c>
      <c r="E464" s="313" t="s">
        <v>1970</v>
      </c>
      <c r="F464" s="313"/>
      <c r="G464">
        <v>4.90625</v>
      </c>
      <c r="H464">
        <v>4.5</v>
      </c>
      <c r="I464">
        <v>2.28125</v>
      </c>
      <c r="L464" s="313" t="s">
        <v>2875</v>
      </c>
      <c r="M464" s="313" t="s">
        <v>3387</v>
      </c>
      <c r="N464" s="313"/>
      <c r="O464" s="313"/>
      <c r="P464" s="313"/>
      <c r="Q464" s="313"/>
    </row>
    <row r="465" spans="2:17">
      <c r="B465" s="380"/>
      <c r="C465">
        <v>2297</v>
      </c>
      <c r="D465" s="313" t="s">
        <v>2845</v>
      </c>
      <c r="E465" s="313" t="s">
        <v>94</v>
      </c>
      <c r="F465" s="313"/>
      <c r="G465">
        <v>4.625</v>
      </c>
      <c r="H465">
        <v>3.125</v>
      </c>
      <c r="I465">
        <v>2.3125</v>
      </c>
      <c r="J465">
        <v>1.3125</v>
      </c>
      <c r="L465" s="313" t="s">
        <v>3085</v>
      </c>
      <c r="M465" s="313"/>
      <c r="N465" s="313"/>
      <c r="O465" s="313"/>
      <c r="P465" s="313"/>
      <c r="Q465" s="313"/>
    </row>
    <row r="466" spans="2:17">
      <c r="B466" s="380"/>
      <c r="C466">
        <v>2298</v>
      </c>
      <c r="D466" s="313" t="s">
        <v>2845</v>
      </c>
      <c r="E466" s="313" t="s">
        <v>94</v>
      </c>
      <c r="F466" s="313" t="s">
        <v>2822</v>
      </c>
      <c r="G466">
        <v>1.5625</v>
      </c>
      <c r="H466">
        <v>1.5625</v>
      </c>
      <c r="I466">
        <v>0.9375</v>
      </c>
      <c r="J466">
        <v>0.625</v>
      </c>
      <c r="K466" t="s">
        <v>2899</v>
      </c>
      <c r="L466" s="313" t="s">
        <v>3311</v>
      </c>
      <c r="M466" s="313" t="s">
        <v>3388</v>
      </c>
      <c r="N466" s="313" t="s">
        <v>3389</v>
      </c>
      <c r="O466" s="313" t="s">
        <v>3390</v>
      </c>
      <c r="P466" s="313" t="s">
        <v>3391</v>
      </c>
      <c r="Q466" s="313" t="s">
        <v>3392</v>
      </c>
    </row>
    <row r="467" spans="2:17">
      <c r="B467" s="380"/>
      <c r="C467">
        <v>2299</v>
      </c>
      <c r="D467" s="313" t="s">
        <v>2845</v>
      </c>
      <c r="E467" s="313" t="s">
        <v>94</v>
      </c>
      <c r="F467" s="313"/>
      <c r="G467">
        <v>4.375</v>
      </c>
      <c r="H467">
        <v>3.25</v>
      </c>
      <c r="I467">
        <v>1.4375</v>
      </c>
      <c r="J467">
        <v>0.625</v>
      </c>
      <c r="L467" s="313" t="s">
        <v>3117</v>
      </c>
      <c r="M467" s="313" t="s">
        <v>3393</v>
      </c>
      <c r="N467" s="313"/>
      <c r="O467" s="313"/>
      <c r="P467" s="313"/>
      <c r="Q467" s="313"/>
    </row>
    <row r="468" spans="2:17">
      <c r="B468" s="380"/>
      <c r="C468">
        <v>2300</v>
      </c>
      <c r="D468" s="313" t="s">
        <v>2845</v>
      </c>
      <c r="E468" s="313" t="s">
        <v>94</v>
      </c>
      <c r="F468" s="313"/>
      <c r="G468">
        <v>3.4375</v>
      </c>
      <c r="H468">
        <v>2.0625</v>
      </c>
      <c r="I468">
        <v>1.4375</v>
      </c>
      <c r="J468">
        <v>2</v>
      </c>
      <c r="L468" s="313" t="s">
        <v>2875</v>
      </c>
      <c r="M468" s="313" t="s">
        <v>3394</v>
      </c>
      <c r="N468" s="313"/>
      <c r="O468" s="313"/>
      <c r="P468" s="313"/>
      <c r="Q468" s="313"/>
    </row>
    <row r="469" spans="2:17">
      <c r="B469" s="380"/>
      <c r="C469">
        <v>2301</v>
      </c>
      <c r="D469" s="313" t="s">
        <v>2845</v>
      </c>
      <c r="E469" s="313" t="s">
        <v>94</v>
      </c>
      <c r="F469" s="313" t="s">
        <v>2860</v>
      </c>
      <c r="G469">
        <v>5.5625</v>
      </c>
      <c r="H469">
        <v>4.5</v>
      </c>
      <c r="I469">
        <v>1.625</v>
      </c>
      <c r="J469">
        <v>1</v>
      </c>
      <c r="L469" s="313" t="s">
        <v>2884</v>
      </c>
      <c r="M469" s="313" t="s">
        <v>3395</v>
      </c>
      <c r="N469" s="313" t="s">
        <v>3396</v>
      </c>
      <c r="O469" s="313" t="s">
        <v>3397</v>
      </c>
      <c r="P469" s="313" t="s">
        <v>3398</v>
      </c>
      <c r="Q469" s="313" t="s">
        <v>3399</v>
      </c>
    </row>
    <row r="470" spans="2:17">
      <c r="B470" s="380"/>
      <c r="C470">
        <v>2303</v>
      </c>
      <c r="D470" s="313" t="s">
        <v>2845</v>
      </c>
      <c r="E470" s="313" t="s">
        <v>94</v>
      </c>
      <c r="F470" s="313"/>
      <c r="G470">
        <v>6.875</v>
      </c>
      <c r="H470">
        <v>4.25</v>
      </c>
      <c r="I470">
        <v>1.125</v>
      </c>
      <c r="J470">
        <v>0.625</v>
      </c>
      <c r="L470" s="313" t="s">
        <v>3400</v>
      </c>
      <c r="M470" s="313" t="s">
        <v>3401</v>
      </c>
      <c r="N470" s="313"/>
      <c r="O470" s="313"/>
      <c r="P470" s="313"/>
      <c r="Q470" s="313"/>
    </row>
    <row r="471" spans="2:17">
      <c r="B471" s="380"/>
      <c r="C471">
        <v>2304</v>
      </c>
      <c r="D471" s="313" t="s">
        <v>2845</v>
      </c>
      <c r="E471" s="313" t="s">
        <v>94</v>
      </c>
      <c r="F471" s="313"/>
      <c r="G471">
        <v>5</v>
      </c>
      <c r="H471">
        <v>3</v>
      </c>
      <c r="I471">
        <v>0.875</v>
      </c>
      <c r="J471">
        <v>0.625</v>
      </c>
      <c r="L471" s="313" t="s">
        <v>3400</v>
      </c>
      <c r="M471" s="313" t="s">
        <v>3401</v>
      </c>
      <c r="N471" s="313"/>
      <c r="O471" s="313"/>
      <c r="P471" s="313"/>
      <c r="Q471" s="313"/>
    </row>
    <row r="472" spans="2:17">
      <c r="B472" s="380"/>
      <c r="C472">
        <v>2305</v>
      </c>
      <c r="D472" s="313" t="s">
        <v>2845</v>
      </c>
      <c r="E472" s="313" t="s">
        <v>94</v>
      </c>
      <c r="F472" s="313"/>
      <c r="G472">
        <v>3.8125</v>
      </c>
      <c r="H472">
        <v>3.8125</v>
      </c>
      <c r="I472">
        <v>1</v>
      </c>
      <c r="J472">
        <v>1.5</v>
      </c>
      <c r="L472" s="313"/>
      <c r="M472" s="313" t="s">
        <v>3402</v>
      </c>
      <c r="N472" s="313"/>
      <c r="O472" s="313"/>
      <c r="P472" s="313"/>
      <c r="Q472" s="313"/>
    </row>
    <row r="473" spans="2:17">
      <c r="B473" s="380"/>
      <c r="C473">
        <v>2306</v>
      </c>
      <c r="D473" s="313" t="s">
        <v>2845</v>
      </c>
      <c r="E473" s="313" t="s">
        <v>94</v>
      </c>
      <c r="F473" s="313" t="s">
        <v>2860</v>
      </c>
      <c r="G473">
        <v>3.0625</v>
      </c>
      <c r="H473">
        <v>2.625</v>
      </c>
      <c r="I473">
        <v>1.0625</v>
      </c>
      <c r="J473">
        <v>0.5625</v>
      </c>
      <c r="L473" s="313" t="s">
        <v>3403</v>
      </c>
      <c r="M473" s="313"/>
      <c r="N473" s="313"/>
      <c r="O473" s="313"/>
      <c r="P473" s="313" t="s">
        <v>3404</v>
      </c>
      <c r="Q473" s="313" t="s">
        <v>3405</v>
      </c>
    </row>
    <row r="474" spans="2:17">
      <c r="B474" s="380"/>
      <c r="C474">
        <v>2307</v>
      </c>
      <c r="D474" s="313" t="s">
        <v>2845</v>
      </c>
      <c r="E474" s="313" t="s">
        <v>94</v>
      </c>
      <c r="F474" s="313" t="s">
        <v>2860</v>
      </c>
      <c r="G474">
        <v>4</v>
      </c>
      <c r="H474">
        <v>3.3125</v>
      </c>
      <c r="I474">
        <v>1.5625</v>
      </c>
      <c r="J474">
        <v>0.75</v>
      </c>
      <c r="K474" t="s">
        <v>2899</v>
      </c>
      <c r="L474" s="313" t="s">
        <v>3290</v>
      </c>
      <c r="M474" s="313"/>
      <c r="N474" s="313"/>
      <c r="O474" s="313"/>
      <c r="P474" s="313" t="s">
        <v>3406</v>
      </c>
      <c r="Q474" s="313" t="s">
        <v>3407</v>
      </c>
    </row>
    <row r="475" spans="2:17">
      <c r="B475" s="380"/>
      <c r="C475">
        <v>2308</v>
      </c>
      <c r="D475" s="313" t="s">
        <v>2845</v>
      </c>
      <c r="E475" s="313" t="s">
        <v>94</v>
      </c>
      <c r="F475" s="313"/>
      <c r="L475" s="313"/>
      <c r="M475" s="313"/>
      <c r="N475" s="313"/>
      <c r="O475" s="313"/>
      <c r="P475" s="313"/>
      <c r="Q475" s="313"/>
    </row>
    <row r="476" spans="2:17">
      <c r="B476" s="380"/>
      <c r="C476">
        <v>2310</v>
      </c>
      <c r="D476" s="313" t="s">
        <v>2907</v>
      </c>
      <c r="E476" s="313" t="s">
        <v>1970</v>
      </c>
      <c r="F476" s="313"/>
      <c r="G476">
        <v>1.6875</v>
      </c>
      <c r="H476">
        <v>1.15625</v>
      </c>
      <c r="I476">
        <v>1.6875</v>
      </c>
      <c r="L476" s="313" t="s">
        <v>2875</v>
      </c>
      <c r="M476" s="313" t="s">
        <v>3408</v>
      </c>
      <c r="N476" s="313"/>
      <c r="O476" s="313"/>
      <c r="P476" s="313"/>
      <c r="Q476" s="313"/>
    </row>
    <row r="477" spans="2:17">
      <c r="B477" s="380"/>
      <c r="C477">
        <v>2311</v>
      </c>
      <c r="D477" s="313" t="s">
        <v>2907</v>
      </c>
      <c r="E477" s="313" t="s">
        <v>1970</v>
      </c>
      <c r="F477" s="313"/>
      <c r="G477">
        <v>2.75</v>
      </c>
      <c r="H477">
        <v>1.3125</v>
      </c>
      <c r="I477">
        <v>3.6875</v>
      </c>
      <c r="L477" s="313"/>
      <c r="M477" s="313" t="s">
        <v>3409</v>
      </c>
      <c r="N477" s="313"/>
      <c r="O477" s="313"/>
      <c r="P477" s="313"/>
      <c r="Q477" s="313"/>
    </row>
    <row r="478" spans="2:17">
      <c r="B478" s="380"/>
      <c r="C478">
        <v>2312</v>
      </c>
      <c r="D478" s="313" t="s">
        <v>2845</v>
      </c>
      <c r="E478" s="313" t="s">
        <v>94</v>
      </c>
      <c r="F478" s="313" t="s">
        <v>2860</v>
      </c>
      <c r="G478">
        <v>5.9375</v>
      </c>
      <c r="H478">
        <v>2.0625</v>
      </c>
      <c r="I478">
        <v>1.0625</v>
      </c>
      <c r="J478">
        <v>0.625</v>
      </c>
      <c r="L478" s="313" t="s">
        <v>3410</v>
      </c>
      <c r="M478" s="313" t="s">
        <v>3411</v>
      </c>
      <c r="N478" s="313"/>
      <c r="O478" s="313"/>
      <c r="P478" s="313" t="s">
        <v>3412</v>
      </c>
      <c r="Q478" s="313" t="s">
        <v>3413</v>
      </c>
    </row>
    <row r="479" spans="2:17">
      <c r="B479" s="380"/>
      <c r="C479">
        <v>2313</v>
      </c>
      <c r="D479" s="313" t="s">
        <v>2907</v>
      </c>
      <c r="E479" s="313" t="s">
        <v>1970</v>
      </c>
      <c r="F479" s="313"/>
      <c r="G479">
        <v>2.1875</v>
      </c>
      <c r="H479">
        <v>3</v>
      </c>
      <c r="I479">
        <v>1</v>
      </c>
      <c r="L479" s="313" t="s">
        <v>2956</v>
      </c>
      <c r="M479" s="313" t="s">
        <v>3414</v>
      </c>
      <c r="N479" s="313"/>
      <c r="O479" s="313"/>
      <c r="P479" s="313"/>
      <c r="Q479" s="313"/>
    </row>
    <row r="480" spans="2:17">
      <c r="B480" s="380"/>
      <c r="C480">
        <v>2314</v>
      </c>
      <c r="D480" s="313" t="s">
        <v>2907</v>
      </c>
      <c r="E480" s="313" t="s">
        <v>1970</v>
      </c>
      <c r="F480" s="313"/>
      <c r="G480">
        <v>2.1875</v>
      </c>
      <c r="H480">
        <v>1</v>
      </c>
      <c r="I480">
        <v>1</v>
      </c>
      <c r="L480" s="313" t="s">
        <v>2956</v>
      </c>
      <c r="M480" s="313" t="s">
        <v>3415</v>
      </c>
      <c r="N480" s="313"/>
      <c r="O480" s="313"/>
      <c r="P480" s="313"/>
      <c r="Q480" s="313"/>
    </row>
    <row r="481" spans="2:17">
      <c r="B481" s="380"/>
      <c r="C481">
        <v>2315</v>
      </c>
      <c r="D481" s="313" t="s">
        <v>2907</v>
      </c>
      <c r="E481" s="313" t="s">
        <v>1970</v>
      </c>
      <c r="F481" s="313"/>
      <c r="G481">
        <v>2.75</v>
      </c>
      <c r="H481">
        <v>2.75</v>
      </c>
      <c r="I481">
        <v>1</v>
      </c>
      <c r="L481" s="313" t="s">
        <v>2956</v>
      </c>
      <c r="M481" s="313" t="s">
        <v>3416</v>
      </c>
      <c r="N481" s="313"/>
      <c r="O481" s="313"/>
      <c r="P481" s="313"/>
      <c r="Q481" s="313"/>
    </row>
    <row r="482" spans="2:17">
      <c r="B482" s="380"/>
      <c r="C482">
        <v>2316</v>
      </c>
      <c r="D482" s="313" t="s">
        <v>2907</v>
      </c>
      <c r="E482" s="313" t="s">
        <v>1970</v>
      </c>
      <c r="F482" s="313"/>
      <c r="G482">
        <v>2.65625</v>
      </c>
      <c r="H482">
        <v>2.71875</v>
      </c>
      <c r="L482" s="313" t="s">
        <v>2875</v>
      </c>
      <c r="M482" s="313" t="s">
        <v>3417</v>
      </c>
      <c r="N482" s="313" t="s">
        <v>3418</v>
      </c>
      <c r="O482" s="313"/>
      <c r="P482" s="313"/>
      <c r="Q482" s="313"/>
    </row>
    <row r="483" spans="2:17">
      <c r="B483" s="380"/>
      <c r="C483">
        <v>2317</v>
      </c>
      <c r="D483" s="313" t="s">
        <v>2845</v>
      </c>
      <c r="E483" s="313" t="s">
        <v>94</v>
      </c>
      <c r="F483" s="313"/>
      <c r="G483">
        <v>5.3125</v>
      </c>
      <c r="H483">
        <v>2.0625</v>
      </c>
      <c r="I483">
        <v>1.0625</v>
      </c>
      <c r="L483" s="313" t="s">
        <v>2875</v>
      </c>
      <c r="M483" s="313"/>
      <c r="N483" s="313"/>
      <c r="O483" s="313"/>
      <c r="P483" s="313"/>
      <c r="Q483" s="313"/>
    </row>
    <row r="484" spans="2:17">
      <c r="B484" s="380"/>
      <c r="C484">
        <v>2318</v>
      </c>
      <c r="D484" s="313" t="s">
        <v>2907</v>
      </c>
      <c r="E484" s="313" t="s">
        <v>1970</v>
      </c>
      <c r="F484" s="313"/>
      <c r="G484">
        <v>2.1875</v>
      </c>
      <c r="H484">
        <v>4.4375</v>
      </c>
      <c r="I484">
        <v>1.9375</v>
      </c>
      <c r="L484" s="313" t="s">
        <v>3156</v>
      </c>
      <c r="M484" s="313" t="s">
        <v>3419</v>
      </c>
      <c r="N484" s="313"/>
      <c r="O484" s="313"/>
      <c r="P484" s="313"/>
      <c r="Q484" s="313"/>
    </row>
    <row r="485" spans="2:17">
      <c r="B485" s="380"/>
      <c r="C485">
        <v>2319</v>
      </c>
      <c r="D485" s="313" t="s">
        <v>2907</v>
      </c>
      <c r="E485" s="313" t="s">
        <v>1970</v>
      </c>
      <c r="F485" s="313"/>
      <c r="G485">
        <v>8.6875</v>
      </c>
      <c r="H485">
        <v>2.21875</v>
      </c>
      <c r="I485">
        <v>0.875</v>
      </c>
      <c r="L485" s="313" t="s">
        <v>3156</v>
      </c>
      <c r="M485" s="313" t="s">
        <v>3420</v>
      </c>
      <c r="N485" s="313"/>
      <c r="O485" s="313"/>
      <c r="P485" s="313"/>
      <c r="Q485" s="313"/>
    </row>
    <row r="486" spans="2:17">
      <c r="B486" s="380"/>
      <c r="C486">
        <v>2320</v>
      </c>
      <c r="D486" s="313" t="s">
        <v>2845</v>
      </c>
      <c r="E486" s="313" t="s">
        <v>94</v>
      </c>
      <c r="F486" s="313"/>
      <c r="G486">
        <v>5</v>
      </c>
      <c r="H486">
        <v>3.0625</v>
      </c>
      <c r="I486">
        <v>0.875</v>
      </c>
      <c r="J486">
        <v>0.625</v>
      </c>
      <c r="K486" t="s">
        <v>2899</v>
      </c>
      <c r="L486" s="313" t="s">
        <v>3421</v>
      </c>
      <c r="M486" s="313"/>
      <c r="N486" s="313" t="s">
        <v>2851</v>
      </c>
      <c r="O486" s="313" t="s">
        <v>2851</v>
      </c>
      <c r="P486" s="313"/>
      <c r="Q486" s="313"/>
    </row>
    <row r="487" spans="2:17">
      <c r="B487" s="380"/>
      <c r="C487">
        <v>2321</v>
      </c>
      <c r="D487" s="313" t="s">
        <v>2907</v>
      </c>
      <c r="E487" s="313" t="s">
        <v>1970</v>
      </c>
      <c r="F487" s="313"/>
      <c r="G487">
        <v>2.21875</v>
      </c>
      <c r="H487">
        <v>1.84375</v>
      </c>
      <c r="I487">
        <v>1.34375</v>
      </c>
      <c r="L487" s="313" t="s">
        <v>2875</v>
      </c>
      <c r="M487" s="313" t="s">
        <v>3422</v>
      </c>
      <c r="N487" s="313"/>
      <c r="O487" s="313"/>
      <c r="P487" s="313"/>
      <c r="Q487" s="313"/>
    </row>
    <row r="488" spans="2:17">
      <c r="B488" s="380"/>
      <c r="C488">
        <v>2322</v>
      </c>
      <c r="D488" s="313" t="s">
        <v>2907</v>
      </c>
      <c r="E488" s="313" t="s">
        <v>1970</v>
      </c>
      <c r="F488" s="313"/>
      <c r="G488">
        <v>3.9375</v>
      </c>
      <c r="H488">
        <v>3.5625</v>
      </c>
      <c r="I488">
        <v>2.125</v>
      </c>
      <c r="L488" s="313" t="s">
        <v>3156</v>
      </c>
      <c r="M488" s="313" t="s">
        <v>3423</v>
      </c>
      <c r="N488" s="313"/>
      <c r="O488" s="313"/>
      <c r="P488" s="313"/>
      <c r="Q488" s="313"/>
    </row>
    <row r="489" spans="2:17">
      <c r="B489" s="380"/>
      <c r="C489">
        <v>2323</v>
      </c>
      <c r="D489" s="313" t="s">
        <v>2845</v>
      </c>
      <c r="E489" s="313" t="s">
        <v>94</v>
      </c>
      <c r="F489" s="313"/>
      <c r="G489">
        <v>6.375</v>
      </c>
      <c r="H489">
        <v>4.25</v>
      </c>
      <c r="I489">
        <v>0.625</v>
      </c>
      <c r="J489">
        <v>0.5</v>
      </c>
      <c r="L489" s="313" t="s">
        <v>3085</v>
      </c>
      <c r="M489" s="313"/>
      <c r="N489" s="313"/>
      <c r="O489" s="313"/>
      <c r="P489" s="313"/>
      <c r="Q489" s="313"/>
    </row>
    <row r="490" spans="2:17">
      <c r="B490" s="380"/>
      <c r="C490">
        <v>2325</v>
      </c>
      <c r="D490" s="313" t="s">
        <v>2907</v>
      </c>
      <c r="E490" s="313" t="s">
        <v>1970</v>
      </c>
      <c r="F490" s="313"/>
      <c r="G490">
        <v>3.6875</v>
      </c>
      <c r="H490">
        <v>2.75</v>
      </c>
      <c r="I490">
        <v>1.3125</v>
      </c>
      <c r="L490" s="313" t="s">
        <v>3156</v>
      </c>
      <c r="M490" s="313" t="s">
        <v>3424</v>
      </c>
      <c r="N490" s="313" t="s">
        <v>3425</v>
      </c>
      <c r="O490" s="313"/>
      <c r="P490" s="313"/>
      <c r="Q490" s="313"/>
    </row>
    <row r="491" spans="2:17">
      <c r="B491" s="380"/>
      <c r="C491">
        <v>2326</v>
      </c>
      <c r="D491" s="313" t="s">
        <v>2907</v>
      </c>
      <c r="E491" s="313" t="s">
        <v>1970</v>
      </c>
      <c r="F491" s="313"/>
      <c r="G491">
        <v>2.75</v>
      </c>
      <c r="H491">
        <v>2.1875</v>
      </c>
      <c r="I491">
        <v>1.5625</v>
      </c>
      <c r="L491" s="313" t="s">
        <v>2875</v>
      </c>
      <c r="M491" s="313" t="s">
        <v>5640</v>
      </c>
      <c r="N491" s="313"/>
      <c r="O491" s="313"/>
      <c r="P491" s="313"/>
      <c r="Q491" s="313"/>
    </row>
    <row r="492" spans="2:17">
      <c r="B492" s="380"/>
      <c r="C492">
        <v>2327</v>
      </c>
      <c r="D492" s="313" t="s">
        <v>2907</v>
      </c>
      <c r="E492" s="313" t="s">
        <v>1970</v>
      </c>
      <c r="F492" s="313"/>
      <c r="L492" s="313" t="s">
        <v>2874</v>
      </c>
      <c r="M492" s="313" t="s">
        <v>3427</v>
      </c>
      <c r="N492" s="313"/>
      <c r="O492" s="313"/>
      <c r="P492" s="313"/>
      <c r="Q492" s="313"/>
    </row>
    <row r="493" spans="2:17">
      <c r="B493" s="380"/>
      <c r="C493">
        <v>2328</v>
      </c>
      <c r="D493" s="313" t="s">
        <v>2907</v>
      </c>
      <c r="E493" s="313" t="s">
        <v>1970</v>
      </c>
      <c r="F493" s="313"/>
      <c r="G493">
        <v>4.375</v>
      </c>
      <c r="H493">
        <v>4.4375</v>
      </c>
      <c r="I493">
        <v>1.375</v>
      </c>
      <c r="L493" s="313" t="s">
        <v>3354</v>
      </c>
      <c r="M493" s="313" t="s">
        <v>3428</v>
      </c>
      <c r="N493" s="313"/>
      <c r="O493" s="313"/>
      <c r="P493" s="313"/>
      <c r="Q493" s="313"/>
    </row>
    <row r="494" spans="2:17">
      <c r="B494" s="380"/>
      <c r="C494">
        <v>2330</v>
      </c>
      <c r="D494" s="313" t="s">
        <v>2907</v>
      </c>
      <c r="E494" s="313" t="s">
        <v>1970</v>
      </c>
      <c r="F494" s="313"/>
      <c r="G494">
        <v>4.5</v>
      </c>
      <c r="H494">
        <v>4.5625</v>
      </c>
      <c r="I494">
        <v>1.4375</v>
      </c>
      <c r="L494" s="313" t="s">
        <v>3354</v>
      </c>
      <c r="M494" s="313" t="s">
        <v>3429</v>
      </c>
      <c r="N494" s="313"/>
      <c r="O494" s="313"/>
      <c r="P494" s="313"/>
      <c r="Q494" s="313"/>
    </row>
    <row r="495" spans="2:17">
      <c r="B495" s="380"/>
      <c r="C495">
        <v>2331</v>
      </c>
      <c r="D495" s="313" t="s">
        <v>2907</v>
      </c>
      <c r="E495" s="313" t="s">
        <v>1970</v>
      </c>
      <c r="F495" s="313"/>
      <c r="G495">
        <v>10.625</v>
      </c>
      <c r="H495">
        <v>6.34375</v>
      </c>
      <c r="I495">
        <v>2.125</v>
      </c>
      <c r="L495" s="313" t="s">
        <v>3156</v>
      </c>
      <c r="M495" s="313" t="s">
        <v>3430</v>
      </c>
      <c r="N495" s="313"/>
      <c r="O495" s="313"/>
      <c r="P495" s="313"/>
      <c r="Q495" s="313"/>
    </row>
    <row r="496" spans="2:17">
      <c r="B496" s="380"/>
      <c r="C496">
        <v>2333</v>
      </c>
      <c r="D496" s="313" t="s">
        <v>2907</v>
      </c>
      <c r="E496" s="313" t="s">
        <v>1970</v>
      </c>
      <c r="F496" s="313"/>
      <c r="G496">
        <v>3.6875</v>
      </c>
      <c r="H496">
        <v>2.75</v>
      </c>
      <c r="I496">
        <v>1.125</v>
      </c>
      <c r="L496" s="313" t="s">
        <v>3156</v>
      </c>
      <c r="M496" s="313" t="s">
        <v>3431</v>
      </c>
      <c r="N496" s="313"/>
      <c r="O496" s="313"/>
      <c r="P496" s="313"/>
      <c r="Q496" s="313"/>
    </row>
    <row r="497" spans="2:17">
      <c r="B497" s="380"/>
      <c r="C497">
        <v>2335</v>
      </c>
      <c r="D497" s="313" t="s">
        <v>2907</v>
      </c>
      <c r="E497" s="313" t="s">
        <v>1970</v>
      </c>
      <c r="F497" s="313"/>
      <c r="G497">
        <v>2.25</v>
      </c>
      <c r="H497">
        <v>1.84375</v>
      </c>
      <c r="I497">
        <v>1.125</v>
      </c>
      <c r="L497" s="313" t="s">
        <v>3156</v>
      </c>
      <c r="M497" s="313" t="s">
        <v>3432</v>
      </c>
      <c r="N497" s="313"/>
      <c r="O497" s="313"/>
      <c r="P497" s="313"/>
      <c r="Q497" s="313"/>
    </row>
    <row r="498" spans="2:17">
      <c r="B498" s="380"/>
      <c r="C498">
        <v>2336</v>
      </c>
      <c r="D498" s="313" t="s">
        <v>2845</v>
      </c>
      <c r="E498" s="313" t="s">
        <v>94</v>
      </c>
      <c r="F498" s="313"/>
      <c r="G498">
        <v>3.0625</v>
      </c>
      <c r="H498">
        <v>1.53125</v>
      </c>
      <c r="I498">
        <v>0.75</v>
      </c>
      <c r="J498">
        <v>0.625</v>
      </c>
      <c r="L498" s="313" t="s">
        <v>3140</v>
      </c>
      <c r="M498" s="313" t="s">
        <v>3433</v>
      </c>
      <c r="N498" s="313"/>
      <c r="O498" s="313"/>
      <c r="P498" s="313"/>
      <c r="Q498" s="313"/>
    </row>
    <row r="499" spans="2:17">
      <c r="B499" s="380"/>
      <c r="C499">
        <v>2337</v>
      </c>
      <c r="D499" s="313" t="s">
        <v>2907</v>
      </c>
      <c r="E499" s="313" t="s">
        <v>1970</v>
      </c>
      <c r="F499" s="313"/>
      <c r="G499">
        <v>2.625</v>
      </c>
      <c r="H499">
        <v>2.203125</v>
      </c>
      <c r="I499">
        <v>1.09375</v>
      </c>
      <c r="L499" s="313" t="s">
        <v>2875</v>
      </c>
      <c r="M499" s="313" t="s">
        <v>3434</v>
      </c>
      <c r="N499" s="313"/>
      <c r="O499" s="313"/>
      <c r="P499" s="313"/>
      <c r="Q499" s="313"/>
    </row>
    <row r="500" spans="2:17">
      <c r="B500" s="380"/>
      <c r="C500">
        <v>2338</v>
      </c>
      <c r="D500" s="313" t="s">
        <v>2907</v>
      </c>
      <c r="E500" s="313" t="s">
        <v>1970</v>
      </c>
      <c r="F500" s="313"/>
      <c r="G500">
        <v>3.1875</v>
      </c>
      <c r="H500">
        <v>2.375</v>
      </c>
      <c r="I500">
        <v>1.625</v>
      </c>
      <c r="L500" s="313" t="s">
        <v>3435</v>
      </c>
      <c r="M500" s="313" t="s">
        <v>3436</v>
      </c>
      <c r="N500" s="313"/>
      <c r="O500" s="313"/>
      <c r="P500" s="313"/>
      <c r="Q500" s="313"/>
    </row>
    <row r="501" spans="2:17">
      <c r="B501" s="380"/>
      <c r="C501">
        <v>2339</v>
      </c>
      <c r="D501" s="313" t="s">
        <v>2907</v>
      </c>
      <c r="E501" s="313" t="s">
        <v>1970</v>
      </c>
      <c r="F501" s="313"/>
      <c r="G501">
        <v>3.8125</v>
      </c>
      <c r="H501">
        <v>3.84375</v>
      </c>
      <c r="I501">
        <v>1.59375</v>
      </c>
      <c r="L501" s="313" t="s">
        <v>3435</v>
      </c>
      <c r="M501" s="313" t="s">
        <v>3437</v>
      </c>
      <c r="N501" s="313"/>
      <c r="O501" s="313"/>
      <c r="P501" s="313"/>
      <c r="Q501" s="313"/>
    </row>
    <row r="502" spans="2:17">
      <c r="B502" s="380"/>
      <c r="C502">
        <v>2340</v>
      </c>
      <c r="D502" s="313" t="s">
        <v>2907</v>
      </c>
      <c r="E502" s="313" t="s">
        <v>1970</v>
      </c>
      <c r="F502" s="313"/>
      <c r="G502">
        <v>3.0625</v>
      </c>
      <c r="H502">
        <v>3.09375</v>
      </c>
      <c r="I502">
        <v>1.59375</v>
      </c>
      <c r="L502" s="313" t="s">
        <v>3435</v>
      </c>
      <c r="M502" s="313" t="s">
        <v>3438</v>
      </c>
      <c r="N502" s="313"/>
      <c r="O502" s="313"/>
      <c r="P502" s="313"/>
      <c r="Q502" s="313"/>
    </row>
    <row r="503" spans="2:17">
      <c r="B503" s="380"/>
      <c r="C503">
        <v>2341</v>
      </c>
      <c r="D503" s="313" t="s">
        <v>2907</v>
      </c>
      <c r="E503" s="313" t="s">
        <v>1970</v>
      </c>
      <c r="F503" s="313"/>
      <c r="G503">
        <v>3.75</v>
      </c>
      <c r="H503">
        <v>2.375</v>
      </c>
      <c r="I503">
        <v>3.125</v>
      </c>
      <c r="L503" s="313" t="s">
        <v>3435</v>
      </c>
      <c r="M503" s="313" t="s">
        <v>3439</v>
      </c>
      <c r="N503" s="313"/>
      <c r="O503" s="313"/>
      <c r="P503" s="313"/>
      <c r="Q503" s="313"/>
    </row>
    <row r="504" spans="2:17">
      <c r="B504" s="380"/>
      <c r="C504">
        <v>2342</v>
      </c>
      <c r="D504" s="313" t="s">
        <v>2907</v>
      </c>
      <c r="E504" s="313" t="s">
        <v>1970</v>
      </c>
      <c r="F504" s="313"/>
      <c r="G504">
        <v>8.75</v>
      </c>
      <c r="H504">
        <v>2.5</v>
      </c>
      <c r="I504">
        <v>1.5</v>
      </c>
      <c r="L504" s="313" t="s">
        <v>3435</v>
      </c>
      <c r="M504" s="313" t="s">
        <v>3440</v>
      </c>
      <c r="N504" s="313"/>
      <c r="O504" s="313"/>
      <c r="P504" s="313"/>
      <c r="Q504" s="313"/>
    </row>
    <row r="505" spans="2:17">
      <c r="B505" s="380"/>
      <c r="C505">
        <v>2343</v>
      </c>
      <c r="D505" s="313" t="s">
        <v>2907</v>
      </c>
      <c r="E505" s="313" t="s">
        <v>1970</v>
      </c>
      <c r="F505" s="313"/>
      <c r="G505">
        <v>6.875</v>
      </c>
      <c r="H505">
        <v>6.84375</v>
      </c>
      <c r="I505">
        <v>1.71875</v>
      </c>
      <c r="L505" s="313" t="s">
        <v>3435</v>
      </c>
      <c r="M505" s="313" t="s">
        <v>3441</v>
      </c>
      <c r="N505" s="313"/>
      <c r="O505" s="313"/>
      <c r="P505" s="313"/>
      <c r="Q505" s="313"/>
    </row>
    <row r="506" spans="2:17">
      <c r="B506" s="380"/>
      <c r="C506">
        <v>2344</v>
      </c>
      <c r="D506" s="313" t="s">
        <v>2907</v>
      </c>
      <c r="E506" s="313" t="s">
        <v>1970</v>
      </c>
      <c r="F506" s="313"/>
      <c r="G506">
        <v>7.375</v>
      </c>
      <c r="H506">
        <v>4.71875</v>
      </c>
      <c r="I506">
        <v>1.5625</v>
      </c>
      <c r="L506" s="313" t="s">
        <v>3435</v>
      </c>
      <c r="M506" s="313" t="s">
        <v>3442</v>
      </c>
      <c r="N506" s="313"/>
      <c r="O506" s="313"/>
      <c r="P506" s="313"/>
      <c r="Q506" s="313"/>
    </row>
    <row r="507" spans="2:17">
      <c r="B507" s="380"/>
      <c r="C507">
        <v>2345</v>
      </c>
      <c r="D507" s="313" t="s">
        <v>2845</v>
      </c>
      <c r="E507" s="313" t="s">
        <v>94</v>
      </c>
      <c r="F507" s="313"/>
      <c r="G507">
        <v>10</v>
      </c>
      <c r="H507">
        <v>3.25</v>
      </c>
      <c r="I507">
        <v>0.875</v>
      </c>
      <c r="J507">
        <v>0.625</v>
      </c>
      <c r="K507" t="s">
        <v>2936</v>
      </c>
      <c r="L507" s="313" t="s">
        <v>3354</v>
      </c>
      <c r="M507" s="313"/>
      <c r="N507" s="313"/>
      <c r="O507" s="313" t="s">
        <v>3239</v>
      </c>
      <c r="P507" s="313"/>
      <c r="Q507" s="313"/>
    </row>
    <row r="508" spans="2:17">
      <c r="B508" s="380"/>
      <c r="C508">
        <v>2346</v>
      </c>
      <c r="D508" s="313" t="s">
        <v>2907</v>
      </c>
      <c r="E508" s="313" t="s">
        <v>1970</v>
      </c>
      <c r="F508" s="313"/>
      <c r="G508">
        <v>10.125</v>
      </c>
      <c r="H508">
        <v>3.4375</v>
      </c>
      <c r="I508">
        <v>0.96875</v>
      </c>
      <c r="L508" s="313" t="s">
        <v>3354</v>
      </c>
      <c r="M508" s="313" t="s">
        <v>3443</v>
      </c>
      <c r="N508" s="313"/>
      <c r="O508" s="313"/>
      <c r="P508" s="313"/>
      <c r="Q508" s="313"/>
    </row>
    <row r="509" spans="2:17">
      <c r="B509" s="380"/>
      <c r="C509">
        <v>2347</v>
      </c>
      <c r="D509" s="313" t="s">
        <v>2907</v>
      </c>
      <c r="E509" s="313" t="s">
        <v>1970</v>
      </c>
      <c r="F509" s="313"/>
      <c r="G509">
        <v>4</v>
      </c>
      <c r="H509">
        <v>2.96875</v>
      </c>
      <c r="I509">
        <v>1.8125</v>
      </c>
      <c r="L509" s="313"/>
      <c r="M509" s="313" t="s">
        <v>3444</v>
      </c>
      <c r="N509" s="313"/>
      <c r="O509" s="313"/>
      <c r="P509" s="313"/>
      <c r="Q509" s="313"/>
    </row>
    <row r="510" spans="2:17">
      <c r="B510" s="380"/>
      <c r="C510">
        <v>2348</v>
      </c>
      <c r="D510" s="313" t="s">
        <v>2845</v>
      </c>
      <c r="E510" s="313" t="s">
        <v>94</v>
      </c>
      <c r="F510" s="313" t="s">
        <v>2860</v>
      </c>
      <c r="G510">
        <v>3.5</v>
      </c>
      <c r="H510">
        <v>3.5</v>
      </c>
      <c r="I510">
        <v>1.5</v>
      </c>
      <c r="J510">
        <v>0.625</v>
      </c>
      <c r="K510" t="s">
        <v>2899</v>
      </c>
      <c r="L510" s="313"/>
      <c r="M510" s="313"/>
      <c r="N510" s="313" t="s">
        <v>3445</v>
      </c>
      <c r="O510" s="313" t="s">
        <v>3446</v>
      </c>
      <c r="P510" s="313" t="s">
        <v>3447</v>
      </c>
      <c r="Q510" s="313" t="s">
        <v>3448</v>
      </c>
    </row>
    <row r="511" spans="2:17">
      <c r="B511" s="380"/>
      <c r="C511">
        <v>2349</v>
      </c>
      <c r="D511" s="313" t="s">
        <v>2849</v>
      </c>
      <c r="E511" s="313" t="s">
        <v>2035</v>
      </c>
      <c r="F511" s="313" t="s">
        <v>2860</v>
      </c>
      <c r="G511">
        <v>8.5</v>
      </c>
      <c r="H511">
        <v>6</v>
      </c>
      <c r="I511">
        <v>1.5</v>
      </c>
      <c r="L511" s="313" t="s">
        <v>2903</v>
      </c>
      <c r="M511" s="313"/>
      <c r="N511" s="313"/>
      <c r="O511" s="313"/>
      <c r="P511" s="313"/>
      <c r="Q511" s="313"/>
    </row>
    <row r="512" spans="2:17">
      <c r="B512" s="380"/>
      <c r="C512">
        <v>2350</v>
      </c>
      <c r="D512" s="313" t="s">
        <v>2845</v>
      </c>
      <c r="E512" s="313" t="s">
        <v>94</v>
      </c>
      <c r="F512" s="313"/>
      <c r="G512">
        <v>5.65625</v>
      </c>
      <c r="H512">
        <v>1.59375</v>
      </c>
      <c r="I512">
        <v>0.625</v>
      </c>
      <c r="J512">
        <v>0.46875</v>
      </c>
      <c r="L512" s="313" t="s">
        <v>2903</v>
      </c>
      <c r="M512" s="313"/>
      <c r="N512" s="313"/>
      <c r="O512" s="313"/>
      <c r="P512" s="313"/>
      <c r="Q512" s="313"/>
    </row>
    <row r="513" spans="2:17">
      <c r="B513" s="380"/>
      <c r="C513">
        <v>2351</v>
      </c>
      <c r="D513" s="313" t="s">
        <v>2845</v>
      </c>
      <c r="E513" s="313" t="s">
        <v>94</v>
      </c>
      <c r="F513" s="313"/>
      <c r="G513">
        <v>5</v>
      </c>
      <c r="H513">
        <v>4.375</v>
      </c>
      <c r="I513">
        <v>1</v>
      </c>
      <c r="J513">
        <v>0.5</v>
      </c>
      <c r="K513">
        <v>0.03</v>
      </c>
      <c r="L513" s="313" t="s">
        <v>3117</v>
      </c>
      <c r="M513" s="313" t="s">
        <v>3449</v>
      </c>
      <c r="N513" s="313" t="s">
        <v>2851</v>
      </c>
      <c r="O513" s="313" t="s">
        <v>2872</v>
      </c>
      <c r="P513" s="313"/>
      <c r="Q513" s="313"/>
    </row>
    <row r="514" spans="2:17">
      <c r="B514" s="380"/>
      <c r="C514">
        <v>2352</v>
      </c>
      <c r="D514" s="313" t="s">
        <v>2849</v>
      </c>
      <c r="E514" s="313" t="s">
        <v>2035</v>
      </c>
      <c r="F514" s="313" t="s">
        <v>2860</v>
      </c>
      <c r="G514">
        <v>7.5</v>
      </c>
      <c r="H514">
        <v>7.5</v>
      </c>
      <c r="I514">
        <v>1.5</v>
      </c>
      <c r="L514" s="313"/>
      <c r="M514" s="313"/>
      <c r="N514" s="313" t="s">
        <v>3450</v>
      </c>
      <c r="O514" s="313" t="s">
        <v>3451</v>
      </c>
      <c r="P514" s="313"/>
      <c r="Q514" s="313"/>
    </row>
    <row r="515" spans="2:17">
      <c r="B515" s="380"/>
      <c r="C515">
        <v>2353</v>
      </c>
      <c r="D515" s="313" t="s">
        <v>2907</v>
      </c>
      <c r="E515" s="313" t="s">
        <v>1970</v>
      </c>
      <c r="F515" s="313"/>
      <c r="G515">
        <v>2.71875</v>
      </c>
      <c r="H515">
        <v>2.75</v>
      </c>
      <c r="I515">
        <v>1.4375</v>
      </c>
      <c r="L515" s="313"/>
      <c r="M515" s="313" t="s">
        <v>3452</v>
      </c>
      <c r="N515" s="313"/>
      <c r="O515" s="313"/>
      <c r="P515" s="313"/>
      <c r="Q515" s="313"/>
    </row>
    <row r="516" spans="2:17">
      <c r="B516" s="380"/>
      <c r="C516">
        <v>2354</v>
      </c>
      <c r="D516" s="313" t="s">
        <v>2907</v>
      </c>
      <c r="E516" s="313" t="s">
        <v>1970</v>
      </c>
      <c r="F516" s="313"/>
      <c r="G516">
        <v>3.75</v>
      </c>
      <c r="H516">
        <v>3</v>
      </c>
      <c r="I516">
        <v>1.5625</v>
      </c>
      <c r="L516" s="313"/>
      <c r="M516" s="313" t="s">
        <v>3453</v>
      </c>
      <c r="N516" s="313"/>
      <c r="O516" s="313"/>
      <c r="P516" s="313"/>
      <c r="Q516" s="313"/>
    </row>
    <row r="517" spans="2:17">
      <c r="B517" s="380"/>
      <c r="C517">
        <v>2355</v>
      </c>
      <c r="D517" s="313" t="s">
        <v>2849</v>
      </c>
      <c r="E517" s="313" t="s">
        <v>2035</v>
      </c>
      <c r="F517" s="313" t="s">
        <v>2860</v>
      </c>
      <c r="G517">
        <v>8.125</v>
      </c>
      <c r="H517">
        <v>2.125</v>
      </c>
      <c r="I517">
        <v>0.875</v>
      </c>
      <c r="L517" s="313"/>
      <c r="M517" s="313" t="s">
        <v>3454</v>
      </c>
      <c r="N517" s="313"/>
      <c r="O517" s="313"/>
      <c r="P517" s="313" t="s">
        <v>3455</v>
      </c>
      <c r="Q517" s="313"/>
    </row>
    <row r="518" spans="2:17">
      <c r="B518" s="380"/>
      <c r="C518">
        <v>2356</v>
      </c>
      <c r="D518" s="313" t="s">
        <v>2849</v>
      </c>
      <c r="E518" s="313" t="s">
        <v>2035</v>
      </c>
      <c r="F518" s="313" t="s">
        <v>2860</v>
      </c>
      <c r="G518">
        <v>3.15625</v>
      </c>
      <c r="H518">
        <v>3.15625</v>
      </c>
      <c r="I518">
        <v>1</v>
      </c>
      <c r="L518" s="313"/>
      <c r="M518" s="313" t="s">
        <v>3456</v>
      </c>
      <c r="N518" s="313"/>
      <c r="O518" s="313"/>
      <c r="P518" s="313" t="s">
        <v>3457</v>
      </c>
      <c r="Q518" s="313"/>
    </row>
    <row r="519" spans="2:17">
      <c r="B519" s="380"/>
      <c r="C519">
        <v>2357</v>
      </c>
      <c r="D519" s="313" t="s">
        <v>2907</v>
      </c>
      <c r="E519" s="313" t="s">
        <v>1970</v>
      </c>
      <c r="F519" s="313"/>
      <c r="L519" s="313"/>
      <c r="M519" s="313" t="s">
        <v>3458</v>
      </c>
      <c r="N519" s="313"/>
      <c r="O519" s="313"/>
      <c r="P519" s="313"/>
      <c r="Q519" s="313"/>
    </row>
    <row r="520" spans="2:17">
      <c r="B520" s="380"/>
      <c r="C520">
        <v>2358</v>
      </c>
      <c r="D520" s="313" t="s">
        <v>2845</v>
      </c>
      <c r="E520" s="313" t="s">
        <v>94</v>
      </c>
      <c r="F520" s="313" t="s">
        <v>2860</v>
      </c>
      <c r="G520">
        <v>5.25</v>
      </c>
      <c r="H520">
        <v>3.75</v>
      </c>
      <c r="I520">
        <v>0.875</v>
      </c>
      <c r="J520">
        <v>0.5625</v>
      </c>
      <c r="L520" s="313" t="s">
        <v>3459</v>
      </c>
      <c r="M520" s="313"/>
      <c r="N520" s="313" t="s">
        <v>3460</v>
      </c>
      <c r="O520" s="313" t="s">
        <v>3461</v>
      </c>
      <c r="P520" s="313" t="s">
        <v>3462</v>
      </c>
      <c r="Q520" s="313" t="s">
        <v>3463</v>
      </c>
    </row>
    <row r="521" spans="2:17">
      <c r="B521" s="380"/>
      <c r="C521">
        <v>2359</v>
      </c>
      <c r="D521" s="313" t="s">
        <v>2907</v>
      </c>
      <c r="E521" s="313" t="s">
        <v>1970</v>
      </c>
      <c r="F521" s="313"/>
      <c r="G521">
        <v>9.5625</v>
      </c>
      <c r="H521">
        <v>2.375</v>
      </c>
      <c r="I521">
        <v>1.125</v>
      </c>
      <c r="L521" s="313" t="s">
        <v>3117</v>
      </c>
      <c r="M521" s="313" t="s">
        <v>3464</v>
      </c>
      <c r="N521" s="313"/>
      <c r="O521" s="313"/>
      <c r="P521" s="313"/>
      <c r="Q521" s="313"/>
    </row>
    <row r="522" spans="2:17">
      <c r="B522" s="380"/>
      <c r="C522">
        <v>2360</v>
      </c>
      <c r="D522" s="313" t="s">
        <v>2907</v>
      </c>
      <c r="E522" s="313" t="s">
        <v>1970</v>
      </c>
      <c r="F522" s="313"/>
      <c r="G522">
        <v>2.25</v>
      </c>
      <c r="H522">
        <v>1.84375</v>
      </c>
      <c r="I522">
        <v>2.1875</v>
      </c>
      <c r="L522" s="313" t="s">
        <v>3352</v>
      </c>
      <c r="M522" s="313" t="s">
        <v>3465</v>
      </c>
      <c r="N522" s="313"/>
      <c r="O522" s="313"/>
      <c r="P522" s="313"/>
      <c r="Q522" s="313"/>
    </row>
    <row r="523" spans="2:17">
      <c r="B523" s="380"/>
      <c r="C523">
        <v>2361</v>
      </c>
      <c r="D523" s="313" t="s">
        <v>2907</v>
      </c>
      <c r="E523" s="313" t="s">
        <v>1970</v>
      </c>
      <c r="F523" s="313"/>
      <c r="G523">
        <v>1.6875</v>
      </c>
      <c r="H523">
        <v>1.875</v>
      </c>
      <c r="I523">
        <v>1.3125</v>
      </c>
      <c r="L523" s="313" t="s">
        <v>3421</v>
      </c>
      <c r="M523" s="313" t="s">
        <v>3466</v>
      </c>
      <c r="N523" s="313"/>
      <c r="O523" s="313"/>
      <c r="P523" s="313"/>
      <c r="Q523" s="313"/>
    </row>
    <row r="524" spans="2:17">
      <c r="B524" s="380"/>
      <c r="C524">
        <v>2362</v>
      </c>
      <c r="D524" s="313" t="s">
        <v>2907</v>
      </c>
      <c r="E524" s="313" t="s">
        <v>1970</v>
      </c>
      <c r="F524" s="313"/>
      <c r="G524">
        <v>5.4375</v>
      </c>
      <c r="H524">
        <v>2.21875</v>
      </c>
      <c r="I524">
        <v>1.25</v>
      </c>
      <c r="L524" s="313" t="s">
        <v>3156</v>
      </c>
      <c r="M524" s="313" t="s">
        <v>3467</v>
      </c>
      <c r="N524" s="313"/>
      <c r="O524" s="313"/>
      <c r="P524" s="313"/>
      <c r="Q524" s="313"/>
    </row>
    <row r="525" spans="2:17">
      <c r="B525" s="380"/>
      <c r="C525">
        <v>2363</v>
      </c>
      <c r="D525" s="313" t="s">
        <v>2907</v>
      </c>
      <c r="E525" s="313" t="s">
        <v>1970</v>
      </c>
      <c r="F525" s="313"/>
      <c r="G525">
        <v>2.8125</v>
      </c>
      <c r="H525">
        <v>2.96875</v>
      </c>
      <c r="I525">
        <v>0.90625</v>
      </c>
      <c r="L525" s="313" t="s">
        <v>2881</v>
      </c>
      <c r="M525" s="313"/>
      <c r="N525" s="313"/>
      <c r="O525" s="313"/>
      <c r="P525" s="313"/>
      <c r="Q525" s="313"/>
    </row>
    <row r="526" spans="2:17">
      <c r="B526" s="380"/>
      <c r="C526">
        <v>2364</v>
      </c>
      <c r="D526" s="313" t="s">
        <v>2845</v>
      </c>
      <c r="E526" s="313" t="s">
        <v>94</v>
      </c>
      <c r="F526" s="313"/>
      <c r="G526">
        <v>4</v>
      </c>
      <c r="H526">
        <v>2.5</v>
      </c>
      <c r="I526">
        <v>1.625</v>
      </c>
      <c r="J526">
        <v>1.125</v>
      </c>
      <c r="L526" s="313" t="s">
        <v>2928</v>
      </c>
      <c r="M526" s="313" t="s">
        <v>3468</v>
      </c>
      <c r="N526" s="313"/>
      <c r="O526" s="313"/>
      <c r="P526" s="313"/>
      <c r="Q526" s="313"/>
    </row>
    <row r="527" spans="2:17">
      <c r="B527" s="380"/>
      <c r="C527">
        <v>2365</v>
      </c>
      <c r="D527" s="313" t="s">
        <v>2845</v>
      </c>
      <c r="E527" s="313" t="s">
        <v>94</v>
      </c>
      <c r="F527" s="313" t="s">
        <v>2860</v>
      </c>
      <c r="G527">
        <v>7.75</v>
      </c>
      <c r="H527">
        <v>1.5</v>
      </c>
      <c r="I527">
        <v>1.25</v>
      </c>
      <c r="J527">
        <v>0.75</v>
      </c>
      <c r="K527" t="s">
        <v>2846</v>
      </c>
      <c r="L527" s="313" t="s">
        <v>2928</v>
      </c>
      <c r="M527" s="313" t="s">
        <v>3468</v>
      </c>
      <c r="N527" s="313" t="s">
        <v>3469</v>
      </c>
      <c r="O527" s="313" t="s">
        <v>3470</v>
      </c>
      <c r="P527" s="313" t="s">
        <v>3471</v>
      </c>
      <c r="Q527" s="313" t="s">
        <v>3472</v>
      </c>
    </row>
    <row r="528" spans="2:17">
      <c r="B528" s="380"/>
      <c r="C528">
        <v>2366</v>
      </c>
      <c r="D528" s="313" t="s">
        <v>2907</v>
      </c>
      <c r="E528" s="313" t="s">
        <v>1970</v>
      </c>
      <c r="F528" s="313"/>
      <c r="G528">
        <v>10</v>
      </c>
      <c r="H528">
        <v>4.1875</v>
      </c>
      <c r="I528">
        <v>1.125</v>
      </c>
      <c r="L528" s="313" t="s">
        <v>3156</v>
      </c>
      <c r="M528" s="313" t="s">
        <v>3473</v>
      </c>
      <c r="N528" s="313"/>
      <c r="O528" s="313"/>
      <c r="P528" s="313"/>
      <c r="Q528" s="313"/>
    </row>
    <row r="529" spans="2:17">
      <c r="B529" s="380"/>
      <c r="C529">
        <v>2368</v>
      </c>
      <c r="D529" s="313" t="s">
        <v>2845</v>
      </c>
      <c r="E529" s="313" t="s">
        <v>94</v>
      </c>
      <c r="F529" s="313"/>
      <c r="G529">
        <v>5.25</v>
      </c>
      <c r="H529">
        <v>3.75</v>
      </c>
      <c r="I529">
        <v>1.5</v>
      </c>
      <c r="J529">
        <v>0.625</v>
      </c>
      <c r="K529" t="s">
        <v>2899</v>
      </c>
      <c r="L529" s="313" t="s">
        <v>2967</v>
      </c>
      <c r="M529" s="313" t="s">
        <v>3474</v>
      </c>
      <c r="N529" s="313" t="s">
        <v>2851</v>
      </c>
      <c r="O529" s="313" t="s">
        <v>2872</v>
      </c>
      <c r="P529" s="313"/>
      <c r="Q529" s="313"/>
    </row>
    <row r="530" spans="2:17">
      <c r="B530" s="380"/>
      <c r="C530">
        <v>2369</v>
      </c>
      <c r="D530" s="313" t="s">
        <v>2907</v>
      </c>
      <c r="E530" s="313" t="s">
        <v>1970</v>
      </c>
      <c r="F530" s="313"/>
      <c r="G530">
        <v>3.1875</v>
      </c>
      <c r="H530">
        <v>3.21875</v>
      </c>
      <c r="I530">
        <v>4.125</v>
      </c>
      <c r="L530" s="313" t="s">
        <v>2919</v>
      </c>
      <c r="M530" s="313" t="s">
        <v>3475</v>
      </c>
      <c r="N530" s="313"/>
      <c r="O530" s="313"/>
      <c r="P530" s="313"/>
      <c r="Q530" s="313"/>
    </row>
    <row r="531" spans="2:17">
      <c r="B531" s="380"/>
      <c r="C531">
        <v>2370</v>
      </c>
      <c r="D531" s="313" t="s">
        <v>2907</v>
      </c>
      <c r="E531" s="313" t="s">
        <v>1970</v>
      </c>
      <c r="F531" s="313"/>
      <c r="G531">
        <v>4</v>
      </c>
      <c r="H531">
        <v>3</v>
      </c>
      <c r="I531">
        <v>0.6875</v>
      </c>
      <c r="L531" s="313" t="s">
        <v>2886</v>
      </c>
      <c r="M531" s="313" t="s">
        <v>3476</v>
      </c>
      <c r="N531" s="313"/>
      <c r="O531" s="313"/>
      <c r="P531" s="313"/>
      <c r="Q531" s="313"/>
    </row>
    <row r="532" spans="2:17">
      <c r="B532" s="380"/>
      <c r="C532">
        <v>2371</v>
      </c>
      <c r="D532" s="313" t="s">
        <v>2907</v>
      </c>
      <c r="E532" s="313" t="s">
        <v>1970</v>
      </c>
      <c r="F532" s="313"/>
      <c r="G532">
        <v>3.875</v>
      </c>
      <c r="H532">
        <v>3.3125</v>
      </c>
      <c r="I532">
        <v>1.84375</v>
      </c>
      <c r="L532" s="313" t="s">
        <v>2875</v>
      </c>
      <c r="M532" s="313" t="s">
        <v>3477</v>
      </c>
      <c r="N532" s="313"/>
      <c r="O532" s="313"/>
      <c r="P532" s="313"/>
      <c r="Q532" s="313"/>
    </row>
    <row r="533" spans="2:17">
      <c r="B533" s="380"/>
      <c r="C533">
        <v>2372</v>
      </c>
      <c r="D533" s="313" t="s">
        <v>2845</v>
      </c>
      <c r="E533" s="313" t="s">
        <v>94</v>
      </c>
      <c r="F533" s="313"/>
      <c r="G533">
        <v>6.125</v>
      </c>
      <c r="H533">
        <v>4.875</v>
      </c>
      <c r="I533">
        <v>0.75</v>
      </c>
      <c r="J533">
        <v>0.5625</v>
      </c>
      <c r="L533" s="313" t="s">
        <v>3290</v>
      </c>
      <c r="M533" s="313"/>
      <c r="N533" s="313"/>
      <c r="O533" s="313"/>
      <c r="P533" s="313"/>
      <c r="Q533" s="313"/>
    </row>
    <row r="534" spans="2:17">
      <c r="B534" s="380"/>
      <c r="C534">
        <v>2373</v>
      </c>
      <c r="D534" s="313" t="s">
        <v>2845</v>
      </c>
      <c r="E534" s="313" t="s">
        <v>94</v>
      </c>
      <c r="F534" s="313"/>
      <c r="G534">
        <v>10.0625</v>
      </c>
      <c r="H534">
        <v>7.125</v>
      </c>
      <c r="I534">
        <v>1.5</v>
      </c>
      <c r="J534">
        <v>1.5</v>
      </c>
      <c r="L534" s="313" t="s">
        <v>3478</v>
      </c>
      <c r="M534" s="313" t="s">
        <v>3479</v>
      </c>
      <c r="N534" s="313"/>
      <c r="O534" s="313"/>
      <c r="P534" s="313"/>
      <c r="Q534" s="313"/>
    </row>
    <row r="535" spans="2:17">
      <c r="B535" s="380"/>
      <c r="C535">
        <v>2374</v>
      </c>
      <c r="D535" s="313" t="s">
        <v>2907</v>
      </c>
      <c r="E535" s="313" t="s">
        <v>1970</v>
      </c>
      <c r="F535" s="313"/>
      <c r="G535">
        <v>5</v>
      </c>
      <c r="H535">
        <v>5</v>
      </c>
      <c r="I535">
        <v>2.75</v>
      </c>
      <c r="L535" s="313" t="s">
        <v>3156</v>
      </c>
      <c r="M535" s="313" t="s">
        <v>3480</v>
      </c>
      <c r="N535" s="313"/>
      <c r="O535" s="313"/>
      <c r="P535" s="313"/>
      <c r="Q535" s="313"/>
    </row>
    <row r="536" spans="2:17">
      <c r="B536" s="380"/>
      <c r="C536">
        <v>2375</v>
      </c>
      <c r="D536" s="313" t="s">
        <v>2845</v>
      </c>
      <c r="E536" s="313" t="s">
        <v>94</v>
      </c>
      <c r="F536" s="313"/>
      <c r="G536">
        <v>10.0625</v>
      </c>
      <c r="H536">
        <v>4.75</v>
      </c>
      <c r="I536">
        <v>1.5</v>
      </c>
      <c r="L536" s="313" t="s">
        <v>2903</v>
      </c>
      <c r="M536" s="313"/>
      <c r="N536" s="313"/>
      <c r="O536" s="313"/>
      <c r="P536" s="313"/>
      <c r="Q536" s="313"/>
    </row>
    <row r="537" spans="2:17">
      <c r="B537" s="380"/>
      <c r="C537">
        <v>2376</v>
      </c>
      <c r="D537" s="313" t="s">
        <v>2907</v>
      </c>
      <c r="E537" s="313" t="s">
        <v>1970</v>
      </c>
      <c r="F537" s="313"/>
      <c r="G537">
        <v>4.5</v>
      </c>
      <c r="H537">
        <v>4.53125</v>
      </c>
      <c r="I537">
        <v>1.40625</v>
      </c>
      <c r="L537" s="313" t="s">
        <v>3354</v>
      </c>
      <c r="M537" s="313" t="s">
        <v>3481</v>
      </c>
      <c r="N537" s="313"/>
      <c r="O537" s="313"/>
      <c r="P537" s="313"/>
      <c r="Q537" s="313"/>
    </row>
    <row r="538" spans="2:17">
      <c r="B538" s="380"/>
      <c r="C538">
        <v>2377</v>
      </c>
      <c r="D538" s="313" t="s">
        <v>2907</v>
      </c>
      <c r="E538" s="313" t="s">
        <v>1970</v>
      </c>
      <c r="F538" s="313"/>
      <c r="G538">
        <v>4.5</v>
      </c>
      <c r="H538">
        <v>4.53125</v>
      </c>
      <c r="I538">
        <v>1.40625</v>
      </c>
      <c r="L538" s="313" t="s">
        <v>3354</v>
      </c>
      <c r="M538" s="313" t="s">
        <v>3482</v>
      </c>
      <c r="N538" s="313"/>
      <c r="O538" s="313"/>
      <c r="P538" s="313"/>
      <c r="Q538" s="313"/>
    </row>
    <row r="539" spans="2:17">
      <c r="B539" s="380"/>
      <c r="C539">
        <v>2378</v>
      </c>
      <c r="D539" s="313" t="s">
        <v>2907</v>
      </c>
      <c r="E539" s="313" t="s">
        <v>1970</v>
      </c>
      <c r="F539" s="313"/>
      <c r="G539">
        <v>3.375</v>
      </c>
      <c r="H539">
        <v>3.375</v>
      </c>
      <c r="I539">
        <v>1.5</v>
      </c>
      <c r="J539">
        <v>0.625</v>
      </c>
      <c r="L539" s="313" t="s">
        <v>3483</v>
      </c>
      <c r="M539" s="313" t="s">
        <v>3484</v>
      </c>
      <c r="N539" s="313"/>
      <c r="O539" s="313"/>
      <c r="P539" s="313"/>
      <c r="Q539" s="313"/>
    </row>
    <row r="540" spans="2:17">
      <c r="B540" s="380"/>
      <c r="C540">
        <v>2379</v>
      </c>
      <c r="D540" s="313" t="s">
        <v>2907</v>
      </c>
      <c r="E540" s="313" t="s">
        <v>1970</v>
      </c>
      <c r="F540" s="313"/>
      <c r="G540">
        <v>5.8125</v>
      </c>
      <c r="H540">
        <v>5.84375</v>
      </c>
      <c r="I540">
        <v>4.1875</v>
      </c>
      <c r="L540" s="313" t="s">
        <v>2875</v>
      </c>
      <c r="M540" s="313" t="s">
        <v>3485</v>
      </c>
      <c r="N540" s="313"/>
      <c r="O540" s="313"/>
      <c r="P540" s="313"/>
      <c r="Q540" s="313"/>
    </row>
    <row r="541" spans="2:17">
      <c r="B541" s="380"/>
      <c r="C541">
        <v>2380</v>
      </c>
      <c r="D541" s="313" t="s">
        <v>2907</v>
      </c>
      <c r="E541" s="313" t="s">
        <v>1970</v>
      </c>
      <c r="F541" s="313"/>
      <c r="G541">
        <v>5.8125</v>
      </c>
      <c r="H541">
        <v>5.84375</v>
      </c>
      <c r="I541">
        <v>4.1875</v>
      </c>
      <c r="J541">
        <v>1.25</v>
      </c>
      <c r="L541" s="313" t="s">
        <v>3156</v>
      </c>
      <c r="M541" s="313" t="s">
        <v>3486</v>
      </c>
      <c r="N541" s="313"/>
      <c r="O541" s="313"/>
      <c r="P541" s="313"/>
      <c r="Q541" s="313"/>
    </row>
    <row r="542" spans="2:17">
      <c r="B542" s="380"/>
      <c r="C542">
        <v>2381</v>
      </c>
      <c r="D542" s="313" t="s">
        <v>2845</v>
      </c>
      <c r="E542" s="313" t="s">
        <v>94</v>
      </c>
      <c r="F542" s="313"/>
      <c r="G542">
        <v>5.6875</v>
      </c>
      <c r="H542">
        <v>2.25</v>
      </c>
      <c r="I542">
        <v>1.3125</v>
      </c>
      <c r="J542">
        <v>1.25</v>
      </c>
      <c r="L542" s="313" t="s">
        <v>3487</v>
      </c>
      <c r="M542" s="313" t="s">
        <v>3125</v>
      </c>
      <c r="N542" s="313" t="s">
        <v>2872</v>
      </c>
      <c r="O542" s="313" t="s">
        <v>2872</v>
      </c>
      <c r="P542" s="313"/>
      <c r="Q542" s="313"/>
    </row>
    <row r="543" spans="2:17">
      <c r="B543" s="380"/>
      <c r="C543">
        <v>2382</v>
      </c>
      <c r="D543" s="313" t="s">
        <v>2845</v>
      </c>
      <c r="E543" s="313" t="s">
        <v>94</v>
      </c>
      <c r="F543" s="313" t="s">
        <v>2860</v>
      </c>
      <c r="G543">
        <v>7.5</v>
      </c>
      <c r="H543">
        <v>4.375</v>
      </c>
      <c r="I543">
        <v>1.0625</v>
      </c>
      <c r="J543">
        <v>0.625</v>
      </c>
      <c r="L543" s="313" t="s">
        <v>2903</v>
      </c>
      <c r="M543" s="313" t="s">
        <v>3488</v>
      </c>
      <c r="N543" s="313"/>
      <c r="O543" s="313"/>
      <c r="P543" s="313" t="s">
        <v>3489</v>
      </c>
      <c r="Q543" s="313" t="s">
        <v>3490</v>
      </c>
    </row>
    <row r="544" spans="2:17">
      <c r="B544" s="380"/>
      <c r="C544">
        <v>2383</v>
      </c>
      <c r="D544" s="313" t="s">
        <v>2907</v>
      </c>
      <c r="E544" s="313" t="s">
        <v>1970</v>
      </c>
      <c r="F544" s="313"/>
      <c r="G544">
        <v>8.1875</v>
      </c>
      <c r="H544">
        <v>2.21875</v>
      </c>
      <c r="I544">
        <v>1</v>
      </c>
      <c r="L544" s="313" t="s">
        <v>2875</v>
      </c>
      <c r="M544" s="313" t="s">
        <v>3491</v>
      </c>
      <c r="N544" s="313"/>
      <c r="O544" s="313"/>
      <c r="P544" s="313"/>
      <c r="Q544" s="313"/>
    </row>
    <row r="545" spans="2:17">
      <c r="B545" s="380"/>
      <c r="C545">
        <v>2384</v>
      </c>
      <c r="D545" s="313" t="s">
        <v>2907</v>
      </c>
      <c r="E545" s="313" t="s">
        <v>1970</v>
      </c>
      <c r="F545" s="313"/>
      <c r="G545">
        <v>8.6875</v>
      </c>
      <c r="H545">
        <v>2.25</v>
      </c>
      <c r="I545">
        <v>2.5625</v>
      </c>
      <c r="L545" s="313" t="s">
        <v>3492</v>
      </c>
      <c r="M545" s="313" t="s">
        <v>3493</v>
      </c>
      <c r="N545" s="313"/>
      <c r="O545" s="313"/>
      <c r="P545" s="313"/>
      <c r="Q545" s="313"/>
    </row>
    <row r="546" spans="2:17">
      <c r="B546" s="380"/>
      <c r="C546">
        <v>2385</v>
      </c>
      <c r="D546" s="313" t="s">
        <v>2907</v>
      </c>
      <c r="E546" s="313" t="s">
        <v>1970</v>
      </c>
      <c r="F546" s="313"/>
      <c r="G546">
        <v>9</v>
      </c>
      <c r="H546">
        <v>2.40625</v>
      </c>
      <c r="I546">
        <v>3.3125</v>
      </c>
      <c r="L546" s="313" t="s">
        <v>3492</v>
      </c>
      <c r="M546" s="313" t="s">
        <v>3494</v>
      </c>
      <c r="N546" s="313"/>
      <c r="O546" s="313"/>
      <c r="P546" s="313"/>
      <c r="Q546" s="313"/>
    </row>
    <row r="547" spans="2:17">
      <c r="B547" s="380"/>
      <c r="C547">
        <v>2386</v>
      </c>
      <c r="D547" s="313" t="s">
        <v>2845</v>
      </c>
      <c r="E547" s="313" t="s">
        <v>94</v>
      </c>
      <c r="F547" s="313" t="s">
        <v>2860</v>
      </c>
      <c r="G547">
        <v>1.625</v>
      </c>
      <c r="H547">
        <v>1.625</v>
      </c>
      <c r="I547">
        <v>0.96875</v>
      </c>
      <c r="J547">
        <v>1.40625</v>
      </c>
      <c r="L547" s="313" t="s">
        <v>3311</v>
      </c>
      <c r="M547" s="313" t="s">
        <v>3495</v>
      </c>
      <c r="N547" s="313" t="s">
        <v>3012</v>
      </c>
      <c r="O547" s="313" t="s">
        <v>3012</v>
      </c>
      <c r="P547" s="313" t="s">
        <v>3496</v>
      </c>
      <c r="Q547" s="313" t="s">
        <v>3497</v>
      </c>
    </row>
    <row r="548" spans="2:17">
      <c r="B548" s="380"/>
      <c r="C548">
        <v>2387</v>
      </c>
      <c r="D548" s="313" t="s">
        <v>2907</v>
      </c>
      <c r="E548" s="313" t="s">
        <v>1970</v>
      </c>
      <c r="F548" s="313"/>
      <c r="G548">
        <v>2.3125</v>
      </c>
      <c r="H548">
        <v>1.96875</v>
      </c>
      <c r="I548">
        <v>2.5625</v>
      </c>
      <c r="L548" s="313" t="s">
        <v>3421</v>
      </c>
      <c r="M548" s="313" t="s">
        <v>3498</v>
      </c>
      <c r="N548" s="313"/>
      <c r="O548" s="313"/>
      <c r="P548" s="313"/>
      <c r="Q548" s="313"/>
    </row>
    <row r="549" spans="2:17">
      <c r="B549" s="380"/>
      <c r="C549">
        <v>2388</v>
      </c>
      <c r="D549" s="313" t="s">
        <v>2845</v>
      </c>
      <c r="E549" s="313" t="s">
        <v>94</v>
      </c>
      <c r="F549" s="313"/>
      <c r="G549">
        <v>10.0625</v>
      </c>
      <c r="H549">
        <v>2.8125</v>
      </c>
      <c r="I549">
        <v>0.9375</v>
      </c>
      <c r="J549">
        <v>0.75</v>
      </c>
      <c r="L549" s="313" t="s">
        <v>3499</v>
      </c>
      <c r="M549" s="313" t="s">
        <v>3500</v>
      </c>
      <c r="N549" s="313"/>
      <c r="O549" s="313"/>
      <c r="P549" s="313"/>
      <c r="Q549" s="313"/>
    </row>
    <row r="550" spans="2:17">
      <c r="B550" s="380"/>
      <c r="C550">
        <v>2389</v>
      </c>
      <c r="D550" s="313" t="s">
        <v>2849</v>
      </c>
      <c r="E550" s="313" t="s">
        <v>2035</v>
      </c>
      <c r="F550" s="313"/>
      <c r="G550">
        <v>4.375</v>
      </c>
      <c r="H550">
        <v>4.0625</v>
      </c>
      <c r="I550">
        <v>0.75</v>
      </c>
      <c r="L550" s="313" t="s">
        <v>3338</v>
      </c>
      <c r="M550" s="313"/>
      <c r="N550" s="313"/>
      <c r="O550" s="313"/>
      <c r="P550" s="313"/>
      <c r="Q550" s="313"/>
    </row>
    <row r="551" spans="2:17">
      <c r="B551" s="380"/>
      <c r="C551">
        <v>2390</v>
      </c>
      <c r="D551" s="313" t="s">
        <v>2845</v>
      </c>
      <c r="E551" s="313" t="s">
        <v>94</v>
      </c>
      <c r="F551" s="313"/>
      <c r="G551">
        <v>10</v>
      </c>
      <c r="H551">
        <v>7</v>
      </c>
      <c r="I551">
        <v>2.5</v>
      </c>
      <c r="J551">
        <v>2.5</v>
      </c>
      <c r="K551" t="s">
        <v>2855</v>
      </c>
      <c r="L551" s="313" t="s">
        <v>3501</v>
      </c>
      <c r="M551" s="313"/>
      <c r="N551" s="313"/>
      <c r="O551" s="313"/>
      <c r="P551" s="313"/>
      <c r="Q551" s="313"/>
    </row>
    <row r="552" spans="2:17">
      <c r="B552" s="380"/>
      <c r="C552">
        <v>2391</v>
      </c>
      <c r="D552" s="313" t="s">
        <v>2845</v>
      </c>
      <c r="E552" s="313" t="s">
        <v>94</v>
      </c>
      <c r="F552" s="313"/>
      <c r="G552">
        <v>9.25</v>
      </c>
      <c r="H552">
        <v>5</v>
      </c>
      <c r="I552">
        <v>2</v>
      </c>
      <c r="J552">
        <v>2</v>
      </c>
      <c r="L552" s="313" t="s">
        <v>3501</v>
      </c>
      <c r="M552" s="313"/>
      <c r="N552" s="313"/>
      <c r="O552" s="313"/>
      <c r="P552" s="313"/>
      <c r="Q552" s="313"/>
    </row>
    <row r="553" spans="2:17">
      <c r="B553" s="380"/>
      <c r="C553">
        <v>2392</v>
      </c>
      <c r="D553" s="313" t="s">
        <v>2845</v>
      </c>
      <c r="E553" s="313" t="s">
        <v>94</v>
      </c>
      <c r="F553" s="313"/>
      <c r="G553">
        <v>4.0625</v>
      </c>
      <c r="H553">
        <v>1.25</v>
      </c>
      <c r="I553">
        <v>1.625</v>
      </c>
      <c r="J553">
        <v>0.75</v>
      </c>
      <c r="L553" s="313" t="s">
        <v>2875</v>
      </c>
      <c r="M553" s="313"/>
      <c r="N553" s="313"/>
      <c r="O553" s="313"/>
      <c r="P553" s="313"/>
      <c r="Q553" s="313"/>
    </row>
    <row r="554" spans="2:17">
      <c r="B554" s="380"/>
      <c r="C554">
        <v>2393</v>
      </c>
      <c r="D554" s="313" t="s">
        <v>2845</v>
      </c>
      <c r="E554" s="313" t="s">
        <v>94</v>
      </c>
      <c r="F554" s="313"/>
      <c r="G554">
        <v>9.25</v>
      </c>
      <c r="H554">
        <v>4.3125</v>
      </c>
      <c r="I554">
        <v>3.5625</v>
      </c>
      <c r="J554">
        <v>1</v>
      </c>
      <c r="L554" s="313" t="s">
        <v>2875</v>
      </c>
      <c r="M554" s="313" t="s">
        <v>3502</v>
      </c>
      <c r="N554" s="313"/>
      <c r="O554" s="313"/>
      <c r="P554" s="313"/>
      <c r="Q554" s="313"/>
    </row>
    <row r="555" spans="2:17">
      <c r="B555" s="380"/>
      <c r="C555">
        <v>2394</v>
      </c>
      <c r="D555" s="313" t="s">
        <v>2845</v>
      </c>
      <c r="E555" s="313" t="s">
        <v>94</v>
      </c>
      <c r="F555" s="313"/>
      <c r="G555">
        <v>7</v>
      </c>
      <c r="H555">
        <v>6</v>
      </c>
      <c r="I555">
        <v>1.5</v>
      </c>
      <c r="J555">
        <v>0.75</v>
      </c>
      <c r="L555" s="313" t="s">
        <v>3503</v>
      </c>
      <c r="M555" s="313"/>
      <c r="N555" s="313"/>
      <c r="O555" s="313"/>
      <c r="P555" s="313"/>
      <c r="Q555" s="313"/>
    </row>
    <row r="556" spans="2:17">
      <c r="B556" s="380"/>
      <c r="C556">
        <v>2395</v>
      </c>
      <c r="D556" s="313" t="s">
        <v>2845</v>
      </c>
      <c r="E556" s="313" t="s">
        <v>94</v>
      </c>
      <c r="F556" s="313"/>
      <c r="L556" s="313"/>
      <c r="M556" s="313"/>
      <c r="N556" s="313"/>
      <c r="O556" s="313"/>
      <c r="P556" s="313"/>
      <c r="Q556" s="313"/>
    </row>
    <row r="557" spans="2:17">
      <c r="B557" s="380"/>
      <c r="C557">
        <v>2396</v>
      </c>
      <c r="D557" s="313" t="s">
        <v>2849</v>
      </c>
      <c r="E557" s="313" t="s">
        <v>94</v>
      </c>
      <c r="F557" s="313"/>
      <c r="G557">
        <v>2.625</v>
      </c>
      <c r="H557">
        <v>2.625</v>
      </c>
      <c r="L557" s="313" t="s">
        <v>3338</v>
      </c>
      <c r="M557" s="313" t="s">
        <v>3504</v>
      </c>
      <c r="N557" s="313"/>
      <c r="O557" s="313"/>
      <c r="P557" s="313"/>
      <c r="Q557" s="313"/>
    </row>
    <row r="558" spans="2:17">
      <c r="B558" s="380"/>
      <c r="C558">
        <v>2397</v>
      </c>
      <c r="D558" s="313" t="s">
        <v>2907</v>
      </c>
      <c r="E558" s="313" t="s">
        <v>1970</v>
      </c>
      <c r="F558" s="313"/>
      <c r="G558">
        <v>6.5625</v>
      </c>
      <c r="H558">
        <v>3.5625</v>
      </c>
      <c r="I558">
        <v>3</v>
      </c>
      <c r="L558" s="313" t="s">
        <v>3492</v>
      </c>
      <c r="M558" s="313" t="s">
        <v>3505</v>
      </c>
      <c r="N558" s="313"/>
      <c r="O558" s="313"/>
      <c r="P558" s="313"/>
      <c r="Q558" s="313"/>
    </row>
    <row r="559" spans="2:17">
      <c r="B559" s="380"/>
      <c r="C559">
        <v>2398</v>
      </c>
      <c r="D559" s="313" t="s">
        <v>2907</v>
      </c>
      <c r="E559" s="313" t="s">
        <v>1970</v>
      </c>
      <c r="F559" s="313"/>
      <c r="G559">
        <v>4.875</v>
      </c>
      <c r="H559">
        <v>3.71875</v>
      </c>
      <c r="I559">
        <v>1.5625</v>
      </c>
      <c r="L559" s="313" t="s">
        <v>3117</v>
      </c>
      <c r="M559" s="313" t="s">
        <v>3506</v>
      </c>
      <c r="N559" s="313"/>
      <c r="O559" s="313"/>
      <c r="P559" s="313"/>
      <c r="Q559" s="313"/>
    </row>
    <row r="560" spans="2:17">
      <c r="B560" s="380"/>
      <c r="C560">
        <v>2399</v>
      </c>
      <c r="D560" s="313" t="s">
        <v>2845</v>
      </c>
      <c r="E560" s="313" t="s">
        <v>94</v>
      </c>
      <c r="F560" s="313"/>
      <c r="G560">
        <v>8.25</v>
      </c>
      <c r="H560">
        <v>7.125</v>
      </c>
      <c r="I560">
        <v>4.125</v>
      </c>
      <c r="J560">
        <v>1.25</v>
      </c>
      <c r="L560" s="313" t="s">
        <v>3507</v>
      </c>
      <c r="M560" s="313" t="s">
        <v>3508</v>
      </c>
      <c r="N560" s="313"/>
      <c r="O560" s="313"/>
      <c r="P560" s="313"/>
      <c r="Q560" s="313"/>
    </row>
    <row r="561" spans="2:17">
      <c r="B561" s="380"/>
      <c r="C561">
        <v>2400</v>
      </c>
      <c r="D561" s="313" t="s">
        <v>2907</v>
      </c>
      <c r="E561" s="313" t="s">
        <v>1970</v>
      </c>
      <c r="F561" s="313"/>
      <c r="G561">
        <v>6.5</v>
      </c>
      <c r="H561">
        <v>2</v>
      </c>
      <c r="I561">
        <v>1</v>
      </c>
      <c r="L561" s="313" t="s">
        <v>3140</v>
      </c>
      <c r="M561" s="313" t="s">
        <v>3509</v>
      </c>
      <c r="N561" s="313"/>
      <c r="O561" s="313"/>
      <c r="P561" s="313"/>
      <c r="Q561" s="313"/>
    </row>
    <row r="562" spans="2:17">
      <c r="B562" s="380"/>
      <c r="C562">
        <v>2401</v>
      </c>
      <c r="D562" s="313" t="s">
        <v>2845</v>
      </c>
      <c r="E562" s="313" t="s">
        <v>94</v>
      </c>
      <c r="F562" s="313" t="s">
        <v>2860</v>
      </c>
      <c r="G562">
        <v>4.125</v>
      </c>
      <c r="H562">
        <v>2.125</v>
      </c>
      <c r="I562">
        <v>3</v>
      </c>
      <c r="J562">
        <v>1</v>
      </c>
      <c r="K562" t="s">
        <v>2899</v>
      </c>
      <c r="L562" s="313" t="s">
        <v>3156</v>
      </c>
      <c r="M562" s="313" t="s">
        <v>3510</v>
      </c>
      <c r="N562" s="313"/>
      <c r="O562" s="313"/>
      <c r="P562" s="313" t="s">
        <v>3511</v>
      </c>
      <c r="Q562" s="313" t="s">
        <v>3512</v>
      </c>
    </row>
    <row r="563" spans="2:17">
      <c r="B563" s="380"/>
      <c r="C563">
        <v>2402</v>
      </c>
      <c r="D563" s="313" t="s">
        <v>2907</v>
      </c>
      <c r="E563" s="313" t="s">
        <v>1970</v>
      </c>
      <c r="F563" s="313"/>
      <c r="G563">
        <v>6.3125</v>
      </c>
      <c r="H563">
        <v>2.125</v>
      </c>
      <c r="I563">
        <v>1.5</v>
      </c>
      <c r="L563" s="313" t="s">
        <v>3140</v>
      </c>
      <c r="M563" s="313" t="s">
        <v>3513</v>
      </c>
      <c r="N563" s="313"/>
      <c r="O563" s="313"/>
      <c r="P563" s="313"/>
      <c r="Q563" s="313"/>
    </row>
    <row r="564" spans="2:17">
      <c r="B564" s="380"/>
      <c r="C564">
        <v>2403</v>
      </c>
      <c r="D564" s="313" t="s">
        <v>2907</v>
      </c>
      <c r="E564" s="313" t="s">
        <v>1970</v>
      </c>
      <c r="F564" s="313"/>
      <c r="G564">
        <v>4.3125</v>
      </c>
      <c r="H564">
        <v>3.78125</v>
      </c>
      <c r="I564">
        <v>1.4375</v>
      </c>
      <c r="L564" s="313" t="s">
        <v>3089</v>
      </c>
      <c r="M564" s="313" t="s">
        <v>3514</v>
      </c>
      <c r="N564" s="313"/>
      <c r="O564" s="313"/>
      <c r="P564" s="313"/>
      <c r="Q564" s="313"/>
    </row>
    <row r="565" spans="2:17">
      <c r="B565" s="380"/>
      <c r="C565">
        <v>2404</v>
      </c>
      <c r="D565" s="313" t="s">
        <v>2849</v>
      </c>
      <c r="E565" s="313" t="s">
        <v>2035</v>
      </c>
      <c r="F565" s="313"/>
      <c r="G565">
        <v>5.6875</v>
      </c>
      <c r="H565">
        <v>4.0625</v>
      </c>
      <c r="I565">
        <v>1</v>
      </c>
      <c r="L565" s="313" t="s">
        <v>3515</v>
      </c>
      <c r="M565" s="313"/>
      <c r="N565" s="313"/>
      <c r="O565" s="313"/>
      <c r="P565" s="313"/>
      <c r="Q565" s="313"/>
    </row>
    <row r="566" spans="2:17">
      <c r="B566" s="380"/>
      <c r="C566">
        <v>2405</v>
      </c>
      <c r="D566" s="313" t="s">
        <v>2845</v>
      </c>
      <c r="E566" s="313" t="s">
        <v>94</v>
      </c>
      <c r="F566" s="313"/>
      <c r="G566">
        <v>3.6875</v>
      </c>
      <c r="H566">
        <v>3.6875</v>
      </c>
      <c r="I566">
        <v>0.875</v>
      </c>
      <c r="J566">
        <v>0.875</v>
      </c>
      <c r="K566" t="s">
        <v>2899</v>
      </c>
      <c r="L566" s="313" t="s">
        <v>2881</v>
      </c>
      <c r="M566" s="313" t="s">
        <v>3516</v>
      </c>
      <c r="N566" s="313" t="s">
        <v>2872</v>
      </c>
      <c r="O566" s="313" t="s">
        <v>2872</v>
      </c>
      <c r="P566" s="313"/>
      <c r="Q566" s="313"/>
    </row>
    <row r="567" spans="2:17">
      <c r="B567" s="380"/>
      <c r="C567">
        <v>2406</v>
      </c>
      <c r="D567" s="313" t="s">
        <v>2845</v>
      </c>
      <c r="E567" s="313" t="s">
        <v>94</v>
      </c>
      <c r="F567" s="313" t="s">
        <v>2860</v>
      </c>
      <c r="G567">
        <v>2.25</v>
      </c>
      <c r="H567">
        <v>2.25</v>
      </c>
      <c r="I567">
        <v>1.75</v>
      </c>
      <c r="J567">
        <v>0.625</v>
      </c>
      <c r="L567" s="313" t="s">
        <v>3517</v>
      </c>
      <c r="M567" s="313" t="s">
        <v>3518</v>
      </c>
      <c r="N567" s="313"/>
      <c r="O567" s="313"/>
      <c r="P567" s="313" t="s">
        <v>3519</v>
      </c>
      <c r="Q567" s="313" t="s">
        <v>3520</v>
      </c>
    </row>
    <row r="568" spans="2:17">
      <c r="B568" s="380"/>
      <c r="C568">
        <v>2407</v>
      </c>
      <c r="D568" s="313" t="s">
        <v>2845</v>
      </c>
      <c r="E568" s="313" t="s">
        <v>94</v>
      </c>
      <c r="F568" s="313" t="s">
        <v>2860</v>
      </c>
      <c r="G568">
        <v>7.75</v>
      </c>
      <c r="H568">
        <v>5.875</v>
      </c>
      <c r="I568">
        <v>1.625</v>
      </c>
      <c r="J568">
        <v>0.625</v>
      </c>
      <c r="L568" s="313" t="s">
        <v>3140</v>
      </c>
      <c r="M568" s="313"/>
      <c r="N568" s="313"/>
      <c r="O568" s="313"/>
      <c r="P568" s="313"/>
      <c r="Q568" s="313"/>
    </row>
    <row r="569" spans="2:17">
      <c r="B569" s="380"/>
      <c r="C569">
        <v>2408</v>
      </c>
      <c r="D569" s="313" t="s">
        <v>2845</v>
      </c>
      <c r="E569" s="313" t="s">
        <v>94</v>
      </c>
      <c r="F569" s="313"/>
      <c r="G569">
        <v>7.625</v>
      </c>
      <c r="H569">
        <v>2.8125</v>
      </c>
      <c r="I569">
        <v>1.5</v>
      </c>
      <c r="J569">
        <v>0.75</v>
      </c>
      <c r="L569" s="313" t="s">
        <v>2928</v>
      </c>
      <c r="M569" s="313"/>
      <c r="N569" s="313"/>
      <c r="O569" s="313"/>
      <c r="P569" s="313"/>
      <c r="Q569" s="313"/>
    </row>
    <row r="570" spans="2:17">
      <c r="B570" s="380"/>
      <c r="C570">
        <v>2409</v>
      </c>
      <c r="D570" s="313" t="s">
        <v>2907</v>
      </c>
      <c r="E570" s="313" t="s">
        <v>1970</v>
      </c>
      <c r="F570" s="313"/>
      <c r="G570">
        <v>6.3125</v>
      </c>
      <c r="H570">
        <v>2.125</v>
      </c>
      <c r="I570">
        <v>1.25</v>
      </c>
      <c r="L570" s="313" t="s">
        <v>3140</v>
      </c>
      <c r="M570" s="313" t="s">
        <v>3521</v>
      </c>
      <c r="N570" s="313"/>
      <c r="O570" s="313"/>
      <c r="P570" s="313"/>
      <c r="Q570" s="313"/>
    </row>
    <row r="571" spans="2:17">
      <c r="B571" s="380"/>
      <c r="C571">
        <v>2410</v>
      </c>
      <c r="D571" s="313" t="s">
        <v>2907</v>
      </c>
      <c r="E571" s="313" t="s">
        <v>1970</v>
      </c>
      <c r="F571" s="313"/>
      <c r="G571">
        <v>4.25</v>
      </c>
      <c r="H571">
        <v>2.28125</v>
      </c>
      <c r="I571">
        <v>3.09375</v>
      </c>
      <c r="L571" s="313" t="s">
        <v>3522</v>
      </c>
      <c r="M571" s="313" t="s">
        <v>3523</v>
      </c>
      <c r="N571" s="313"/>
      <c r="O571" s="313"/>
      <c r="P571" s="313"/>
      <c r="Q571" s="313"/>
    </row>
    <row r="572" spans="2:17">
      <c r="B572" s="380"/>
      <c r="C572">
        <v>2411</v>
      </c>
      <c r="D572" s="313" t="s">
        <v>2845</v>
      </c>
      <c r="E572" s="313" t="s">
        <v>94</v>
      </c>
      <c r="F572" s="313" t="s">
        <v>2860</v>
      </c>
      <c r="G572">
        <v>2</v>
      </c>
      <c r="H572">
        <v>2</v>
      </c>
      <c r="I572">
        <v>0.75</v>
      </c>
      <c r="J572">
        <v>0.625</v>
      </c>
      <c r="K572" t="s">
        <v>2899</v>
      </c>
      <c r="L572" s="313" t="s">
        <v>3421</v>
      </c>
      <c r="M572" s="313"/>
      <c r="N572" s="313" t="s">
        <v>3524</v>
      </c>
      <c r="O572" s="313" t="s">
        <v>3525</v>
      </c>
      <c r="P572" s="313" t="s">
        <v>3526</v>
      </c>
      <c r="Q572" s="313" t="s">
        <v>3527</v>
      </c>
    </row>
    <row r="573" spans="2:17">
      <c r="B573" s="380"/>
      <c r="C573">
        <v>2412</v>
      </c>
      <c r="D573" s="313" t="s">
        <v>2907</v>
      </c>
      <c r="E573" s="313" t="s">
        <v>1970</v>
      </c>
      <c r="F573" s="313"/>
      <c r="G573">
        <v>10.6875</v>
      </c>
      <c r="H573">
        <v>6.375</v>
      </c>
      <c r="I573">
        <v>1.125</v>
      </c>
      <c r="L573" s="313" t="s">
        <v>3156</v>
      </c>
      <c r="M573" s="313" t="s">
        <v>3528</v>
      </c>
      <c r="N573" s="313"/>
      <c r="O573" s="313"/>
      <c r="P573" s="313"/>
      <c r="Q573" s="313"/>
    </row>
    <row r="574" spans="2:17">
      <c r="B574" s="380"/>
      <c r="C574">
        <v>2413</v>
      </c>
      <c r="D574" s="313" t="s">
        <v>2907</v>
      </c>
      <c r="E574" s="313" t="s">
        <v>1970</v>
      </c>
      <c r="F574" s="313"/>
      <c r="G574">
        <v>2.78125</v>
      </c>
      <c r="H574">
        <v>2.78125</v>
      </c>
      <c r="I574">
        <v>1.1875</v>
      </c>
      <c r="L574" s="313" t="s">
        <v>3335</v>
      </c>
      <c r="M574" s="313" t="s">
        <v>3529</v>
      </c>
      <c r="N574" s="313"/>
      <c r="O574" s="313"/>
      <c r="P574" s="313"/>
      <c r="Q574" s="313"/>
    </row>
    <row r="575" spans="2:17">
      <c r="B575" s="380"/>
      <c r="C575">
        <v>2414</v>
      </c>
      <c r="D575" s="313" t="s">
        <v>2907</v>
      </c>
      <c r="E575" s="313" t="s">
        <v>1970</v>
      </c>
      <c r="F575" s="313"/>
      <c r="G575">
        <v>6.8125</v>
      </c>
      <c r="H575">
        <v>3.75</v>
      </c>
      <c r="I575">
        <v>2.25</v>
      </c>
      <c r="L575" s="313" t="s">
        <v>3492</v>
      </c>
      <c r="M575" s="313" t="s">
        <v>3530</v>
      </c>
      <c r="N575" s="313"/>
      <c r="O575" s="313"/>
      <c r="P575" s="313"/>
      <c r="Q575" s="313"/>
    </row>
    <row r="576" spans="2:17">
      <c r="B576" s="380"/>
      <c r="C576">
        <v>2416</v>
      </c>
      <c r="D576" s="313" t="s">
        <v>2907</v>
      </c>
      <c r="E576" s="313" t="s">
        <v>1970</v>
      </c>
      <c r="F576" s="313"/>
      <c r="G576">
        <v>9.34375</v>
      </c>
      <c r="H576">
        <v>2.34375</v>
      </c>
      <c r="I576">
        <v>1.125</v>
      </c>
      <c r="L576" s="313" t="s">
        <v>3531</v>
      </c>
      <c r="M576" s="313" t="s">
        <v>3532</v>
      </c>
      <c r="N576" s="313"/>
      <c r="O576" s="313"/>
      <c r="P576" s="313"/>
      <c r="Q576" s="313"/>
    </row>
    <row r="577" spans="2:17">
      <c r="B577" s="380"/>
      <c r="C577">
        <v>2417</v>
      </c>
      <c r="D577" s="313" t="s">
        <v>2907</v>
      </c>
      <c r="E577" s="313" t="s">
        <v>1970</v>
      </c>
      <c r="F577" s="313"/>
      <c r="G577">
        <v>3.1875</v>
      </c>
      <c r="H577">
        <v>1.234375</v>
      </c>
      <c r="I577">
        <v>1.234375</v>
      </c>
      <c r="L577" s="313" t="s">
        <v>3533</v>
      </c>
      <c r="M577" s="313" t="s">
        <v>3534</v>
      </c>
      <c r="N577" s="313"/>
      <c r="O577" s="313"/>
      <c r="P577" s="313"/>
      <c r="Q577" s="313"/>
    </row>
    <row r="578" spans="2:17">
      <c r="B578" s="380"/>
      <c r="C578">
        <v>2418</v>
      </c>
      <c r="D578" s="313" t="s">
        <v>2907</v>
      </c>
      <c r="E578" s="313" t="s">
        <v>1970</v>
      </c>
      <c r="F578" s="313"/>
      <c r="G578">
        <v>5.25</v>
      </c>
      <c r="H578">
        <v>5.25</v>
      </c>
      <c r="I578">
        <v>1.28125</v>
      </c>
      <c r="J578">
        <v>1.125</v>
      </c>
      <c r="L578" s="313" t="s">
        <v>2881</v>
      </c>
      <c r="M578" s="313" t="s">
        <v>3535</v>
      </c>
      <c r="N578" s="313"/>
      <c r="O578" s="313"/>
      <c r="P578" s="313"/>
      <c r="Q578" s="313"/>
    </row>
    <row r="579" spans="2:17">
      <c r="B579" s="380"/>
      <c r="C579">
        <v>2419</v>
      </c>
      <c r="D579" s="313" t="s">
        <v>2845</v>
      </c>
      <c r="E579" s="313" t="s">
        <v>94</v>
      </c>
      <c r="F579" s="313"/>
      <c r="G579">
        <v>8.875</v>
      </c>
      <c r="H579">
        <v>3</v>
      </c>
      <c r="I579">
        <v>1.125</v>
      </c>
      <c r="J579">
        <v>1.125</v>
      </c>
      <c r="L579" s="313" t="s">
        <v>3536</v>
      </c>
      <c r="M579" s="313"/>
      <c r="N579" s="313"/>
      <c r="O579" s="313"/>
      <c r="P579" s="313"/>
      <c r="Q579" s="313"/>
    </row>
    <row r="580" spans="2:17">
      <c r="B580" s="380"/>
      <c r="C580">
        <v>2420</v>
      </c>
      <c r="D580" s="313" t="s">
        <v>2845</v>
      </c>
      <c r="E580" s="313" t="s">
        <v>94</v>
      </c>
      <c r="F580" s="313"/>
      <c r="G580">
        <v>13.75</v>
      </c>
      <c r="H580">
        <v>6</v>
      </c>
      <c r="I580">
        <v>1.5625</v>
      </c>
      <c r="J580">
        <v>1.5625</v>
      </c>
      <c r="L580" s="313" t="s">
        <v>3536</v>
      </c>
      <c r="M580" s="313" t="s">
        <v>3537</v>
      </c>
      <c r="N580" s="313"/>
      <c r="O580" s="313"/>
      <c r="P580" s="313"/>
      <c r="Q580" s="313"/>
    </row>
    <row r="581" spans="2:17">
      <c r="B581" s="380"/>
      <c r="C581">
        <v>2421</v>
      </c>
      <c r="D581" s="313" t="s">
        <v>2845</v>
      </c>
      <c r="E581" s="313" t="s">
        <v>94</v>
      </c>
      <c r="F581" s="313"/>
      <c r="G581">
        <v>15.25</v>
      </c>
      <c r="H581">
        <v>9.5</v>
      </c>
      <c r="I581">
        <v>2</v>
      </c>
      <c r="J581">
        <v>1.75</v>
      </c>
      <c r="L581" s="313" t="s">
        <v>3536</v>
      </c>
      <c r="M581" s="313"/>
      <c r="N581" s="313"/>
      <c r="O581" s="313"/>
      <c r="P581" s="313"/>
      <c r="Q581" s="313"/>
    </row>
    <row r="582" spans="2:17">
      <c r="B582" s="380"/>
      <c r="C582">
        <v>2422</v>
      </c>
      <c r="D582" s="313" t="s">
        <v>2845</v>
      </c>
      <c r="E582" s="313" t="s">
        <v>94</v>
      </c>
      <c r="F582" s="313"/>
      <c r="G582">
        <v>7.5</v>
      </c>
      <c r="H582">
        <v>6.375</v>
      </c>
      <c r="I582">
        <v>0.875</v>
      </c>
      <c r="J582">
        <v>0.5</v>
      </c>
      <c r="K582" t="s">
        <v>3538</v>
      </c>
      <c r="L582" s="313" t="s">
        <v>3539</v>
      </c>
      <c r="M582" s="313"/>
      <c r="N582" s="313" t="s">
        <v>2872</v>
      </c>
      <c r="O582" s="313" t="s">
        <v>2872</v>
      </c>
      <c r="P582" s="313"/>
      <c r="Q582" s="313"/>
    </row>
    <row r="583" spans="2:17">
      <c r="B583" s="380"/>
      <c r="C583">
        <v>2423</v>
      </c>
      <c r="D583" s="313" t="s">
        <v>2845</v>
      </c>
      <c r="E583" s="313" t="s">
        <v>94</v>
      </c>
      <c r="F583" s="313"/>
      <c r="G583">
        <v>11.1875</v>
      </c>
      <c r="H583">
        <v>8.625</v>
      </c>
      <c r="I583">
        <v>0.625</v>
      </c>
      <c r="J583">
        <v>0.5</v>
      </c>
      <c r="L583" s="313" t="s">
        <v>3089</v>
      </c>
      <c r="M583" s="313"/>
      <c r="N583" s="313"/>
      <c r="O583" s="313"/>
      <c r="P583" s="313"/>
      <c r="Q583" s="313"/>
    </row>
    <row r="584" spans="2:17">
      <c r="B584" s="380"/>
      <c r="C584">
        <v>2424</v>
      </c>
      <c r="D584" s="313" t="s">
        <v>2907</v>
      </c>
      <c r="E584" s="313" t="s">
        <v>1970</v>
      </c>
      <c r="F584" s="313"/>
      <c r="L584" s="313" t="s">
        <v>2875</v>
      </c>
      <c r="M584" s="313" t="s">
        <v>3540</v>
      </c>
      <c r="N584" s="313"/>
      <c r="O584" s="313"/>
      <c r="P584" s="313"/>
      <c r="Q584" s="313"/>
    </row>
    <row r="585" spans="2:17">
      <c r="B585" s="380"/>
      <c r="C585">
        <v>2426</v>
      </c>
      <c r="D585" s="313" t="s">
        <v>2845</v>
      </c>
      <c r="E585" s="313" t="s">
        <v>94</v>
      </c>
      <c r="F585" s="313"/>
      <c r="G585">
        <v>6</v>
      </c>
      <c r="H585">
        <v>4</v>
      </c>
      <c r="I585">
        <v>2.625</v>
      </c>
      <c r="J585">
        <v>0.75</v>
      </c>
      <c r="L585" s="313" t="s">
        <v>3089</v>
      </c>
      <c r="M585" s="313"/>
      <c r="N585" s="313"/>
      <c r="O585" s="313"/>
      <c r="P585" s="313"/>
      <c r="Q585" s="313"/>
    </row>
    <row r="586" spans="2:17">
      <c r="B586" s="380"/>
      <c r="C586">
        <v>2427</v>
      </c>
      <c r="D586" s="313" t="s">
        <v>2845</v>
      </c>
      <c r="E586" s="313" t="s">
        <v>94</v>
      </c>
      <c r="F586" s="313"/>
      <c r="G586">
        <v>11.875</v>
      </c>
      <c r="H586">
        <v>9.125</v>
      </c>
      <c r="I586">
        <v>1.25</v>
      </c>
      <c r="J586">
        <v>1</v>
      </c>
      <c r="L586" s="313"/>
      <c r="M586" s="313"/>
      <c r="N586" s="313"/>
      <c r="O586" s="313"/>
      <c r="P586" s="313"/>
      <c r="Q586" s="313"/>
    </row>
    <row r="587" spans="2:17">
      <c r="B587" s="380"/>
      <c r="C587">
        <v>2428</v>
      </c>
      <c r="D587" s="313" t="s">
        <v>2845</v>
      </c>
      <c r="E587" s="313" t="s">
        <v>94</v>
      </c>
      <c r="F587" s="313"/>
      <c r="G587">
        <v>9</v>
      </c>
      <c r="H587">
        <v>4</v>
      </c>
      <c r="I587">
        <v>4</v>
      </c>
      <c r="J587">
        <v>1</v>
      </c>
      <c r="L587" s="313" t="s">
        <v>3089</v>
      </c>
      <c r="M587" s="313"/>
      <c r="N587" s="313"/>
      <c r="O587" s="313"/>
      <c r="P587" s="313"/>
      <c r="Q587" s="313"/>
    </row>
    <row r="588" spans="2:17">
      <c r="B588" s="380"/>
      <c r="C588">
        <v>2429</v>
      </c>
      <c r="D588" s="313" t="s">
        <v>2845</v>
      </c>
      <c r="E588" s="313" t="s">
        <v>94</v>
      </c>
      <c r="F588" s="313"/>
      <c r="G588">
        <v>3.0625</v>
      </c>
      <c r="H588">
        <v>3.0625</v>
      </c>
      <c r="I588">
        <v>3.125</v>
      </c>
      <c r="J588">
        <v>1.125</v>
      </c>
      <c r="L588" s="313" t="s">
        <v>3541</v>
      </c>
      <c r="M588" s="313" t="s">
        <v>3542</v>
      </c>
      <c r="N588" s="313"/>
      <c r="O588" s="313"/>
      <c r="P588" s="313"/>
      <c r="Q588" s="313"/>
    </row>
    <row r="589" spans="2:17">
      <c r="B589" s="380"/>
      <c r="C589">
        <v>2430</v>
      </c>
      <c r="D589" s="313" t="s">
        <v>2845</v>
      </c>
      <c r="E589" s="313" t="s">
        <v>94</v>
      </c>
      <c r="F589" s="313"/>
      <c r="G589">
        <v>3.6875</v>
      </c>
      <c r="H589">
        <v>2.625</v>
      </c>
      <c r="I589">
        <v>1</v>
      </c>
      <c r="J589">
        <v>0.5625</v>
      </c>
      <c r="K589" t="s">
        <v>2846</v>
      </c>
      <c r="L589" s="313" t="s">
        <v>3539</v>
      </c>
      <c r="M589" s="313"/>
      <c r="N589" s="313" t="s">
        <v>2848</v>
      </c>
      <c r="O589" s="313" t="s">
        <v>2848</v>
      </c>
      <c r="P589" s="313"/>
      <c r="Q589" s="313"/>
    </row>
    <row r="590" spans="2:17">
      <c r="B590" s="380"/>
      <c r="C590">
        <v>2431</v>
      </c>
      <c r="D590" s="313" t="s">
        <v>2907</v>
      </c>
      <c r="E590" s="313" t="s">
        <v>1970</v>
      </c>
      <c r="F590" s="313"/>
      <c r="L590" s="313" t="s">
        <v>3435</v>
      </c>
      <c r="M590" s="313" t="s">
        <v>3543</v>
      </c>
      <c r="N590" s="313"/>
      <c r="O590" s="313"/>
      <c r="P590" s="313"/>
      <c r="Q590" s="313"/>
    </row>
    <row r="591" spans="2:17">
      <c r="B591" s="380"/>
      <c r="C591">
        <v>2432</v>
      </c>
      <c r="D591" s="313" t="s">
        <v>2907</v>
      </c>
      <c r="E591" s="313" t="s">
        <v>1970</v>
      </c>
      <c r="F591" s="313"/>
      <c r="L591" s="313" t="s">
        <v>3156</v>
      </c>
      <c r="M591" s="313" t="s">
        <v>3544</v>
      </c>
      <c r="N591" s="313"/>
      <c r="O591" s="313"/>
      <c r="P591" s="313"/>
      <c r="Q591" s="313"/>
    </row>
    <row r="592" spans="2:17">
      <c r="B592" s="380"/>
      <c r="C592">
        <v>2433</v>
      </c>
      <c r="D592" s="313" t="s">
        <v>2907</v>
      </c>
      <c r="E592" s="313" t="s">
        <v>1970</v>
      </c>
      <c r="F592" s="313"/>
      <c r="G592">
        <v>3.6875</v>
      </c>
      <c r="H592">
        <v>2.75</v>
      </c>
      <c r="I592">
        <v>4.375</v>
      </c>
      <c r="L592" s="313" t="s">
        <v>3156</v>
      </c>
      <c r="M592" s="313" t="s">
        <v>3545</v>
      </c>
      <c r="N592" s="313"/>
      <c r="O592" s="313"/>
      <c r="P592" s="313"/>
      <c r="Q592" s="313"/>
    </row>
    <row r="593" spans="2:17">
      <c r="B593" s="380"/>
      <c r="C593">
        <v>2434</v>
      </c>
      <c r="D593" s="313" t="s">
        <v>2907</v>
      </c>
      <c r="E593" s="313" t="s">
        <v>1970</v>
      </c>
      <c r="F593" s="313"/>
      <c r="G593">
        <v>3.6875</v>
      </c>
      <c r="H593">
        <v>2.75</v>
      </c>
      <c r="I593">
        <v>3.28125</v>
      </c>
      <c r="L593" s="313" t="s">
        <v>3156</v>
      </c>
      <c r="M593" s="313" t="s">
        <v>3546</v>
      </c>
      <c r="N593" s="313"/>
      <c r="O593" s="313"/>
      <c r="P593" s="313"/>
      <c r="Q593" s="313"/>
    </row>
    <row r="594" spans="2:17">
      <c r="B594" s="380"/>
      <c r="C594">
        <v>2435</v>
      </c>
      <c r="D594" s="313" t="s">
        <v>2845</v>
      </c>
      <c r="E594" s="313" t="s">
        <v>94</v>
      </c>
      <c r="F594" s="313"/>
      <c r="G594">
        <v>8.125</v>
      </c>
      <c r="H594">
        <v>2.125</v>
      </c>
      <c r="I594">
        <v>1.125</v>
      </c>
      <c r="J594">
        <v>0.5625</v>
      </c>
      <c r="L594" s="313" t="s">
        <v>2875</v>
      </c>
      <c r="M594" s="313" t="s">
        <v>3547</v>
      </c>
      <c r="N594" s="313"/>
      <c r="O594" s="313"/>
      <c r="P594" s="313"/>
      <c r="Q594" s="313"/>
    </row>
    <row r="595" spans="2:17">
      <c r="B595" s="380"/>
      <c r="C595">
        <v>2436</v>
      </c>
      <c r="D595" s="313" t="s">
        <v>2845</v>
      </c>
      <c r="E595" s="313" t="s">
        <v>94</v>
      </c>
      <c r="F595" s="313"/>
      <c r="G595">
        <v>11.5</v>
      </c>
      <c r="H595">
        <v>8.125</v>
      </c>
      <c r="I595">
        <v>4.625</v>
      </c>
      <c r="J595">
        <v>1</v>
      </c>
      <c r="L595" s="313" t="s">
        <v>3507</v>
      </c>
      <c r="M595" s="313" t="s">
        <v>3548</v>
      </c>
      <c r="N595" s="313"/>
      <c r="O595" s="313"/>
      <c r="P595" s="313"/>
      <c r="Q595" s="313"/>
    </row>
    <row r="596" spans="2:17">
      <c r="B596" s="380"/>
      <c r="C596">
        <v>2437</v>
      </c>
      <c r="D596" s="313" t="s">
        <v>2845</v>
      </c>
      <c r="E596" s="313" t="s">
        <v>94</v>
      </c>
      <c r="F596" s="313"/>
      <c r="G596">
        <v>5.4375</v>
      </c>
      <c r="H596">
        <v>3.75</v>
      </c>
      <c r="I596">
        <v>1.375</v>
      </c>
      <c r="J596">
        <v>0.75</v>
      </c>
      <c r="L596" s="313" t="s">
        <v>3507</v>
      </c>
      <c r="M596" s="313"/>
      <c r="N596" s="313"/>
      <c r="O596" s="313"/>
      <c r="P596" s="313"/>
      <c r="Q596" s="313"/>
    </row>
    <row r="597" spans="2:17">
      <c r="B597" s="380"/>
      <c r="C597">
        <v>2438</v>
      </c>
      <c r="D597" s="313" t="s">
        <v>2849</v>
      </c>
      <c r="E597" s="313" t="s">
        <v>2035</v>
      </c>
      <c r="F597" s="313"/>
      <c r="G597">
        <v>8.875</v>
      </c>
      <c r="H597">
        <v>3</v>
      </c>
      <c r="I597">
        <v>1.125</v>
      </c>
      <c r="L597" s="313" t="s">
        <v>3549</v>
      </c>
      <c r="M597" s="313" t="s">
        <v>3550</v>
      </c>
      <c r="N597" s="313"/>
      <c r="O597" s="313" t="s">
        <v>2872</v>
      </c>
      <c r="P597" s="313"/>
      <c r="Q597" s="313"/>
    </row>
    <row r="598" spans="2:17">
      <c r="B598" s="380"/>
      <c r="C598">
        <v>2439</v>
      </c>
      <c r="D598" s="313" t="s">
        <v>2849</v>
      </c>
      <c r="E598" s="313" t="s">
        <v>2035</v>
      </c>
      <c r="F598" s="313"/>
      <c r="G598">
        <v>13.75</v>
      </c>
      <c r="H598">
        <v>6</v>
      </c>
      <c r="I598">
        <v>1.5625</v>
      </c>
      <c r="L598" s="313" t="s">
        <v>3549</v>
      </c>
      <c r="M598" s="313" t="s">
        <v>3551</v>
      </c>
      <c r="N598" s="313"/>
      <c r="O598" s="313" t="s">
        <v>3552</v>
      </c>
      <c r="P598" s="313"/>
      <c r="Q598" s="313"/>
    </row>
    <row r="599" spans="2:17">
      <c r="B599" s="380"/>
      <c r="C599">
        <v>2440</v>
      </c>
      <c r="D599" s="313" t="s">
        <v>2907</v>
      </c>
      <c r="E599" s="313" t="s">
        <v>1970</v>
      </c>
      <c r="F599" s="313"/>
      <c r="L599" s="313" t="s">
        <v>3435</v>
      </c>
      <c r="M599" s="313" t="s">
        <v>3553</v>
      </c>
      <c r="N599" s="313"/>
      <c r="O599" s="313"/>
      <c r="P599" s="313"/>
      <c r="Q599" s="313"/>
    </row>
    <row r="600" spans="2:17">
      <c r="B600" s="380"/>
      <c r="C600">
        <v>2441</v>
      </c>
      <c r="D600" s="313" t="s">
        <v>2845</v>
      </c>
      <c r="E600" s="313" t="s">
        <v>94</v>
      </c>
      <c r="F600" s="313"/>
      <c r="G600">
        <v>8</v>
      </c>
      <c r="H600">
        <v>3.5</v>
      </c>
      <c r="I600">
        <v>3</v>
      </c>
      <c r="J600">
        <v>0.75</v>
      </c>
      <c r="K600" t="s">
        <v>2846</v>
      </c>
      <c r="L600" s="313" t="s">
        <v>3554</v>
      </c>
      <c r="M600" s="313"/>
      <c r="N600" s="313" t="s">
        <v>2872</v>
      </c>
      <c r="O600" s="313" t="s">
        <v>2872</v>
      </c>
      <c r="P600" s="313"/>
      <c r="Q600" s="313"/>
    </row>
    <row r="601" spans="2:17">
      <c r="B601" s="380"/>
      <c r="C601">
        <v>2442</v>
      </c>
      <c r="D601" s="313" t="s">
        <v>2907</v>
      </c>
      <c r="E601" s="313" t="s">
        <v>1970</v>
      </c>
      <c r="F601" s="313"/>
      <c r="G601">
        <v>9.5625</v>
      </c>
      <c r="H601">
        <v>5.28125</v>
      </c>
      <c r="I601">
        <v>2.09375</v>
      </c>
      <c r="L601" s="313"/>
      <c r="M601" s="313" t="s">
        <v>3555</v>
      </c>
      <c r="N601" s="313"/>
      <c r="O601" s="313"/>
      <c r="P601" s="313"/>
      <c r="Q601" s="313"/>
    </row>
    <row r="602" spans="2:17">
      <c r="B602" s="380"/>
      <c r="C602">
        <v>2443</v>
      </c>
      <c r="D602" s="313" t="s">
        <v>2849</v>
      </c>
      <c r="E602" s="313" t="s">
        <v>94</v>
      </c>
      <c r="F602" s="313"/>
      <c r="G602">
        <v>7.5</v>
      </c>
      <c r="H602">
        <v>5.75</v>
      </c>
      <c r="I602">
        <v>2</v>
      </c>
      <c r="J602">
        <v>1.75</v>
      </c>
      <c r="L602" s="313" t="s">
        <v>2875</v>
      </c>
      <c r="M602" s="313" t="s">
        <v>3556</v>
      </c>
      <c r="N602" s="313"/>
      <c r="O602" s="313"/>
      <c r="P602" s="313"/>
      <c r="Q602" s="313"/>
    </row>
    <row r="603" spans="2:17">
      <c r="B603" s="380"/>
      <c r="C603">
        <v>2444</v>
      </c>
      <c r="D603" s="313" t="s">
        <v>2849</v>
      </c>
      <c r="E603" s="313" t="s">
        <v>2035</v>
      </c>
      <c r="F603" s="313"/>
      <c r="G603">
        <v>4</v>
      </c>
      <c r="H603">
        <v>4</v>
      </c>
      <c r="I603">
        <v>0.75</v>
      </c>
      <c r="L603" s="313" t="s">
        <v>3554</v>
      </c>
      <c r="M603" s="313" t="s">
        <v>3557</v>
      </c>
      <c r="N603" s="313"/>
      <c r="O603" s="313"/>
      <c r="P603" s="313"/>
      <c r="Q603" s="313"/>
    </row>
    <row r="604" spans="2:17">
      <c r="B604" s="380"/>
      <c r="C604">
        <v>2445</v>
      </c>
      <c r="D604" s="313" t="s">
        <v>2907</v>
      </c>
      <c r="E604" s="313" t="s">
        <v>1970</v>
      </c>
      <c r="F604" s="313"/>
      <c r="G604">
        <v>5.5625</v>
      </c>
      <c r="H604">
        <v>2.3125</v>
      </c>
      <c r="I604">
        <v>1.125</v>
      </c>
      <c r="L604" s="313" t="s">
        <v>3156</v>
      </c>
      <c r="M604" s="313" t="s">
        <v>3558</v>
      </c>
      <c r="N604" s="313" t="s">
        <v>2952</v>
      </c>
      <c r="O604" s="313"/>
      <c r="P604" s="313"/>
      <c r="Q604" s="313"/>
    </row>
    <row r="605" spans="2:17">
      <c r="B605" s="380"/>
      <c r="C605">
        <v>2446</v>
      </c>
      <c r="D605" s="313" t="s">
        <v>2849</v>
      </c>
      <c r="E605" s="313" t="s">
        <v>2025</v>
      </c>
      <c r="F605" s="313"/>
      <c r="G605">
        <v>7.09375</v>
      </c>
      <c r="H605">
        <v>1.96875</v>
      </c>
      <c r="I605">
        <v>0.875</v>
      </c>
      <c r="L605" s="313" t="s">
        <v>2903</v>
      </c>
      <c r="M605" s="313" t="s">
        <v>3559</v>
      </c>
      <c r="N605" s="313"/>
      <c r="O605" s="313"/>
      <c r="P605" s="313"/>
      <c r="Q605" s="313"/>
    </row>
    <row r="606" spans="2:17">
      <c r="B606" s="380"/>
      <c r="C606">
        <v>2447</v>
      </c>
      <c r="D606" s="313" t="s">
        <v>2907</v>
      </c>
      <c r="E606" s="313" t="s">
        <v>1970</v>
      </c>
      <c r="F606" s="313"/>
      <c r="G606">
        <v>12</v>
      </c>
      <c r="H606">
        <v>3.34375</v>
      </c>
      <c r="I606">
        <v>1.375</v>
      </c>
      <c r="L606" s="313" t="s">
        <v>2884</v>
      </c>
      <c r="M606" s="313" t="s">
        <v>3560</v>
      </c>
      <c r="N606" s="313"/>
      <c r="O606" s="313"/>
      <c r="P606" s="313"/>
      <c r="Q606" s="313"/>
    </row>
    <row r="607" spans="2:17">
      <c r="B607" s="380"/>
      <c r="C607">
        <v>2448</v>
      </c>
      <c r="D607" s="313" t="s">
        <v>2907</v>
      </c>
      <c r="E607" s="313" t="s">
        <v>1970</v>
      </c>
      <c r="F607" s="313"/>
      <c r="G607">
        <v>2.6875</v>
      </c>
      <c r="H607">
        <v>2.71875</v>
      </c>
      <c r="I607">
        <v>2.25</v>
      </c>
      <c r="L607" s="313"/>
      <c r="M607" s="313" t="s">
        <v>3561</v>
      </c>
      <c r="N607" s="313"/>
      <c r="O607" s="313"/>
      <c r="P607" s="313"/>
      <c r="Q607" s="313"/>
    </row>
    <row r="608" spans="2:17">
      <c r="B608" s="380"/>
      <c r="C608">
        <v>2449</v>
      </c>
      <c r="D608" s="313" t="s">
        <v>2849</v>
      </c>
      <c r="E608" s="313" t="s">
        <v>2035</v>
      </c>
      <c r="F608" s="313"/>
      <c r="G608">
        <v>6.375</v>
      </c>
      <c r="H608">
        <v>4.875</v>
      </c>
      <c r="I608">
        <v>1.25</v>
      </c>
      <c r="L608" s="313" t="s">
        <v>2875</v>
      </c>
      <c r="M608" s="313"/>
      <c r="N608" s="313"/>
      <c r="O608" s="313"/>
      <c r="P608" s="313"/>
      <c r="Q608" s="313"/>
    </row>
    <row r="609" spans="2:17">
      <c r="B609" s="380"/>
      <c r="C609">
        <v>2450</v>
      </c>
      <c r="D609" s="313" t="s">
        <v>2845</v>
      </c>
      <c r="E609" s="313" t="s">
        <v>94</v>
      </c>
      <c r="F609" s="313"/>
      <c r="G609">
        <v>2.21875</v>
      </c>
      <c r="H609">
        <v>1.9375</v>
      </c>
      <c r="I609">
        <v>1</v>
      </c>
      <c r="J609">
        <v>0.625</v>
      </c>
      <c r="L609" s="313" t="s">
        <v>3562</v>
      </c>
      <c r="M609" s="313"/>
      <c r="N609" s="313"/>
      <c r="O609" s="313"/>
      <c r="P609" s="313"/>
      <c r="Q609" s="313"/>
    </row>
    <row r="610" spans="2:17">
      <c r="B610" s="380"/>
      <c r="C610">
        <v>2451</v>
      </c>
      <c r="D610" s="313" t="s">
        <v>2845</v>
      </c>
      <c r="E610" s="313" t="s">
        <v>94</v>
      </c>
      <c r="F610" s="313"/>
      <c r="G610">
        <v>4.75</v>
      </c>
      <c r="H610">
        <v>1.5625</v>
      </c>
      <c r="I610">
        <v>1</v>
      </c>
      <c r="J610">
        <v>0.625</v>
      </c>
      <c r="L610" s="313" t="s">
        <v>3562</v>
      </c>
      <c r="M610" s="313"/>
      <c r="N610" s="313"/>
      <c r="O610" s="313"/>
      <c r="P610" s="313"/>
      <c r="Q610" s="313"/>
    </row>
    <row r="611" spans="2:17">
      <c r="B611" s="380"/>
      <c r="C611">
        <v>2452</v>
      </c>
      <c r="D611" s="313" t="s">
        <v>2907</v>
      </c>
      <c r="E611" s="313" t="s">
        <v>1970</v>
      </c>
      <c r="F611" s="313"/>
      <c r="G611">
        <v>9.5625</v>
      </c>
      <c r="H611">
        <v>2.3125</v>
      </c>
      <c r="I611">
        <v>1.1875</v>
      </c>
      <c r="L611" s="313" t="s">
        <v>3156</v>
      </c>
      <c r="M611" s="313" t="s">
        <v>3563</v>
      </c>
      <c r="N611" s="313"/>
      <c r="O611" s="313"/>
      <c r="P611" s="313"/>
      <c r="Q611" s="313"/>
    </row>
    <row r="612" spans="2:17">
      <c r="B612" s="380"/>
      <c r="C612">
        <v>2453</v>
      </c>
      <c r="D612" s="313" t="s">
        <v>2845</v>
      </c>
      <c r="E612" s="313" t="s">
        <v>94</v>
      </c>
      <c r="F612" s="313"/>
      <c r="G612">
        <v>7.8125</v>
      </c>
      <c r="H612">
        <v>1.5625</v>
      </c>
      <c r="I612">
        <v>0.8125</v>
      </c>
      <c r="L612" s="313" t="s">
        <v>3564</v>
      </c>
      <c r="M612" s="313" t="s">
        <v>3565</v>
      </c>
      <c r="N612" s="313"/>
      <c r="O612" s="313"/>
      <c r="P612" s="313"/>
      <c r="Q612" s="313"/>
    </row>
    <row r="613" spans="2:17">
      <c r="B613" s="380"/>
      <c r="C613">
        <v>2454</v>
      </c>
      <c r="D613" s="313" t="s">
        <v>2845</v>
      </c>
      <c r="E613" s="313" t="s">
        <v>94</v>
      </c>
      <c r="F613" s="313"/>
      <c r="G613">
        <v>5</v>
      </c>
      <c r="H613">
        <v>1.5</v>
      </c>
      <c r="I613">
        <v>0.75</v>
      </c>
      <c r="L613" s="313" t="s">
        <v>3117</v>
      </c>
      <c r="M613" s="313"/>
      <c r="N613" s="313"/>
      <c r="O613" s="313"/>
      <c r="P613" s="313"/>
      <c r="Q613" s="313"/>
    </row>
    <row r="614" spans="2:17">
      <c r="B614" s="380"/>
      <c r="C614">
        <v>2455</v>
      </c>
      <c r="D614" s="313" t="s">
        <v>2907</v>
      </c>
      <c r="E614" s="313" t="s">
        <v>1970</v>
      </c>
      <c r="F614" s="313"/>
      <c r="G614">
        <v>3.9375</v>
      </c>
      <c r="H614">
        <v>2</v>
      </c>
      <c r="I614">
        <v>0.71875</v>
      </c>
      <c r="L614" s="313" t="s">
        <v>3140</v>
      </c>
      <c r="M614" s="313" t="s">
        <v>3566</v>
      </c>
      <c r="N614" s="313"/>
      <c r="O614" s="313"/>
      <c r="P614" s="313"/>
      <c r="Q614" s="313"/>
    </row>
    <row r="615" spans="2:17">
      <c r="B615" s="380"/>
      <c r="C615">
        <v>2456</v>
      </c>
      <c r="D615" s="313" t="s">
        <v>2907</v>
      </c>
      <c r="E615" s="313" t="s">
        <v>1970</v>
      </c>
      <c r="F615" s="313"/>
      <c r="G615">
        <v>3.25</v>
      </c>
      <c r="H615">
        <v>3.25</v>
      </c>
      <c r="I615">
        <v>1.4375</v>
      </c>
      <c r="L615" s="313" t="s">
        <v>3089</v>
      </c>
      <c r="M615" s="313" t="s">
        <v>3567</v>
      </c>
      <c r="N615" s="313"/>
      <c r="O615" s="313"/>
      <c r="P615" s="313"/>
      <c r="Q615" s="313"/>
    </row>
    <row r="616" spans="2:17">
      <c r="B616" s="380"/>
      <c r="C616">
        <v>2457</v>
      </c>
      <c r="D616" s="313" t="s">
        <v>2907</v>
      </c>
      <c r="E616" s="313" t="s">
        <v>1970</v>
      </c>
      <c r="F616" s="313"/>
      <c r="G616">
        <v>4</v>
      </c>
      <c r="H616">
        <v>3.40625</v>
      </c>
      <c r="I616">
        <v>1.15625</v>
      </c>
      <c r="L616" s="313" t="s">
        <v>3089</v>
      </c>
      <c r="M616" s="313" t="s">
        <v>3568</v>
      </c>
      <c r="N616" s="313"/>
      <c r="O616" s="313"/>
      <c r="P616" s="313"/>
      <c r="Q616" s="313"/>
    </row>
    <row r="617" spans="2:17">
      <c r="B617" s="380"/>
      <c r="C617">
        <v>2458</v>
      </c>
      <c r="D617" s="313" t="s">
        <v>2907</v>
      </c>
      <c r="E617" s="313" t="s">
        <v>1970</v>
      </c>
      <c r="F617" s="313"/>
      <c r="G617">
        <v>8.25</v>
      </c>
      <c r="H617">
        <v>2.25</v>
      </c>
      <c r="I617">
        <v>1.03125</v>
      </c>
      <c r="L617" s="313" t="s">
        <v>3089</v>
      </c>
      <c r="M617" s="313" t="s">
        <v>3569</v>
      </c>
      <c r="N617" s="313"/>
      <c r="O617" s="313"/>
      <c r="P617" s="313"/>
      <c r="Q617" s="313"/>
    </row>
    <row r="618" spans="2:17">
      <c r="B618" s="380"/>
      <c r="C618">
        <v>2459</v>
      </c>
      <c r="D618" s="313" t="s">
        <v>2907</v>
      </c>
      <c r="E618" s="313" t="s">
        <v>1970</v>
      </c>
      <c r="F618" s="313"/>
      <c r="G618">
        <v>3.25</v>
      </c>
      <c r="H618">
        <v>3.25</v>
      </c>
      <c r="I618">
        <v>1.4375</v>
      </c>
      <c r="L618" s="313" t="s">
        <v>3089</v>
      </c>
      <c r="M618" s="313" t="s">
        <v>3570</v>
      </c>
      <c r="N618" s="313"/>
      <c r="O618" s="313"/>
      <c r="P618" s="313"/>
      <c r="Q618" s="313"/>
    </row>
    <row r="619" spans="2:17">
      <c r="B619" s="380"/>
      <c r="C619">
        <v>2460</v>
      </c>
      <c r="D619" s="313" t="s">
        <v>2907</v>
      </c>
      <c r="E619" s="313" t="s">
        <v>1970</v>
      </c>
      <c r="F619" s="313"/>
      <c r="G619">
        <v>4</v>
      </c>
      <c r="H619">
        <v>3.40625</v>
      </c>
      <c r="I619">
        <v>1.15625</v>
      </c>
      <c r="L619" s="313" t="s">
        <v>3089</v>
      </c>
      <c r="M619" s="313" t="s">
        <v>3571</v>
      </c>
      <c r="N619" s="313"/>
      <c r="O619" s="313"/>
      <c r="P619" s="313"/>
      <c r="Q619" s="313"/>
    </row>
    <row r="620" spans="2:17">
      <c r="B620" s="380"/>
      <c r="C620">
        <v>2461</v>
      </c>
      <c r="D620" s="313" t="s">
        <v>2845</v>
      </c>
      <c r="E620" s="313" t="s">
        <v>94</v>
      </c>
      <c r="F620" s="313"/>
      <c r="G620">
        <v>6.25</v>
      </c>
      <c r="H620">
        <v>1.375</v>
      </c>
      <c r="I620">
        <v>0.75</v>
      </c>
      <c r="J620">
        <v>0.5625</v>
      </c>
      <c r="L620" s="313" t="s">
        <v>3572</v>
      </c>
      <c r="M620" s="313"/>
      <c r="N620" s="313"/>
      <c r="O620" s="313"/>
      <c r="P620" s="313"/>
      <c r="Q620" s="313"/>
    </row>
    <row r="621" spans="2:17">
      <c r="B621" s="380"/>
      <c r="C621">
        <v>2462</v>
      </c>
      <c r="D621" s="313" t="s">
        <v>2849</v>
      </c>
      <c r="E621" s="313" t="s">
        <v>2035</v>
      </c>
      <c r="F621" s="313"/>
      <c r="G621">
        <v>5.875</v>
      </c>
      <c r="H621">
        <v>4</v>
      </c>
      <c r="I621">
        <v>1.5625</v>
      </c>
      <c r="L621" s="313" t="s">
        <v>3487</v>
      </c>
      <c r="M621" s="313" t="s">
        <v>3573</v>
      </c>
      <c r="N621" s="313"/>
      <c r="O621" s="313"/>
      <c r="P621" s="313"/>
      <c r="Q621" s="313"/>
    </row>
    <row r="622" spans="2:17">
      <c r="B622" s="380"/>
      <c r="C622">
        <v>2463</v>
      </c>
      <c r="D622" s="313" t="s">
        <v>2849</v>
      </c>
      <c r="E622" s="313" t="s">
        <v>94</v>
      </c>
      <c r="F622" s="313"/>
      <c r="G622">
        <v>3.375</v>
      </c>
      <c r="H622">
        <v>2.8125</v>
      </c>
      <c r="I622">
        <v>2.5</v>
      </c>
      <c r="J622">
        <v>0.75</v>
      </c>
      <c r="K622" t="s">
        <v>3574</v>
      </c>
      <c r="L622" s="313" t="s">
        <v>3140</v>
      </c>
      <c r="M622" s="313" t="s">
        <v>3575</v>
      </c>
      <c r="N622" s="313"/>
      <c r="O622" s="313"/>
      <c r="P622" s="313"/>
      <c r="Q622" s="313"/>
    </row>
    <row r="623" spans="2:17">
      <c r="B623" s="380"/>
      <c r="C623">
        <v>2464</v>
      </c>
      <c r="D623" s="313" t="s">
        <v>2907</v>
      </c>
      <c r="E623" s="313" t="s">
        <v>1970</v>
      </c>
      <c r="F623" s="313"/>
      <c r="G623">
        <v>8.1875</v>
      </c>
      <c r="H623">
        <v>2.1875</v>
      </c>
      <c r="I623">
        <v>2.9375</v>
      </c>
      <c r="L623" s="313" t="s">
        <v>3576</v>
      </c>
      <c r="M623" s="313" t="s">
        <v>3577</v>
      </c>
      <c r="N623" s="313"/>
      <c r="O623" s="313"/>
      <c r="P623" s="313"/>
      <c r="Q623" s="313"/>
    </row>
    <row r="624" spans="2:17">
      <c r="B624" s="380"/>
      <c r="C624">
        <v>2465</v>
      </c>
      <c r="D624" s="313" t="s">
        <v>2907</v>
      </c>
      <c r="E624" s="313" t="s">
        <v>1970</v>
      </c>
      <c r="F624" s="313"/>
      <c r="G624">
        <v>6.09375</v>
      </c>
      <c r="H624">
        <v>4.25</v>
      </c>
      <c r="I624">
        <v>1.75</v>
      </c>
      <c r="L624" s="313" t="s">
        <v>3576</v>
      </c>
      <c r="M624" s="313" t="s">
        <v>3578</v>
      </c>
      <c r="N624" s="313"/>
      <c r="O624" s="313"/>
      <c r="P624" s="313"/>
      <c r="Q624" s="313"/>
    </row>
    <row r="625" spans="2:17">
      <c r="B625" s="380"/>
      <c r="C625">
        <v>2466</v>
      </c>
      <c r="D625" s="313" t="s">
        <v>2845</v>
      </c>
      <c r="E625" s="313" t="s">
        <v>94</v>
      </c>
      <c r="F625" s="313"/>
      <c r="G625">
        <v>15.125</v>
      </c>
      <c r="H625">
        <v>4.5</v>
      </c>
      <c r="I625">
        <v>0.75</v>
      </c>
      <c r="J625">
        <v>0.75</v>
      </c>
      <c r="L625" s="313" t="s">
        <v>3579</v>
      </c>
      <c r="M625" s="313" t="s">
        <v>3580</v>
      </c>
      <c r="N625" s="313"/>
      <c r="O625" s="313"/>
      <c r="P625" s="313"/>
      <c r="Q625" s="313"/>
    </row>
    <row r="626" spans="2:17">
      <c r="B626" s="380"/>
      <c r="C626">
        <v>2468</v>
      </c>
      <c r="D626" s="313" t="s">
        <v>2907</v>
      </c>
      <c r="E626" s="313" t="s">
        <v>1970</v>
      </c>
      <c r="F626" s="313"/>
      <c r="L626" s="313" t="s">
        <v>3338</v>
      </c>
      <c r="M626" s="313" t="s">
        <v>3581</v>
      </c>
      <c r="N626" s="313"/>
      <c r="O626" s="313"/>
      <c r="P626" s="313"/>
      <c r="Q626" s="313"/>
    </row>
    <row r="627" spans="2:17">
      <c r="B627" s="380"/>
      <c r="C627">
        <v>2470</v>
      </c>
      <c r="D627" s="313" t="s">
        <v>2907</v>
      </c>
      <c r="E627" s="313" t="s">
        <v>1970</v>
      </c>
      <c r="F627" s="313"/>
      <c r="L627" s="313"/>
      <c r="M627" s="313"/>
      <c r="N627" s="313"/>
      <c r="O627" s="313"/>
      <c r="P627" s="313"/>
      <c r="Q627" s="313"/>
    </row>
    <row r="628" spans="2:17">
      <c r="B628" s="380"/>
      <c r="C628">
        <v>2471</v>
      </c>
      <c r="D628" s="313" t="s">
        <v>2907</v>
      </c>
      <c r="E628" s="313" t="s">
        <v>1970</v>
      </c>
      <c r="F628" s="313"/>
      <c r="L628" s="313" t="s">
        <v>3156</v>
      </c>
      <c r="M628" s="313" t="s">
        <v>3582</v>
      </c>
      <c r="N628" s="313"/>
      <c r="O628" s="313"/>
      <c r="P628" s="313"/>
      <c r="Q628" s="313"/>
    </row>
    <row r="629" spans="2:17">
      <c r="B629" s="380"/>
      <c r="C629">
        <v>2472</v>
      </c>
      <c r="D629" s="313" t="s">
        <v>2849</v>
      </c>
      <c r="E629" s="313" t="s">
        <v>2035</v>
      </c>
      <c r="F629" s="313"/>
      <c r="G629">
        <v>13.875</v>
      </c>
      <c r="H629">
        <v>3.1875</v>
      </c>
      <c r="I629">
        <v>1.6875</v>
      </c>
      <c r="L629" s="313" t="s">
        <v>2884</v>
      </c>
      <c r="M629" s="313"/>
      <c r="N629" s="313"/>
      <c r="O629" s="313"/>
      <c r="P629" s="313"/>
      <c r="Q629" s="313"/>
    </row>
    <row r="630" spans="2:17">
      <c r="B630" s="380"/>
      <c r="C630">
        <v>2473</v>
      </c>
      <c r="D630" s="313" t="s">
        <v>2907</v>
      </c>
      <c r="E630" s="313" t="s">
        <v>1970</v>
      </c>
      <c r="F630" s="313"/>
      <c r="L630" s="313" t="s">
        <v>2884</v>
      </c>
      <c r="M630" s="313" t="s">
        <v>3583</v>
      </c>
      <c r="N630" s="313"/>
      <c r="O630" s="313"/>
      <c r="P630" s="313"/>
      <c r="Q630" s="313"/>
    </row>
    <row r="631" spans="2:17">
      <c r="B631" s="380">
        <v>2005</v>
      </c>
      <c r="C631">
        <v>2474</v>
      </c>
      <c r="D631" s="313" t="s">
        <v>2845</v>
      </c>
      <c r="E631" s="313" t="s">
        <v>94</v>
      </c>
      <c r="F631" s="313"/>
      <c r="G631">
        <v>6.25</v>
      </c>
      <c r="H631">
        <v>6.25</v>
      </c>
      <c r="I631">
        <v>2</v>
      </c>
      <c r="J631">
        <v>1.125</v>
      </c>
      <c r="K631" t="s">
        <v>2855</v>
      </c>
      <c r="L631" s="313" t="s">
        <v>3576</v>
      </c>
      <c r="M631" s="313" t="s">
        <v>3584</v>
      </c>
      <c r="N631" s="313" t="s">
        <v>2872</v>
      </c>
      <c r="O631" s="313" t="s">
        <v>2872</v>
      </c>
      <c r="P631" s="313" t="s">
        <v>3585</v>
      </c>
      <c r="Q631" s="313"/>
    </row>
    <row r="632" spans="2:17">
      <c r="B632" s="380">
        <v>38653</v>
      </c>
      <c r="C632">
        <v>2475</v>
      </c>
      <c r="D632" s="313" t="s">
        <v>2845</v>
      </c>
      <c r="E632" s="313" t="s">
        <v>94</v>
      </c>
      <c r="F632" s="313"/>
      <c r="G632">
        <v>10</v>
      </c>
      <c r="H632">
        <v>10</v>
      </c>
      <c r="I632">
        <v>0.75</v>
      </c>
      <c r="L632" s="313" t="s">
        <v>3579</v>
      </c>
      <c r="M632" s="313" t="s">
        <v>3586</v>
      </c>
      <c r="N632" s="313"/>
      <c r="O632" s="313"/>
      <c r="P632" s="313"/>
      <c r="Q632" s="313"/>
    </row>
    <row r="633" spans="2:17">
      <c r="B633" s="380">
        <v>38653</v>
      </c>
      <c r="C633">
        <v>2476</v>
      </c>
      <c r="D633" s="313" t="s">
        <v>2845</v>
      </c>
      <c r="E633" s="313" t="s">
        <v>94</v>
      </c>
      <c r="F633" s="313"/>
      <c r="G633">
        <v>18</v>
      </c>
      <c r="H633">
        <v>13</v>
      </c>
      <c r="I633">
        <v>3</v>
      </c>
      <c r="L633" s="313" t="s">
        <v>3579</v>
      </c>
      <c r="M633" s="313" t="s">
        <v>3586</v>
      </c>
      <c r="N633" s="313"/>
      <c r="O633" s="313"/>
      <c r="P633" s="313"/>
      <c r="Q633" s="313"/>
    </row>
    <row r="634" spans="2:17">
      <c r="B634" s="380">
        <v>38653</v>
      </c>
      <c r="C634">
        <v>2477</v>
      </c>
      <c r="D634" s="313" t="s">
        <v>2845</v>
      </c>
      <c r="E634" s="313" t="s">
        <v>94</v>
      </c>
      <c r="F634" s="313"/>
      <c r="G634">
        <v>16</v>
      </c>
      <c r="H634">
        <v>12</v>
      </c>
      <c r="I634">
        <v>2.75</v>
      </c>
      <c r="L634" s="313" t="s">
        <v>3579</v>
      </c>
      <c r="M634" s="313" t="s">
        <v>3586</v>
      </c>
      <c r="N634" s="313"/>
      <c r="O634" s="313"/>
      <c r="P634" s="313"/>
      <c r="Q634" s="313"/>
    </row>
    <row r="635" spans="2:17">
      <c r="B635" s="380">
        <v>38674</v>
      </c>
      <c r="C635">
        <v>2478</v>
      </c>
      <c r="D635" s="313" t="s">
        <v>2907</v>
      </c>
      <c r="E635" s="313" t="s">
        <v>1970</v>
      </c>
      <c r="F635" s="313"/>
      <c r="G635">
        <v>7.4375</v>
      </c>
      <c r="H635">
        <v>2.125</v>
      </c>
      <c r="I635">
        <v>1.4375</v>
      </c>
      <c r="L635" s="313" t="s">
        <v>3156</v>
      </c>
      <c r="M635" s="313"/>
      <c r="N635" s="313"/>
      <c r="O635" s="313"/>
      <c r="P635" s="313"/>
      <c r="Q635" s="313"/>
    </row>
    <row r="636" spans="2:17">
      <c r="B636" s="380"/>
      <c r="C636">
        <v>2479</v>
      </c>
      <c r="D636" s="313" t="s">
        <v>2849</v>
      </c>
      <c r="E636" s="313" t="s">
        <v>2025</v>
      </c>
      <c r="F636" s="313"/>
      <c r="L636" s="313" t="s">
        <v>3174</v>
      </c>
      <c r="M636" s="313" t="s">
        <v>3587</v>
      </c>
      <c r="N636" s="313"/>
      <c r="O636" s="313"/>
      <c r="P636" s="313"/>
      <c r="Q636" s="313"/>
    </row>
    <row r="637" spans="2:17">
      <c r="B637" s="380"/>
      <c r="C637">
        <v>2480</v>
      </c>
      <c r="D637" s="313" t="s">
        <v>2849</v>
      </c>
      <c r="E637" s="313" t="s">
        <v>2035</v>
      </c>
      <c r="F637" s="313"/>
      <c r="L637" s="313" t="s">
        <v>3174</v>
      </c>
      <c r="M637" s="313" t="s">
        <v>3587</v>
      </c>
      <c r="N637" s="313"/>
      <c r="O637" s="313"/>
      <c r="P637" s="313"/>
      <c r="Q637" s="313"/>
    </row>
    <row r="638" spans="2:17">
      <c r="B638" s="380"/>
      <c r="C638">
        <v>2481</v>
      </c>
      <c r="D638" s="313" t="s">
        <v>3588</v>
      </c>
      <c r="E638" s="313" t="s">
        <v>3589</v>
      </c>
      <c r="F638" s="313"/>
      <c r="L638" s="313" t="s">
        <v>3174</v>
      </c>
      <c r="M638" s="313" t="s">
        <v>3587</v>
      </c>
      <c r="N638" s="313"/>
      <c r="O638" s="313"/>
      <c r="P638" s="313"/>
      <c r="Q638" s="313"/>
    </row>
    <row r="639" spans="2:17">
      <c r="B639" s="380"/>
      <c r="C639">
        <v>2482</v>
      </c>
      <c r="D639" s="313" t="s">
        <v>3588</v>
      </c>
      <c r="E639" s="313" t="s">
        <v>3590</v>
      </c>
      <c r="F639" s="313"/>
      <c r="G639">
        <v>5.6875</v>
      </c>
      <c r="H639">
        <v>4.125</v>
      </c>
      <c r="I639">
        <v>0.5625</v>
      </c>
      <c r="L639" s="313" t="s">
        <v>3591</v>
      </c>
      <c r="M639" s="313"/>
      <c r="N639" s="313"/>
      <c r="O639" s="313"/>
      <c r="P639" s="313"/>
      <c r="Q639" s="313"/>
    </row>
    <row r="640" spans="2:17">
      <c r="B640" s="380">
        <v>38679</v>
      </c>
      <c r="C640">
        <v>2483</v>
      </c>
      <c r="D640" s="313" t="s">
        <v>2907</v>
      </c>
      <c r="E640" s="313" t="s">
        <v>1970</v>
      </c>
      <c r="F640" s="313"/>
      <c r="G640">
        <v>4</v>
      </c>
      <c r="H640">
        <v>3</v>
      </c>
      <c r="I640">
        <v>1.3125</v>
      </c>
      <c r="L640" s="313" t="s">
        <v>2875</v>
      </c>
      <c r="M640" s="313" t="s">
        <v>3592</v>
      </c>
      <c r="N640" s="313"/>
      <c r="O640" s="313"/>
      <c r="P640" s="313"/>
      <c r="Q640" s="313"/>
    </row>
    <row r="641" spans="2:17">
      <c r="B641" s="380">
        <v>38701</v>
      </c>
      <c r="C641">
        <v>2484</v>
      </c>
      <c r="D641" s="313" t="s">
        <v>2907</v>
      </c>
      <c r="E641" s="313" t="s">
        <v>3593</v>
      </c>
      <c r="F641" s="313"/>
      <c r="G641">
        <v>3.25</v>
      </c>
      <c r="H641">
        <v>3.25</v>
      </c>
      <c r="I641">
        <v>4</v>
      </c>
      <c r="L641" s="313" t="s">
        <v>3594</v>
      </c>
      <c r="M641" s="313"/>
      <c r="N641" s="313"/>
      <c r="O641" s="313"/>
      <c r="P641" s="313"/>
      <c r="Q641" s="313"/>
    </row>
    <row r="642" spans="2:17">
      <c r="B642" s="380"/>
      <c r="C642">
        <v>2485</v>
      </c>
      <c r="D642" s="313" t="s">
        <v>2907</v>
      </c>
      <c r="E642" s="313" t="s">
        <v>1970</v>
      </c>
      <c r="F642" s="313"/>
      <c r="G642">
        <v>7.6875</v>
      </c>
      <c r="H642">
        <v>4.6875</v>
      </c>
      <c r="I642">
        <v>1.1875</v>
      </c>
      <c r="L642" s="313" t="s">
        <v>2903</v>
      </c>
      <c r="M642" s="313" t="s">
        <v>3595</v>
      </c>
      <c r="N642" s="313"/>
      <c r="O642" s="313"/>
      <c r="P642" s="313"/>
      <c r="Q642" s="313"/>
    </row>
    <row r="643" spans="2:17">
      <c r="B643" s="380">
        <v>38744</v>
      </c>
      <c r="C643">
        <v>2486</v>
      </c>
      <c r="D643" s="313" t="s">
        <v>2907</v>
      </c>
      <c r="E643" s="313" t="s">
        <v>1970</v>
      </c>
      <c r="F643" s="313"/>
      <c r="G643">
        <v>5.25</v>
      </c>
      <c r="H643">
        <v>5.25</v>
      </c>
      <c r="I643">
        <v>1.625</v>
      </c>
      <c r="L643" s="313" t="s">
        <v>3156</v>
      </c>
      <c r="M643" s="313" t="s">
        <v>3596</v>
      </c>
      <c r="N643" s="313"/>
      <c r="O643" s="313"/>
      <c r="P643" s="313"/>
      <c r="Q643" s="313"/>
    </row>
    <row r="644" spans="2:17">
      <c r="B644" s="380">
        <v>38748</v>
      </c>
      <c r="C644">
        <v>2487</v>
      </c>
      <c r="D644" s="313" t="s">
        <v>2907</v>
      </c>
      <c r="E644" s="313" t="s">
        <v>1970</v>
      </c>
      <c r="F644" s="313"/>
      <c r="G644">
        <v>5</v>
      </c>
      <c r="H644">
        <v>5</v>
      </c>
      <c r="I644">
        <v>1.5</v>
      </c>
      <c r="L644" s="313" t="s">
        <v>3156</v>
      </c>
      <c r="M644" s="313" t="s">
        <v>3597</v>
      </c>
      <c r="N644" s="313"/>
      <c r="O644" s="313"/>
      <c r="P644" s="313"/>
      <c r="Q644" s="313"/>
    </row>
    <row r="645" spans="2:17">
      <c r="B645" s="380"/>
      <c r="C645">
        <v>2488</v>
      </c>
      <c r="D645" s="313" t="s">
        <v>2907</v>
      </c>
      <c r="E645" s="313" t="s">
        <v>1970</v>
      </c>
      <c r="F645" s="313"/>
      <c r="G645">
        <v>16</v>
      </c>
      <c r="H645">
        <v>9.25</v>
      </c>
      <c r="I645">
        <v>2</v>
      </c>
      <c r="L645" s="313"/>
      <c r="M645" s="313"/>
      <c r="N645" s="313"/>
      <c r="O645" s="313"/>
      <c r="P645" s="313"/>
      <c r="Q645" s="313"/>
    </row>
    <row r="646" spans="2:17">
      <c r="B646" s="380">
        <v>38758</v>
      </c>
      <c r="C646">
        <v>2489</v>
      </c>
      <c r="D646" s="313" t="s">
        <v>2907</v>
      </c>
      <c r="E646" s="313" t="s">
        <v>1970</v>
      </c>
      <c r="F646" s="313"/>
      <c r="G646">
        <v>3.1875</v>
      </c>
      <c r="H646">
        <v>3.375</v>
      </c>
      <c r="I646">
        <v>2.25</v>
      </c>
      <c r="L646" s="313" t="s">
        <v>3598</v>
      </c>
      <c r="M646" s="313" t="s">
        <v>3599</v>
      </c>
      <c r="N646" s="313"/>
      <c r="O646" s="313"/>
      <c r="P646" s="313"/>
      <c r="Q646" s="313"/>
    </row>
    <row r="647" spans="2:17">
      <c r="B647" s="380"/>
      <c r="C647">
        <v>2490</v>
      </c>
      <c r="D647" s="313" t="s">
        <v>2845</v>
      </c>
      <c r="E647" s="313" t="s">
        <v>94</v>
      </c>
      <c r="F647" s="313"/>
      <c r="G647">
        <v>6.5</v>
      </c>
      <c r="H647">
        <v>5</v>
      </c>
      <c r="I647">
        <v>2.125</v>
      </c>
      <c r="L647" s="313" t="s">
        <v>3501</v>
      </c>
      <c r="M647" s="313"/>
      <c r="N647" s="313"/>
      <c r="O647" s="313"/>
      <c r="P647" s="313"/>
      <c r="Q647" s="313"/>
    </row>
    <row r="648" spans="2:17">
      <c r="B648" s="380"/>
      <c r="C648">
        <v>2491</v>
      </c>
      <c r="D648" s="313" t="s">
        <v>2907</v>
      </c>
      <c r="E648" s="313" t="s">
        <v>1970</v>
      </c>
      <c r="F648" s="313"/>
      <c r="L648" s="313" t="s">
        <v>3492</v>
      </c>
      <c r="M648" s="313" t="s">
        <v>3600</v>
      </c>
      <c r="N648" s="313"/>
      <c r="O648" s="313"/>
      <c r="P648" s="313"/>
      <c r="Q648" s="313"/>
    </row>
    <row r="649" spans="2:17">
      <c r="B649" s="380"/>
      <c r="C649">
        <v>2492</v>
      </c>
      <c r="D649" s="313" t="s">
        <v>2907</v>
      </c>
      <c r="E649" s="313" t="s">
        <v>1970</v>
      </c>
      <c r="F649" s="313"/>
      <c r="L649" s="313" t="s">
        <v>3338</v>
      </c>
      <c r="M649" s="313"/>
      <c r="N649" s="313"/>
      <c r="O649" s="313"/>
      <c r="P649" s="313"/>
      <c r="Q649" s="313"/>
    </row>
    <row r="650" spans="2:17">
      <c r="B650" s="380"/>
      <c r="C650">
        <v>2493</v>
      </c>
      <c r="D650" s="313" t="s">
        <v>2907</v>
      </c>
      <c r="E650" s="313" t="s">
        <v>1970</v>
      </c>
      <c r="F650" s="313"/>
      <c r="L650" s="313"/>
      <c r="M650" s="313" t="s">
        <v>3601</v>
      </c>
      <c r="N650" s="313"/>
      <c r="O650" s="313"/>
      <c r="P650" s="313"/>
      <c r="Q650" s="313"/>
    </row>
    <row r="651" spans="2:17">
      <c r="B651" s="380"/>
      <c r="C651">
        <v>2494</v>
      </c>
      <c r="D651" s="313" t="s">
        <v>2907</v>
      </c>
      <c r="E651" s="313" t="s">
        <v>1970</v>
      </c>
      <c r="F651" s="313"/>
      <c r="G651">
        <v>2.1875</v>
      </c>
      <c r="H651">
        <v>1.8125</v>
      </c>
      <c r="I651">
        <v>1.75</v>
      </c>
      <c r="K651" t="s">
        <v>2980</v>
      </c>
      <c r="L651" s="313"/>
      <c r="M651" s="313" t="s">
        <v>3602</v>
      </c>
      <c r="N651" s="313" t="s">
        <v>3231</v>
      </c>
      <c r="O651" s="313"/>
      <c r="P651" s="313"/>
      <c r="Q651" s="313"/>
    </row>
    <row r="652" spans="2:17">
      <c r="B652" s="380"/>
      <c r="C652">
        <v>2495</v>
      </c>
      <c r="D652" s="313" t="s">
        <v>2907</v>
      </c>
      <c r="E652" s="313" t="s">
        <v>1970</v>
      </c>
      <c r="F652" s="313"/>
      <c r="G652">
        <v>3.1875</v>
      </c>
      <c r="H652">
        <v>2.75</v>
      </c>
      <c r="I652">
        <v>3.1875</v>
      </c>
      <c r="L652" s="313" t="s">
        <v>3156</v>
      </c>
      <c r="M652" s="313" t="s">
        <v>3603</v>
      </c>
      <c r="N652" s="313"/>
      <c r="O652" s="313"/>
      <c r="P652" s="313"/>
      <c r="Q652" s="313"/>
    </row>
    <row r="653" spans="2:17">
      <c r="B653" s="380"/>
      <c r="C653">
        <v>2501</v>
      </c>
      <c r="D653" s="313" t="s">
        <v>2907</v>
      </c>
      <c r="E653" s="313" t="s">
        <v>1970</v>
      </c>
      <c r="F653" s="313"/>
      <c r="L653" s="313" t="s">
        <v>3088</v>
      </c>
      <c r="M653" s="313"/>
      <c r="N653" s="313"/>
      <c r="O653" s="313"/>
      <c r="P653" s="313"/>
      <c r="Q653" s="313"/>
    </row>
    <row r="654" spans="2:17">
      <c r="B654" s="380"/>
      <c r="C654">
        <v>2502</v>
      </c>
      <c r="D654" s="313" t="s">
        <v>2907</v>
      </c>
      <c r="E654" s="313" t="s">
        <v>1970</v>
      </c>
      <c r="F654" s="313"/>
      <c r="L654" s="313" t="s">
        <v>3088</v>
      </c>
      <c r="M654" s="313" t="s">
        <v>3604</v>
      </c>
      <c r="N654" s="313"/>
      <c r="O654" s="313"/>
      <c r="P654" s="313"/>
      <c r="Q654" s="313"/>
    </row>
    <row r="655" spans="2:17">
      <c r="B655" s="380">
        <v>38883</v>
      </c>
      <c r="C655">
        <v>2503</v>
      </c>
      <c r="D655" s="313" t="s">
        <v>2845</v>
      </c>
      <c r="E655" s="313" t="s">
        <v>94</v>
      </c>
      <c r="F655" s="313"/>
      <c r="G655">
        <v>10.125</v>
      </c>
      <c r="H655">
        <v>5.1875</v>
      </c>
      <c r="I655">
        <v>1</v>
      </c>
      <c r="J655">
        <v>0.875</v>
      </c>
      <c r="L655" s="313" t="s">
        <v>2875</v>
      </c>
      <c r="M655" s="313" t="s">
        <v>3605</v>
      </c>
      <c r="N655" s="313"/>
      <c r="O655" s="313"/>
      <c r="P655" s="313"/>
      <c r="Q655" s="313"/>
    </row>
    <row r="656" spans="2:17">
      <c r="B656" s="380">
        <v>38883</v>
      </c>
      <c r="C656">
        <v>2504</v>
      </c>
      <c r="D656" s="313" t="s">
        <v>2845</v>
      </c>
      <c r="E656" s="313" t="s">
        <v>94</v>
      </c>
      <c r="F656" s="313"/>
      <c r="G656">
        <v>7.125</v>
      </c>
      <c r="H656">
        <v>4</v>
      </c>
      <c r="I656">
        <v>1.1875</v>
      </c>
      <c r="J656">
        <v>0.625</v>
      </c>
      <c r="K656" t="s">
        <v>2899</v>
      </c>
      <c r="L656" s="313" t="s">
        <v>2875</v>
      </c>
      <c r="M656" s="313" t="s">
        <v>3606</v>
      </c>
      <c r="N656" s="313" t="s">
        <v>3607</v>
      </c>
      <c r="O656" s="313" t="s">
        <v>2851</v>
      </c>
      <c r="P656" s="313"/>
      <c r="Q656" s="313"/>
    </row>
    <row r="657" spans="2:17">
      <c r="B657" s="380">
        <v>38883</v>
      </c>
      <c r="C657">
        <v>2505</v>
      </c>
      <c r="D657" s="313" t="s">
        <v>2845</v>
      </c>
      <c r="E657" s="313" t="s">
        <v>94</v>
      </c>
      <c r="F657" s="313"/>
      <c r="G657">
        <v>10.375</v>
      </c>
      <c r="H657">
        <v>6.25</v>
      </c>
      <c r="I657">
        <v>1.875</v>
      </c>
      <c r="J657">
        <v>0.625</v>
      </c>
      <c r="L657" s="313" t="s">
        <v>2875</v>
      </c>
      <c r="M657" s="313" t="s">
        <v>3608</v>
      </c>
      <c r="N657" s="313"/>
      <c r="O657" s="313"/>
      <c r="P657" s="313"/>
      <c r="Q657" s="313"/>
    </row>
    <row r="658" spans="2:17">
      <c r="B658" s="380">
        <v>38883</v>
      </c>
      <c r="C658">
        <v>2506</v>
      </c>
      <c r="D658" s="313" t="s">
        <v>2845</v>
      </c>
      <c r="E658" s="313" t="s">
        <v>94</v>
      </c>
      <c r="F658" s="313"/>
      <c r="G658">
        <v>8.125</v>
      </c>
      <c r="H658">
        <v>4.0625</v>
      </c>
      <c r="I658">
        <v>1.5</v>
      </c>
      <c r="J658">
        <v>1.375</v>
      </c>
      <c r="L658" s="313" t="s">
        <v>2875</v>
      </c>
      <c r="M658" s="313" t="s">
        <v>3609</v>
      </c>
      <c r="N658" s="313"/>
      <c r="O658" s="313"/>
      <c r="P658" s="313"/>
      <c r="Q658" s="313"/>
    </row>
    <row r="659" spans="2:17">
      <c r="B659" s="380">
        <v>38883</v>
      </c>
      <c r="C659">
        <v>2507</v>
      </c>
      <c r="D659" s="313" t="s">
        <v>2845</v>
      </c>
      <c r="E659" s="313" t="s">
        <v>94</v>
      </c>
      <c r="F659" s="313"/>
      <c r="G659">
        <v>7.34375</v>
      </c>
      <c r="H659">
        <v>6.25</v>
      </c>
      <c r="I659">
        <v>1.0625</v>
      </c>
      <c r="J659">
        <v>0.75</v>
      </c>
      <c r="L659" s="313" t="s">
        <v>2903</v>
      </c>
      <c r="M659" s="313" t="s">
        <v>3610</v>
      </c>
      <c r="N659" s="313"/>
      <c r="O659" s="313"/>
      <c r="P659" s="313"/>
      <c r="Q659" s="313"/>
    </row>
    <row r="660" spans="2:17">
      <c r="B660" s="380">
        <v>38883</v>
      </c>
      <c r="C660">
        <v>2508</v>
      </c>
      <c r="D660" s="313" t="s">
        <v>2907</v>
      </c>
      <c r="E660" s="313" t="s">
        <v>1970</v>
      </c>
      <c r="F660" s="313"/>
      <c r="G660">
        <v>7.75</v>
      </c>
      <c r="H660">
        <v>9.5625</v>
      </c>
      <c r="I660">
        <v>1.25</v>
      </c>
      <c r="L660" s="313" t="s">
        <v>2903</v>
      </c>
      <c r="M660" s="313" t="s">
        <v>3611</v>
      </c>
      <c r="N660" s="313"/>
      <c r="O660" s="313"/>
      <c r="P660" s="313"/>
      <c r="Q660" s="313"/>
    </row>
    <row r="661" spans="2:17">
      <c r="B661" s="380">
        <v>38883</v>
      </c>
      <c r="C661">
        <v>2509</v>
      </c>
      <c r="D661" s="313" t="s">
        <v>2907</v>
      </c>
      <c r="E661" s="313" t="s">
        <v>1970</v>
      </c>
      <c r="F661" s="313"/>
      <c r="G661">
        <v>7.75</v>
      </c>
      <c r="H661">
        <v>4.6875</v>
      </c>
      <c r="I661">
        <v>1.25</v>
      </c>
      <c r="L661" s="313" t="s">
        <v>2903</v>
      </c>
      <c r="M661" s="313" t="s">
        <v>3612</v>
      </c>
      <c r="N661" s="313"/>
      <c r="O661" s="313"/>
      <c r="P661" s="313"/>
      <c r="Q661" s="313"/>
    </row>
    <row r="662" spans="2:17">
      <c r="B662" s="380">
        <v>38890</v>
      </c>
      <c r="C662">
        <v>2510</v>
      </c>
      <c r="D662" s="313" t="s">
        <v>2907</v>
      </c>
      <c r="E662" s="313" t="s">
        <v>1970</v>
      </c>
      <c r="F662" s="313"/>
      <c r="G662">
        <v>3.25</v>
      </c>
      <c r="H662">
        <v>3.1875</v>
      </c>
      <c r="I662">
        <v>2.25</v>
      </c>
      <c r="L662" s="313" t="s">
        <v>3503</v>
      </c>
      <c r="M662" s="313" t="s">
        <v>3613</v>
      </c>
      <c r="N662" s="313" t="s">
        <v>3614</v>
      </c>
      <c r="O662" s="313"/>
      <c r="P662" s="313"/>
      <c r="Q662" s="313"/>
    </row>
    <row r="663" spans="2:17">
      <c r="B663" s="380">
        <v>38895</v>
      </c>
      <c r="C663">
        <v>2511</v>
      </c>
      <c r="D663" s="313" t="s">
        <v>2845</v>
      </c>
      <c r="E663" s="313" t="s">
        <v>94</v>
      </c>
      <c r="F663" s="313"/>
      <c r="G663">
        <v>2.1875</v>
      </c>
      <c r="H663">
        <v>2.1875</v>
      </c>
      <c r="I663">
        <v>1.5</v>
      </c>
      <c r="J663">
        <v>1.5</v>
      </c>
      <c r="L663" s="313" t="s">
        <v>3615</v>
      </c>
      <c r="M663" s="313" t="s">
        <v>3616</v>
      </c>
      <c r="N663" s="313" t="s">
        <v>3617</v>
      </c>
      <c r="O663" s="313" t="s">
        <v>3617</v>
      </c>
      <c r="P663" s="313"/>
      <c r="Q663" s="313"/>
    </row>
    <row r="664" spans="2:17">
      <c r="B664" s="380">
        <v>38951</v>
      </c>
      <c r="C664">
        <v>2512</v>
      </c>
      <c r="D664" s="313" t="s">
        <v>2849</v>
      </c>
      <c r="E664" s="313" t="s">
        <v>94</v>
      </c>
      <c r="F664" s="313"/>
      <c r="G664">
        <v>5.25</v>
      </c>
      <c r="H664">
        <v>3.25</v>
      </c>
      <c r="I664">
        <v>0.75</v>
      </c>
      <c r="L664" s="313" t="s">
        <v>3618</v>
      </c>
      <c r="M664" s="313" t="s">
        <v>3619</v>
      </c>
      <c r="N664" s="313"/>
      <c r="O664" s="313"/>
      <c r="P664" s="313"/>
      <c r="Q664" s="313"/>
    </row>
    <row r="665" spans="2:17">
      <c r="B665" s="380">
        <v>38933</v>
      </c>
      <c r="C665">
        <v>2513</v>
      </c>
      <c r="D665" s="313" t="s">
        <v>2845</v>
      </c>
      <c r="E665" s="313" t="s">
        <v>94</v>
      </c>
      <c r="F665" s="313"/>
      <c r="G665">
        <v>2.1875</v>
      </c>
      <c r="H665">
        <v>2.1875</v>
      </c>
      <c r="I665">
        <v>0.9375</v>
      </c>
      <c r="J665">
        <v>1.25</v>
      </c>
      <c r="L665" s="313" t="s">
        <v>3620</v>
      </c>
      <c r="M665" s="313" t="s">
        <v>3621</v>
      </c>
      <c r="N665" s="313"/>
      <c r="O665" s="313"/>
      <c r="P665" s="313"/>
      <c r="Q665" s="313"/>
    </row>
    <row r="666" spans="2:17">
      <c r="B666" s="380">
        <v>38933</v>
      </c>
      <c r="C666">
        <v>2514</v>
      </c>
      <c r="D666" s="313" t="s">
        <v>2845</v>
      </c>
      <c r="E666" s="313" t="s">
        <v>94</v>
      </c>
      <c r="F666" s="313"/>
      <c r="G666">
        <v>4</v>
      </c>
      <c r="H666">
        <v>1.875</v>
      </c>
      <c r="I666">
        <v>0.75</v>
      </c>
      <c r="J666">
        <v>0.9375</v>
      </c>
      <c r="L666" s="313" t="s">
        <v>3140</v>
      </c>
      <c r="M666" s="313" t="s">
        <v>3622</v>
      </c>
      <c r="N666" s="313" t="s">
        <v>3623</v>
      </c>
      <c r="O666" s="313" t="s">
        <v>3624</v>
      </c>
      <c r="P666" s="313"/>
      <c r="Q666" s="313"/>
    </row>
    <row r="667" spans="2:17">
      <c r="B667" s="380">
        <v>38945</v>
      </c>
      <c r="C667">
        <v>2515</v>
      </c>
      <c r="D667" s="313" t="s">
        <v>2907</v>
      </c>
      <c r="E667" s="313" t="s">
        <v>1970</v>
      </c>
      <c r="F667" s="313"/>
      <c r="G667">
        <v>3</v>
      </c>
      <c r="H667">
        <v>2.125</v>
      </c>
      <c r="I667">
        <v>1.375</v>
      </c>
      <c r="L667" s="313" t="s">
        <v>3435</v>
      </c>
      <c r="M667" s="313" t="s">
        <v>3625</v>
      </c>
      <c r="N667" s="313"/>
      <c r="O667" s="313"/>
      <c r="P667" s="313"/>
      <c r="Q667" s="313"/>
    </row>
    <row r="668" spans="2:17">
      <c r="B668" s="380">
        <v>38945</v>
      </c>
      <c r="C668">
        <v>2516</v>
      </c>
      <c r="D668" s="313" t="s">
        <v>2907</v>
      </c>
      <c r="E668" s="313" t="s">
        <v>1970</v>
      </c>
      <c r="F668" s="313"/>
      <c r="G668">
        <v>2.9375</v>
      </c>
      <c r="H668">
        <v>2.875</v>
      </c>
      <c r="I668">
        <v>1.375</v>
      </c>
      <c r="L668" s="313" t="s">
        <v>3435</v>
      </c>
      <c r="M668" s="313" t="s">
        <v>3626</v>
      </c>
      <c r="N668" s="313"/>
      <c r="O668" s="313"/>
      <c r="P668" s="313"/>
      <c r="Q668" s="313"/>
    </row>
    <row r="669" spans="2:17">
      <c r="B669" s="380">
        <v>38947</v>
      </c>
      <c r="C669">
        <v>2517</v>
      </c>
      <c r="D669" s="313" t="s">
        <v>2849</v>
      </c>
      <c r="E669" s="313" t="s">
        <v>2035</v>
      </c>
      <c r="F669" s="313" t="s">
        <v>2860</v>
      </c>
      <c r="G669">
        <v>4.71875</v>
      </c>
      <c r="H669">
        <v>3.5625</v>
      </c>
      <c r="I669">
        <v>1.71875</v>
      </c>
      <c r="L669" s="313" t="s">
        <v>2884</v>
      </c>
      <c r="M669" s="313" t="s">
        <v>3627</v>
      </c>
      <c r="N669" s="313"/>
      <c r="O669" s="313"/>
      <c r="P669" s="313"/>
      <c r="Q669" s="313" t="s">
        <v>3628</v>
      </c>
    </row>
    <row r="670" spans="2:17">
      <c r="B670" s="380">
        <v>38947</v>
      </c>
      <c r="C670">
        <v>2518</v>
      </c>
      <c r="D670" s="313" t="s">
        <v>2907</v>
      </c>
      <c r="E670" s="313" t="s">
        <v>1970</v>
      </c>
      <c r="F670" s="313"/>
      <c r="G670">
        <v>4.875</v>
      </c>
      <c r="H670">
        <v>3.6875</v>
      </c>
      <c r="I670">
        <v>1.875</v>
      </c>
      <c r="L670" s="313" t="s">
        <v>2884</v>
      </c>
      <c r="M670" s="313" t="s">
        <v>3629</v>
      </c>
      <c r="N670" s="313"/>
      <c r="O670" s="313"/>
      <c r="P670" s="313"/>
      <c r="Q670" s="313"/>
    </row>
    <row r="671" spans="2:17">
      <c r="B671" s="380">
        <v>38952</v>
      </c>
      <c r="C671">
        <v>2519</v>
      </c>
      <c r="D671" s="313" t="s">
        <v>2907</v>
      </c>
      <c r="E671" s="313" t="s">
        <v>14</v>
      </c>
      <c r="F671" s="313"/>
      <c r="G671">
        <v>5.375</v>
      </c>
      <c r="H671">
        <v>3.375</v>
      </c>
      <c r="I671">
        <v>1.25</v>
      </c>
      <c r="L671" s="313" t="s">
        <v>3618</v>
      </c>
      <c r="M671" s="313" t="s">
        <v>3630</v>
      </c>
      <c r="N671" s="313"/>
      <c r="O671" s="313"/>
      <c r="P671" s="313"/>
      <c r="Q671" s="313"/>
    </row>
    <row r="672" spans="2:17">
      <c r="B672" s="380">
        <v>38961</v>
      </c>
      <c r="C672">
        <v>2520</v>
      </c>
      <c r="D672" s="313" t="s">
        <v>2845</v>
      </c>
      <c r="E672" s="313" t="s">
        <v>94</v>
      </c>
      <c r="F672" s="313" t="s">
        <v>2860</v>
      </c>
      <c r="G672">
        <v>2</v>
      </c>
      <c r="H672">
        <v>2</v>
      </c>
      <c r="I672">
        <v>0.9375</v>
      </c>
      <c r="J672">
        <v>1.5</v>
      </c>
      <c r="L672" s="313" t="s">
        <v>3620</v>
      </c>
      <c r="M672" s="313" t="s">
        <v>3631</v>
      </c>
      <c r="N672" s="313" t="s">
        <v>2848</v>
      </c>
      <c r="O672" s="313" t="s">
        <v>2848</v>
      </c>
      <c r="P672" s="313" t="s">
        <v>3632</v>
      </c>
      <c r="Q672" s="313" t="s">
        <v>3633</v>
      </c>
    </row>
    <row r="673" spans="2:17">
      <c r="B673" s="380">
        <v>38980</v>
      </c>
      <c r="C673">
        <v>2521</v>
      </c>
      <c r="D673" s="313" t="s">
        <v>2845</v>
      </c>
      <c r="E673" s="313" t="s">
        <v>94</v>
      </c>
      <c r="F673" s="313"/>
      <c r="G673">
        <v>2.5625</v>
      </c>
      <c r="H673">
        <v>1.5</v>
      </c>
      <c r="I673">
        <v>2.375</v>
      </c>
      <c r="J673">
        <v>1.375</v>
      </c>
      <c r="L673" s="313" t="s">
        <v>3634</v>
      </c>
      <c r="M673" s="313" t="s">
        <v>3635</v>
      </c>
      <c r="N673" s="313"/>
      <c r="O673" s="313"/>
      <c r="P673" s="313"/>
      <c r="Q673" s="313"/>
    </row>
    <row r="674" spans="2:17">
      <c r="B674" s="380">
        <v>38980</v>
      </c>
      <c r="C674">
        <v>2522</v>
      </c>
      <c r="D674" s="313" t="s">
        <v>2907</v>
      </c>
      <c r="E674" s="313" t="s">
        <v>1970</v>
      </c>
      <c r="F674" s="313"/>
      <c r="G674">
        <v>2.40625</v>
      </c>
      <c r="H674">
        <v>2.75</v>
      </c>
      <c r="I674">
        <v>1.625</v>
      </c>
      <c r="L674" s="313" t="s">
        <v>3634</v>
      </c>
      <c r="M674" s="313" t="s">
        <v>3636</v>
      </c>
      <c r="N674" s="313"/>
      <c r="O674" s="313"/>
      <c r="P674" s="313"/>
      <c r="Q674" s="313"/>
    </row>
    <row r="675" spans="2:17">
      <c r="B675" s="380">
        <v>38980</v>
      </c>
      <c r="C675">
        <v>2523</v>
      </c>
      <c r="D675" s="313" t="s">
        <v>2845</v>
      </c>
      <c r="E675" s="313" t="s">
        <v>94</v>
      </c>
      <c r="F675" s="313" t="s">
        <v>2860</v>
      </c>
      <c r="G675">
        <v>3.375</v>
      </c>
      <c r="H675">
        <v>3.375</v>
      </c>
      <c r="I675">
        <v>0.5625</v>
      </c>
      <c r="J675">
        <v>0.625</v>
      </c>
      <c r="K675" t="s">
        <v>2899</v>
      </c>
      <c r="L675" s="313" t="s">
        <v>2881</v>
      </c>
      <c r="M675" s="313" t="s">
        <v>3637</v>
      </c>
      <c r="N675" s="313" t="s">
        <v>3638</v>
      </c>
      <c r="O675" s="313" t="s">
        <v>3638</v>
      </c>
      <c r="P675" s="313" t="s">
        <v>3639</v>
      </c>
      <c r="Q675" s="313" t="s">
        <v>3640</v>
      </c>
    </row>
    <row r="676" spans="2:17">
      <c r="B676" s="380"/>
      <c r="C676">
        <v>2524</v>
      </c>
      <c r="D676" s="313" t="s">
        <v>2907</v>
      </c>
      <c r="E676" s="313" t="s">
        <v>1970</v>
      </c>
      <c r="F676" s="313"/>
      <c r="G676">
        <v>3.5</v>
      </c>
      <c r="H676">
        <v>3.5</v>
      </c>
      <c r="I676">
        <v>0.8125</v>
      </c>
      <c r="L676" s="313" t="s">
        <v>2881</v>
      </c>
      <c r="M676" s="313" t="s">
        <v>3641</v>
      </c>
      <c r="N676" s="313" t="s">
        <v>3642</v>
      </c>
      <c r="O676" s="313"/>
      <c r="P676" s="313"/>
      <c r="Q676" s="313"/>
    </row>
    <row r="677" spans="2:17">
      <c r="B677" s="380">
        <v>38982</v>
      </c>
      <c r="C677">
        <v>2526</v>
      </c>
      <c r="D677" s="313" t="s">
        <v>2845</v>
      </c>
      <c r="E677" s="313" t="s">
        <v>94</v>
      </c>
      <c r="F677" s="313"/>
      <c r="G677">
        <v>4</v>
      </c>
      <c r="H677">
        <v>3.125</v>
      </c>
      <c r="I677">
        <v>1.0625</v>
      </c>
      <c r="J677">
        <v>0.5625</v>
      </c>
      <c r="L677" s="313" t="s">
        <v>3643</v>
      </c>
      <c r="M677" s="313" t="s">
        <v>3644</v>
      </c>
      <c r="N677" s="313"/>
      <c r="O677" s="313"/>
      <c r="P677" s="313"/>
      <c r="Q677" s="313"/>
    </row>
    <row r="678" spans="2:17">
      <c r="B678" s="380">
        <v>38986</v>
      </c>
      <c r="C678">
        <v>2527</v>
      </c>
      <c r="D678" s="313" t="s">
        <v>2907</v>
      </c>
      <c r="E678" s="313" t="s">
        <v>1970</v>
      </c>
      <c r="F678" s="313"/>
      <c r="G678">
        <v>4.625</v>
      </c>
      <c r="H678">
        <v>1.84375</v>
      </c>
      <c r="I678">
        <v>1.125</v>
      </c>
      <c r="L678" s="313" t="s">
        <v>3645</v>
      </c>
      <c r="M678" s="313" t="s">
        <v>3646</v>
      </c>
      <c r="N678" s="313"/>
      <c r="O678" s="313"/>
      <c r="P678" s="313"/>
      <c r="Q678" s="313"/>
    </row>
    <row r="679" spans="2:17">
      <c r="B679" s="380">
        <v>38988</v>
      </c>
      <c r="C679">
        <v>2528</v>
      </c>
      <c r="D679" s="313" t="s">
        <v>2845</v>
      </c>
      <c r="E679" s="313" t="s">
        <v>94</v>
      </c>
      <c r="F679" s="313"/>
      <c r="G679">
        <v>3</v>
      </c>
      <c r="H679">
        <v>3</v>
      </c>
      <c r="I679">
        <v>1.6875</v>
      </c>
      <c r="J679">
        <v>0.625</v>
      </c>
      <c r="L679" s="313" t="s">
        <v>3647</v>
      </c>
      <c r="M679" s="313" t="s">
        <v>3648</v>
      </c>
      <c r="N679" s="313"/>
      <c r="O679" s="313"/>
      <c r="P679" s="313"/>
      <c r="Q679" s="313"/>
    </row>
    <row r="680" spans="2:17">
      <c r="B680" s="380">
        <v>39007</v>
      </c>
      <c r="C680">
        <v>2529</v>
      </c>
      <c r="D680" s="313" t="s">
        <v>2907</v>
      </c>
      <c r="E680" s="313" t="s">
        <v>1970</v>
      </c>
      <c r="F680" s="313"/>
      <c r="G680">
        <v>3.625</v>
      </c>
      <c r="H680">
        <v>2.8125</v>
      </c>
      <c r="I680">
        <v>2.1875</v>
      </c>
      <c r="K680" t="s">
        <v>2980</v>
      </c>
      <c r="L680" s="313" t="s">
        <v>3435</v>
      </c>
      <c r="M680" s="313" t="s">
        <v>3649</v>
      </c>
      <c r="N680" s="313"/>
      <c r="O680" s="313"/>
      <c r="P680" s="313"/>
      <c r="Q680" s="313"/>
    </row>
    <row r="681" spans="2:17">
      <c r="B681" s="380">
        <v>39036</v>
      </c>
      <c r="C681">
        <v>2530</v>
      </c>
      <c r="D681" s="313" t="s">
        <v>2907</v>
      </c>
      <c r="E681" s="313" t="s">
        <v>1970</v>
      </c>
      <c r="F681" s="313"/>
      <c r="G681">
        <v>3.5625</v>
      </c>
      <c r="H681">
        <v>3.5</v>
      </c>
      <c r="I681">
        <v>0.875</v>
      </c>
      <c r="K681" t="s">
        <v>2861</v>
      </c>
      <c r="L681" s="313" t="s">
        <v>2881</v>
      </c>
      <c r="M681" s="313" t="s">
        <v>3650</v>
      </c>
      <c r="N681" s="313"/>
      <c r="O681" s="313"/>
      <c r="P681" s="313"/>
      <c r="Q681" s="313"/>
    </row>
    <row r="682" spans="2:17">
      <c r="B682" s="380">
        <v>39057</v>
      </c>
      <c r="C682">
        <v>2531</v>
      </c>
      <c r="D682" s="313" t="s">
        <v>2907</v>
      </c>
      <c r="E682" s="313" t="s">
        <v>3651</v>
      </c>
      <c r="F682" s="313"/>
      <c r="G682">
        <v>1.5</v>
      </c>
      <c r="H682">
        <v>1.5</v>
      </c>
      <c r="I682">
        <v>0.5</v>
      </c>
      <c r="L682" s="313" t="s">
        <v>2875</v>
      </c>
      <c r="M682" s="313" t="s">
        <v>3652</v>
      </c>
      <c r="N682" s="313"/>
      <c r="O682" s="313"/>
      <c r="P682" s="313"/>
      <c r="Q682" s="313"/>
    </row>
    <row r="683" spans="2:17">
      <c r="B683" s="380">
        <v>39057</v>
      </c>
      <c r="C683">
        <v>2532</v>
      </c>
      <c r="D683" s="313" t="s">
        <v>2907</v>
      </c>
      <c r="E683" s="313" t="s">
        <v>3651</v>
      </c>
      <c r="F683" s="313"/>
      <c r="G683">
        <v>1.5</v>
      </c>
      <c r="H683">
        <v>1.5</v>
      </c>
      <c r="I683">
        <v>0.375</v>
      </c>
      <c r="L683" s="313" t="s">
        <v>2875</v>
      </c>
      <c r="M683" s="313" t="s">
        <v>3653</v>
      </c>
      <c r="N683" s="313"/>
      <c r="O683" s="313"/>
      <c r="P683" s="313"/>
      <c r="Q683" s="313"/>
    </row>
    <row r="684" spans="2:17">
      <c r="B684" s="380">
        <v>39062</v>
      </c>
      <c r="C684">
        <v>2533</v>
      </c>
      <c r="D684" s="313" t="s">
        <v>2845</v>
      </c>
      <c r="E684" s="313" t="s">
        <v>94</v>
      </c>
      <c r="F684" s="313"/>
      <c r="G684">
        <v>3.25</v>
      </c>
      <c r="H684">
        <v>3.25</v>
      </c>
      <c r="I684">
        <v>3.1875</v>
      </c>
      <c r="J684">
        <v>0.75</v>
      </c>
      <c r="L684" s="313" t="s">
        <v>3654</v>
      </c>
      <c r="M684" s="313"/>
      <c r="N684" s="313" t="s">
        <v>3655</v>
      </c>
      <c r="O684" s="313" t="s">
        <v>3656</v>
      </c>
      <c r="P684" s="313"/>
      <c r="Q684" s="313"/>
    </row>
    <row r="685" spans="2:17">
      <c r="B685" s="380">
        <v>39066</v>
      </c>
      <c r="C685">
        <v>2534</v>
      </c>
      <c r="D685" s="313" t="s">
        <v>2907</v>
      </c>
      <c r="E685" s="313" t="s">
        <v>94</v>
      </c>
      <c r="F685" s="313"/>
      <c r="G685">
        <v>4.625</v>
      </c>
      <c r="H685">
        <v>3.75</v>
      </c>
      <c r="I685">
        <v>2</v>
      </c>
      <c r="L685" s="313" t="s">
        <v>2875</v>
      </c>
      <c r="M685" s="313" t="s">
        <v>3657</v>
      </c>
      <c r="N685" s="313"/>
      <c r="O685" s="313"/>
      <c r="P685" s="313"/>
      <c r="Q685" s="313"/>
    </row>
    <row r="686" spans="2:17">
      <c r="B686" s="380">
        <v>39071</v>
      </c>
      <c r="C686">
        <v>2535</v>
      </c>
      <c r="D686" s="313" t="s">
        <v>2907</v>
      </c>
      <c r="E686" s="313" t="s">
        <v>1970</v>
      </c>
      <c r="F686" s="313"/>
      <c r="G686">
        <v>3.25</v>
      </c>
      <c r="H686">
        <v>3.25</v>
      </c>
      <c r="I686">
        <v>2.75</v>
      </c>
      <c r="L686" s="313" t="s">
        <v>3645</v>
      </c>
      <c r="M686" s="313" t="s">
        <v>3658</v>
      </c>
      <c r="N686" s="313" t="s">
        <v>3189</v>
      </c>
      <c r="O686" s="313"/>
      <c r="P686" s="313"/>
      <c r="Q686" s="313"/>
    </row>
    <row r="687" spans="2:17">
      <c r="B687" s="380">
        <v>39087</v>
      </c>
      <c r="C687">
        <v>2536</v>
      </c>
      <c r="D687" s="313" t="s">
        <v>2845</v>
      </c>
      <c r="E687" s="313" t="s">
        <v>94</v>
      </c>
      <c r="F687" s="313"/>
      <c r="G687">
        <v>2.0625</v>
      </c>
      <c r="H687">
        <v>1.625</v>
      </c>
      <c r="I687">
        <v>0.5625</v>
      </c>
      <c r="J687">
        <v>0.6875</v>
      </c>
      <c r="K687" t="s">
        <v>2861</v>
      </c>
      <c r="L687" s="313" t="s">
        <v>3117</v>
      </c>
      <c r="M687" s="313" t="s">
        <v>3659</v>
      </c>
      <c r="N687" s="313"/>
      <c r="O687" s="313"/>
      <c r="P687" s="313" t="s">
        <v>3660</v>
      </c>
      <c r="Q687" s="313"/>
    </row>
    <row r="688" spans="2:17">
      <c r="B688" s="380">
        <v>39098</v>
      </c>
      <c r="C688">
        <v>2537</v>
      </c>
      <c r="D688" s="313" t="s">
        <v>2845</v>
      </c>
      <c r="E688" s="313" t="s">
        <v>94</v>
      </c>
      <c r="F688" s="313"/>
      <c r="G688">
        <v>13.25</v>
      </c>
      <c r="H688">
        <v>3.25</v>
      </c>
      <c r="I688">
        <v>0.875</v>
      </c>
      <c r="J688">
        <v>0.6875</v>
      </c>
      <c r="L688" s="313" t="s">
        <v>3354</v>
      </c>
      <c r="M688" s="313"/>
      <c r="N688" s="313"/>
      <c r="O688" s="313"/>
      <c r="P688" s="313"/>
      <c r="Q688" s="313"/>
    </row>
    <row r="689" spans="2:17">
      <c r="B689" s="380">
        <v>39120</v>
      </c>
      <c r="C689">
        <v>2538</v>
      </c>
      <c r="D689" s="313" t="s">
        <v>2907</v>
      </c>
      <c r="E689" s="313" t="s">
        <v>1970</v>
      </c>
      <c r="F689" s="313"/>
      <c r="G689">
        <v>2.375</v>
      </c>
      <c r="H689">
        <v>2</v>
      </c>
      <c r="I689">
        <v>1.75</v>
      </c>
      <c r="L689" s="313" t="s">
        <v>3661</v>
      </c>
      <c r="M689" s="313" t="s">
        <v>3662</v>
      </c>
      <c r="N689" s="313"/>
      <c r="O689" s="313"/>
      <c r="P689" s="313"/>
      <c r="Q689" s="313"/>
    </row>
    <row r="690" spans="2:17">
      <c r="B690" s="380">
        <v>39125</v>
      </c>
      <c r="C690">
        <v>2539</v>
      </c>
      <c r="D690" s="313" t="s">
        <v>2845</v>
      </c>
      <c r="E690" s="313" t="s">
        <v>94</v>
      </c>
      <c r="F690" s="313"/>
      <c r="G690">
        <v>3.125</v>
      </c>
      <c r="H690">
        <v>3.125</v>
      </c>
      <c r="I690">
        <v>2</v>
      </c>
      <c r="J690">
        <v>1.5</v>
      </c>
      <c r="L690" s="313" t="s">
        <v>3487</v>
      </c>
      <c r="M690" s="313" t="s">
        <v>3663</v>
      </c>
      <c r="N690" s="313"/>
      <c r="O690" s="313"/>
      <c r="P690" s="313"/>
      <c r="Q690" s="313"/>
    </row>
    <row r="691" spans="2:17">
      <c r="B691" s="380">
        <v>39132</v>
      </c>
      <c r="C691">
        <v>2540</v>
      </c>
      <c r="D691" s="313" t="s">
        <v>2845</v>
      </c>
      <c r="E691" s="313" t="s">
        <v>94</v>
      </c>
      <c r="F691" s="313"/>
      <c r="G691">
        <v>6</v>
      </c>
      <c r="H691">
        <v>5</v>
      </c>
      <c r="I691">
        <v>1</v>
      </c>
      <c r="J691">
        <v>0.625</v>
      </c>
      <c r="K691" t="s">
        <v>2846</v>
      </c>
      <c r="L691" s="313" t="s">
        <v>3664</v>
      </c>
      <c r="M691" s="313"/>
      <c r="N691" s="313" t="s">
        <v>3665</v>
      </c>
      <c r="O691" s="313" t="s">
        <v>3665</v>
      </c>
      <c r="P691" s="313"/>
      <c r="Q691" s="313"/>
    </row>
    <row r="692" spans="2:17">
      <c r="B692" s="380">
        <v>39142</v>
      </c>
      <c r="C692">
        <v>2541</v>
      </c>
      <c r="D692" s="313" t="s">
        <v>2845</v>
      </c>
      <c r="E692" s="313" t="s">
        <v>94</v>
      </c>
      <c r="F692" s="313" t="s">
        <v>2860</v>
      </c>
      <c r="G692">
        <v>2.5</v>
      </c>
      <c r="H692">
        <v>2.5</v>
      </c>
      <c r="I692">
        <v>1.375</v>
      </c>
      <c r="J692">
        <v>0.75</v>
      </c>
      <c r="L692" s="313" t="s">
        <v>3156</v>
      </c>
      <c r="M692" s="313" t="s">
        <v>3666</v>
      </c>
      <c r="N692" s="313" t="s">
        <v>3667</v>
      </c>
      <c r="O692" s="313" t="s">
        <v>3668</v>
      </c>
      <c r="P692" s="313" t="s">
        <v>3669</v>
      </c>
      <c r="Q692" s="313" t="s">
        <v>3670</v>
      </c>
    </row>
    <row r="693" spans="2:17">
      <c r="B693" s="380">
        <v>39142</v>
      </c>
      <c r="C693">
        <v>2542</v>
      </c>
      <c r="D693" s="313" t="s">
        <v>2845</v>
      </c>
      <c r="E693" s="313" t="s">
        <v>94</v>
      </c>
      <c r="F693" s="313" t="s">
        <v>2860</v>
      </c>
      <c r="G693">
        <v>3.75</v>
      </c>
      <c r="H693">
        <v>3.125</v>
      </c>
      <c r="I693">
        <v>2</v>
      </c>
      <c r="J693">
        <v>0.75</v>
      </c>
      <c r="L693" s="313" t="s">
        <v>3156</v>
      </c>
      <c r="M693" s="313" t="s">
        <v>3671</v>
      </c>
      <c r="N693" s="313" t="s">
        <v>2848</v>
      </c>
      <c r="O693" s="313"/>
      <c r="P693" s="313" t="s">
        <v>3029</v>
      </c>
      <c r="Q693" s="313"/>
    </row>
    <row r="694" spans="2:17">
      <c r="B694" s="380">
        <v>39142</v>
      </c>
      <c r="C694">
        <v>2543</v>
      </c>
      <c r="D694" s="313" t="s">
        <v>2845</v>
      </c>
      <c r="E694" s="313" t="s">
        <v>94</v>
      </c>
      <c r="F694" s="313" t="s">
        <v>2860</v>
      </c>
      <c r="G694">
        <v>10.4375</v>
      </c>
      <c r="H694">
        <v>6.0625</v>
      </c>
      <c r="I694">
        <v>2</v>
      </c>
      <c r="J694">
        <v>0.625</v>
      </c>
      <c r="L694" s="313" t="s">
        <v>3156</v>
      </c>
      <c r="M694" s="313" t="s">
        <v>3672</v>
      </c>
      <c r="N694" s="313"/>
      <c r="O694" s="313" t="s">
        <v>3673</v>
      </c>
      <c r="P694" s="313"/>
      <c r="Q694" s="313" t="s">
        <v>3674</v>
      </c>
    </row>
    <row r="695" spans="2:17">
      <c r="B695" s="380">
        <v>39142</v>
      </c>
      <c r="C695">
        <v>2544</v>
      </c>
      <c r="D695" s="313" t="s">
        <v>2845</v>
      </c>
      <c r="E695" s="313" t="s">
        <v>94</v>
      </c>
      <c r="F695" s="313"/>
      <c r="G695">
        <v>8</v>
      </c>
      <c r="H695">
        <v>2</v>
      </c>
      <c r="I695">
        <v>1.4375</v>
      </c>
      <c r="J695">
        <v>0.5625</v>
      </c>
      <c r="L695" s="313" t="s">
        <v>3615</v>
      </c>
      <c r="M695" s="313" t="s">
        <v>3675</v>
      </c>
      <c r="N695" s="313"/>
      <c r="O695" s="313"/>
      <c r="P695" s="313"/>
      <c r="Q695" s="313"/>
    </row>
    <row r="696" spans="2:17">
      <c r="B696" s="380">
        <v>39150</v>
      </c>
      <c r="C696">
        <v>2545</v>
      </c>
      <c r="D696" s="313" t="s">
        <v>2845</v>
      </c>
      <c r="E696" s="313" t="s">
        <v>94</v>
      </c>
      <c r="F696" s="313"/>
      <c r="G696">
        <v>1.875</v>
      </c>
      <c r="H696">
        <v>1.875</v>
      </c>
      <c r="I696">
        <v>1.1875</v>
      </c>
      <c r="J696">
        <v>0.9375</v>
      </c>
      <c r="L696" s="313" t="s">
        <v>3140</v>
      </c>
      <c r="M696" s="313" t="s">
        <v>3676</v>
      </c>
      <c r="N696" s="313"/>
      <c r="O696" s="313"/>
      <c r="P696" s="313"/>
      <c r="Q696" s="313"/>
    </row>
    <row r="697" spans="2:17">
      <c r="B697" s="380">
        <v>39170</v>
      </c>
      <c r="C697">
        <v>2546</v>
      </c>
      <c r="D697" s="313" t="s">
        <v>2907</v>
      </c>
      <c r="E697" s="313" t="s">
        <v>1970</v>
      </c>
      <c r="F697" s="313"/>
      <c r="G697">
        <v>3.3125</v>
      </c>
      <c r="H697">
        <v>2.4375</v>
      </c>
      <c r="I697">
        <v>4.3125</v>
      </c>
      <c r="L697" s="313" t="s">
        <v>3677</v>
      </c>
      <c r="M697" s="313" t="s">
        <v>3678</v>
      </c>
      <c r="N697" s="313"/>
      <c r="O697" s="313"/>
      <c r="P697" s="313"/>
      <c r="Q697" s="313"/>
    </row>
    <row r="698" spans="2:17">
      <c r="B698" s="380">
        <v>39190</v>
      </c>
      <c r="C698">
        <v>2547</v>
      </c>
      <c r="D698" s="313" t="s">
        <v>2845</v>
      </c>
      <c r="E698" s="313" t="s">
        <v>94</v>
      </c>
      <c r="F698" s="313" t="s">
        <v>2860</v>
      </c>
      <c r="G698">
        <v>6.75</v>
      </c>
      <c r="H698">
        <v>2.375</v>
      </c>
      <c r="I698">
        <v>0.9375</v>
      </c>
      <c r="J698">
        <v>0.75</v>
      </c>
      <c r="L698" s="313" t="s">
        <v>2903</v>
      </c>
      <c r="M698" s="313" t="s">
        <v>3679</v>
      </c>
      <c r="N698" s="313" t="s">
        <v>3680</v>
      </c>
      <c r="O698" s="313" t="s">
        <v>3680</v>
      </c>
      <c r="P698" s="313" t="s">
        <v>3681</v>
      </c>
      <c r="Q698" s="313" t="s">
        <v>3681</v>
      </c>
    </row>
    <row r="699" spans="2:17">
      <c r="B699" s="380">
        <v>39219</v>
      </c>
      <c r="C699">
        <v>2548</v>
      </c>
      <c r="D699" s="313" t="s">
        <v>2907</v>
      </c>
      <c r="E699" s="313" t="s">
        <v>14</v>
      </c>
      <c r="F699" s="313"/>
      <c r="G699">
        <v>2.875</v>
      </c>
      <c r="H699">
        <v>2.5</v>
      </c>
      <c r="L699" s="313" t="s">
        <v>2875</v>
      </c>
      <c r="M699" s="313" t="s">
        <v>3682</v>
      </c>
      <c r="N699" s="313"/>
      <c r="O699" s="313"/>
      <c r="P699" s="313"/>
      <c r="Q699" s="313"/>
    </row>
    <row r="700" spans="2:17">
      <c r="B700" s="380">
        <v>39237</v>
      </c>
      <c r="C700">
        <v>2549</v>
      </c>
      <c r="D700" s="313" t="s">
        <v>2907</v>
      </c>
      <c r="E700" s="313" t="s">
        <v>1970</v>
      </c>
      <c r="F700" s="313"/>
      <c r="G700">
        <v>6.25</v>
      </c>
      <c r="H700">
        <v>1.6875</v>
      </c>
      <c r="I700">
        <v>1.8125</v>
      </c>
      <c r="L700" s="313" t="s">
        <v>3435</v>
      </c>
      <c r="M700" s="313" t="s">
        <v>3683</v>
      </c>
      <c r="N700" s="313"/>
      <c r="O700" s="313"/>
      <c r="P700" s="313"/>
      <c r="Q700" s="313"/>
    </row>
    <row r="701" spans="2:17">
      <c r="B701" s="380">
        <v>39237</v>
      </c>
      <c r="C701">
        <v>2550</v>
      </c>
      <c r="D701" s="313" t="s">
        <v>2907</v>
      </c>
      <c r="E701" s="313" t="s">
        <v>1970</v>
      </c>
      <c r="F701" s="313"/>
      <c r="G701">
        <v>6.625</v>
      </c>
      <c r="H701">
        <v>6.625</v>
      </c>
      <c r="I701">
        <v>1.4375</v>
      </c>
      <c r="L701" s="313" t="s">
        <v>3435</v>
      </c>
      <c r="M701" s="313" t="s">
        <v>3684</v>
      </c>
      <c r="N701" s="313"/>
      <c r="O701" s="313"/>
      <c r="P701" s="313"/>
      <c r="Q701" s="313"/>
    </row>
    <row r="702" spans="2:17">
      <c r="B702" s="380">
        <v>39238</v>
      </c>
      <c r="C702">
        <v>2551</v>
      </c>
      <c r="D702" s="313" t="s">
        <v>2845</v>
      </c>
      <c r="E702" s="313" t="s">
        <v>94</v>
      </c>
      <c r="F702" s="313"/>
      <c r="G702">
        <v>5.125</v>
      </c>
      <c r="H702">
        <v>1.125</v>
      </c>
      <c r="I702">
        <v>0.8125</v>
      </c>
      <c r="J702">
        <v>0.625</v>
      </c>
      <c r="L702" s="313" t="s">
        <v>3685</v>
      </c>
      <c r="M702" s="313"/>
      <c r="N702" s="313"/>
      <c r="O702" s="313"/>
      <c r="P702" s="313"/>
      <c r="Q702" s="313"/>
    </row>
    <row r="703" spans="2:17">
      <c r="B703" s="380">
        <v>39244</v>
      </c>
      <c r="C703">
        <v>2552</v>
      </c>
      <c r="D703" s="313" t="s">
        <v>2845</v>
      </c>
      <c r="E703" s="313" t="s">
        <v>94</v>
      </c>
      <c r="F703" s="313"/>
      <c r="G703">
        <v>8.4375</v>
      </c>
      <c r="H703">
        <v>7.9375</v>
      </c>
      <c r="I703">
        <v>1.0625</v>
      </c>
      <c r="J703">
        <v>0.625</v>
      </c>
      <c r="L703" s="313" t="s">
        <v>2903</v>
      </c>
      <c r="M703" s="313" t="s">
        <v>3686</v>
      </c>
      <c r="N703" s="313"/>
      <c r="O703" s="313"/>
      <c r="P703" s="313"/>
      <c r="Q703" s="313"/>
    </row>
    <row r="704" spans="2:17">
      <c r="B704" s="380">
        <v>39254</v>
      </c>
      <c r="C704">
        <v>2553</v>
      </c>
      <c r="D704" s="313" t="s">
        <v>2845</v>
      </c>
      <c r="E704" s="313" t="s">
        <v>94</v>
      </c>
      <c r="F704" s="313"/>
      <c r="G704">
        <v>8.5</v>
      </c>
      <c r="H704">
        <v>2.25</v>
      </c>
      <c r="I704">
        <v>1.375</v>
      </c>
      <c r="J704">
        <v>0.625</v>
      </c>
      <c r="L704" s="313" t="s">
        <v>3687</v>
      </c>
      <c r="M704" s="313" t="s">
        <v>3688</v>
      </c>
      <c r="N704" s="313"/>
      <c r="O704" s="313"/>
      <c r="P704" s="313"/>
      <c r="Q704" s="313"/>
    </row>
    <row r="705" spans="2:17">
      <c r="B705" s="380">
        <v>39259</v>
      </c>
      <c r="C705">
        <v>2554</v>
      </c>
      <c r="D705" s="313" t="s">
        <v>2845</v>
      </c>
      <c r="E705" s="313" t="s">
        <v>94</v>
      </c>
      <c r="F705" s="313"/>
      <c r="G705">
        <v>3.5</v>
      </c>
      <c r="H705">
        <v>3.5</v>
      </c>
      <c r="I705">
        <v>1.5</v>
      </c>
      <c r="J705">
        <v>1.5</v>
      </c>
      <c r="L705" s="313"/>
      <c r="M705" s="313" t="s">
        <v>3689</v>
      </c>
      <c r="N705" s="313"/>
      <c r="O705" s="313"/>
      <c r="P705" s="313"/>
      <c r="Q705" s="313"/>
    </row>
    <row r="706" spans="2:17">
      <c r="B706" s="380">
        <v>39259</v>
      </c>
      <c r="C706">
        <v>2555</v>
      </c>
      <c r="D706" s="313" t="s">
        <v>2845</v>
      </c>
      <c r="E706" s="313" t="s">
        <v>94</v>
      </c>
      <c r="F706" s="313"/>
      <c r="G706">
        <v>3.5</v>
      </c>
      <c r="H706">
        <v>3.5</v>
      </c>
      <c r="I706">
        <v>2</v>
      </c>
      <c r="J706">
        <v>2.5</v>
      </c>
      <c r="L706" s="313"/>
      <c r="M706" s="313" t="s">
        <v>3690</v>
      </c>
      <c r="N706" s="313"/>
      <c r="O706" s="313"/>
      <c r="P706" s="313"/>
      <c r="Q706" s="313"/>
    </row>
    <row r="707" spans="2:17">
      <c r="B707" s="380">
        <v>39280</v>
      </c>
      <c r="C707">
        <v>2557</v>
      </c>
      <c r="D707" s="313" t="s">
        <v>2907</v>
      </c>
      <c r="E707" s="313" t="s">
        <v>1970</v>
      </c>
      <c r="F707" s="313"/>
      <c r="G707">
        <v>8.125</v>
      </c>
      <c r="H707">
        <v>8.75</v>
      </c>
      <c r="I707">
        <v>1.25</v>
      </c>
      <c r="L707" s="313" t="s">
        <v>2903</v>
      </c>
      <c r="M707" s="313" t="s">
        <v>3691</v>
      </c>
      <c r="N707" s="313"/>
      <c r="O707" s="313"/>
      <c r="P707" s="313"/>
      <c r="Q707" s="313"/>
    </row>
    <row r="708" spans="2:17">
      <c r="B708" s="380">
        <v>39289</v>
      </c>
      <c r="C708">
        <v>2558</v>
      </c>
      <c r="D708" s="313" t="s">
        <v>2907</v>
      </c>
      <c r="E708" s="313" t="s">
        <v>1970</v>
      </c>
      <c r="F708" s="313"/>
      <c r="G708">
        <v>4.25</v>
      </c>
      <c r="H708">
        <v>3.75</v>
      </c>
      <c r="I708">
        <v>3.125</v>
      </c>
      <c r="L708" s="313" t="s">
        <v>3156</v>
      </c>
      <c r="M708" s="313" t="s">
        <v>3692</v>
      </c>
      <c r="N708" s="313"/>
      <c r="O708" s="313"/>
      <c r="P708" s="313"/>
      <c r="Q708" s="313"/>
    </row>
    <row r="709" spans="2:17">
      <c r="B709" s="380">
        <v>39293</v>
      </c>
      <c r="C709">
        <v>2560</v>
      </c>
      <c r="D709" s="313" t="s">
        <v>2845</v>
      </c>
      <c r="E709" s="313" t="s">
        <v>94</v>
      </c>
      <c r="F709" s="313"/>
      <c r="G709">
        <v>6</v>
      </c>
      <c r="H709">
        <v>6</v>
      </c>
      <c r="I709">
        <v>1.625</v>
      </c>
      <c r="J709">
        <v>0.625</v>
      </c>
      <c r="L709" s="313" t="s">
        <v>3140</v>
      </c>
      <c r="M709" s="313"/>
      <c r="N709" s="313"/>
      <c r="O709" s="313"/>
      <c r="P709" s="313"/>
      <c r="Q709" s="313"/>
    </row>
    <row r="710" spans="2:17">
      <c r="B710" s="380">
        <v>39293</v>
      </c>
      <c r="C710">
        <v>2561</v>
      </c>
      <c r="D710" s="313" t="s">
        <v>2907</v>
      </c>
      <c r="E710" s="313" t="s">
        <v>1970</v>
      </c>
      <c r="F710" s="313"/>
      <c r="L710" s="313" t="s">
        <v>3140</v>
      </c>
      <c r="M710" s="313" t="s">
        <v>3693</v>
      </c>
      <c r="N710" s="313"/>
      <c r="O710" s="313"/>
      <c r="P710" s="313"/>
      <c r="Q710" s="313"/>
    </row>
    <row r="711" spans="2:17">
      <c r="B711" s="380">
        <v>39302</v>
      </c>
      <c r="C711">
        <v>2562</v>
      </c>
      <c r="D711" s="313" t="s">
        <v>3694</v>
      </c>
      <c r="E711" s="313" t="s">
        <v>94</v>
      </c>
      <c r="F711" s="313"/>
      <c r="G711">
        <v>3.6875</v>
      </c>
      <c r="H711">
        <v>3.5</v>
      </c>
      <c r="I711">
        <v>1.4375</v>
      </c>
      <c r="J711">
        <v>1.4375</v>
      </c>
      <c r="L711" s="313" t="s">
        <v>3503</v>
      </c>
      <c r="M711" s="313" t="s">
        <v>3695</v>
      </c>
      <c r="N711" s="313"/>
      <c r="O711" s="313"/>
      <c r="P711" s="313"/>
      <c r="Q711" s="313"/>
    </row>
    <row r="712" spans="2:17">
      <c r="B712" s="380">
        <v>39302</v>
      </c>
      <c r="C712">
        <v>2563</v>
      </c>
      <c r="D712" s="313" t="s">
        <v>2845</v>
      </c>
      <c r="E712" s="313" t="s">
        <v>94</v>
      </c>
      <c r="F712" s="313"/>
      <c r="G712">
        <v>4.125</v>
      </c>
      <c r="H712">
        <v>2.125</v>
      </c>
      <c r="I712">
        <v>2.5</v>
      </c>
      <c r="J712">
        <v>1</v>
      </c>
      <c r="L712" s="313" t="s">
        <v>3696</v>
      </c>
      <c r="M712" s="313" t="s">
        <v>3697</v>
      </c>
      <c r="N712" s="313"/>
      <c r="O712" s="313"/>
      <c r="P712" s="313"/>
      <c r="Q712" s="313"/>
    </row>
    <row r="713" spans="2:17">
      <c r="B713" s="380">
        <v>39309</v>
      </c>
      <c r="C713">
        <v>2565</v>
      </c>
      <c r="D713" s="313" t="s">
        <v>2849</v>
      </c>
      <c r="E713" s="313" t="s">
        <v>2035</v>
      </c>
      <c r="F713" s="313"/>
      <c r="G713">
        <v>2.0625</v>
      </c>
      <c r="H713">
        <v>1.6875</v>
      </c>
      <c r="I713">
        <v>0.625</v>
      </c>
      <c r="L713" s="313" t="s">
        <v>3698</v>
      </c>
      <c r="M713" s="313" t="s">
        <v>3699</v>
      </c>
      <c r="N713" s="313"/>
      <c r="O713" s="313"/>
      <c r="P713" s="313"/>
      <c r="Q713" s="313"/>
    </row>
    <row r="714" spans="2:17">
      <c r="B714" s="380">
        <v>39330</v>
      </c>
      <c r="C714">
        <v>2567</v>
      </c>
      <c r="D714" s="313" t="s">
        <v>2907</v>
      </c>
      <c r="E714" s="313" t="s">
        <v>1970</v>
      </c>
      <c r="F714" s="313"/>
      <c r="G714">
        <v>6.5</v>
      </c>
      <c r="H714">
        <v>3.09375</v>
      </c>
      <c r="I714">
        <v>3.09375</v>
      </c>
      <c r="L714" s="313" t="s">
        <v>3700</v>
      </c>
      <c r="M714" s="313" t="s">
        <v>3701</v>
      </c>
      <c r="N714" s="313"/>
      <c r="O714" s="313"/>
      <c r="P714" s="313"/>
      <c r="Q714" s="313"/>
    </row>
    <row r="715" spans="2:17">
      <c r="B715" s="380">
        <v>39330</v>
      </c>
      <c r="C715">
        <v>2568</v>
      </c>
      <c r="D715" s="313" t="s">
        <v>2907</v>
      </c>
      <c r="E715" s="313" t="s">
        <v>1970</v>
      </c>
      <c r="F715" s="313"/>
      <c r="G715">
        <v>2.6875</v>
      </c>
      <c r="H715">
        <v>2.6875</v>
      </c>
      <c r="I715">
        <v>1.1875</v>
      </c>
      <c r="L715" s="313" t="s">
        <v>3140</v>
      </c>
      <c r="M715" s="313" t="s">
        <v>3702</v>
      </c>
      <c r="N715" s="313"/>
      <c r="O715" s="313"/>
      <c r="P715" s="313"/>
      <c r="Q715" s="313"/>
    </row>
    <row r="716" spans="2:17">
      <c r="B716" s="380">
        <v>39342</v>
      </c>
      <c r="C716">
        <v>2569</v>
      </c>
      <c r="D716" s="313" t="s">
        <v>2907</v>
      </c>
      <c r="E716" s="313" t="s">
        <v>1970</v>
      </c>
      <c r="F716" s="313"/>
      <c r="G716">
        <v>3.625</v>
      </c>
      <c r="H716">
        <v>3.625</v>
      </c>
      <c r="I716">
        <v>1.375</v>
      </c>
      <c r="L716" s="313" t="s">
        <v>3703</v>
      </c>
      <c r="M716" s="313" t="s">
        <v>3704</v>
      </c>
      <c r="N716" s="313"/>
      <c r="O716" s="313"/>
      <c r="P716" s="313"/>
      <c r="Q716" s="313"/>
    </row>
    <row r="717" spans="2:17">
      <c r="B717" s="380">
        <v>39346</v>
      </c>
      <c r="C717">
        <v>2570</v>
      </c>
      <c r="D717" s="313" t="s">
        <v>2845</v>
      </c>
      <c r="E717" s="313" t="s">
        <v>94</v>
      </c>
      <c r="F717" s="313"/>
      <c r="G717">
        <v>6.875</v>
      </c>
      <c r="H717">
        <v>4.25</v>
      </c>
      <c r="I717">
        <v>1.875</v>
      </c>
      <c r="J717">
        <v>0.625</v>
      </c>
      <c r="L717" s="313" t="s">
        <v>2884</v>
      </c>
      <c r="M717" s="313" t="s">
        <v>3705</v>
      </c>
      <c r="N717" s="313"/>
      <c r="O717" s="313"/>
      <c r="P717" s="313"/>
      <c r="Q717" s="313"/>
    </row>
    <row r="718" spans="2:17">
      <c r="B718" s="380">
        <v>39381</v>
      </c>
      <c r="C718">
        <v>2571</v>
      </c>
      <c r="D718" s="313" t="s">
        <v>2907</v>
      </c>
      <c r="E718" s="313" t="s">
        <v>1970</v>
      </c>
      <c r="F718" s="313"/>
      <c r="G718">
        <v>3.25</v>
      </c>
      <c r="H718">
        <v>1.25</v>
      </c>
      <c r="I718">
        <v>3.75</v>
      </c>
      <c r="L718" s="313" t="s">
        <v>2884</v>
      </c>
      <c r="M718" s="313" t="s">
        <v>3706</v>
      </c>
      <c r="N718" s="313"/>
      <c r="O718" s="313"/>
      <c r="P718" s="313"/>
      <c r="Q718" s="313"/>
    </row>
    <row r="719" spans="2:17">
      <c r="B719" s="380">
        <v>39387</v>
      </c>
      <c r="C719">
        <v>2572</v>
      </c>
      <c r="D719" s="313" t="s">
        <v>2845</v>
      </c>
      <c r="E719" s="313" t="s">
        <v>94</v>
      </c>
      <c r="F719" s="313"/>
      <c r="G719">
        <v>8</v>
      </c>
      <c r="H719">
        <v>4</v>
      </c>
      <c r="I719">
        <v>3.5</v>
      </c>
      <c r="J719">
        <v>1</v>
      </c>
      <c r="K719" t="s">
        <v>2861</v>
      </c>
      <c r="L719" s="313" t="s">
        <v>3707</v>
      </c>
      <c r="M719" s="313" t="s">
        <v>3708</v>
      </c>
      <c r="N719" s="313" t="s">
        <v>2851</v>
      </c>
      <c r="O719" s="313" t="s">
        <v>3709</v>
      </c>
      <c r="P719" s="313" t="s">
        <v>234</v>
      </c>
      <c r="Q719" s="313"/>
    </row>
    <row r="720" spans="2:17">
      <c r="B720" s="380">
        <v>39387</v>
      </c>
      <c r="C720">
        <v>2573</v>
      </c>
      <c r="D720" s="313" t="s">
        <v>2845</v>
      </c>
      <c r="E720" s="313" t="s">
        <v>94</v>
      </c>
      <c r="F720" s="313"/>
      <c r="G720">
        <v>8</v>
      </c>
      <c r="H720">
        <v>4</v>
      </c>
      <c r="I720">
        <v>4.75</v>
      </c>
      <c r="J720">
        <v>1</v>
      </c>
      <c r="K720" t="s">
        <v>2861</v>
      </c>
      <c r="L720" s="313" t="s">
        <v>3710</v>
      </c>
      <c r="M720" s="313" t="s">
        <v>3711</v>
      </c>
      <c r="N720" s="313" t="s">
        <v>2851</v>
      </c>
      <c r="O720" s="313" t="s">
        <v>3712</v>
      </c>
      <c r="P720" s="313"/>
      <c r="Q720" s="313"/>
    </row>
    <row r="721" spans="2:17">
      <c r="B721" s="380">
        <v>39394</v>
      </c>
      <c r="C721">
        <v>2574</v>
      </c>
      <c r="D721" s="313" t="s">
        <v>2845</v>
      </c>
      <c r="E721" s="313" t="s">
        <v>94</v>
      </c>
      <c r="F721" s="313"/>
      <c r="G721">
        <v>3.625</v>
      </c>
      <c r="H721">
        <v>2.875</v>
      </c>
      <c r="I721">
        <v>0.75</v>
      </c>
      <c r="J721">
        <v>0.5625</v>
      </c>
      <c r="L721" s="313" t="s">
        <v>2881</v>
      </c>
      <c r="M721" s="313" t="s">
        <v>3713</v>
      </c>
      <c r="N721" s="313"/>
      <c r="O721" s="313"/>
      <c r="P721" s="313"/>
      <c r="Q721" s="313"/>
    </row>
    <row r="722" spans="2:17">
      <c r="B722" s="380">
        <v>39406</v>
      </c>
      <c r="C722">
        <v>2575</v>
      </c>
      <c r="D722" s="313" t="s">
        <v>2845</v>
      </c>
      <c r="E722" s="313" t="s">
        <v>94</v>
      </c>
      <c r="F722" s="313"/>
      <c r="G722">
        <v>3</v>
      </c>
      <c r="H722">
        <v>2</v>
      </c>
      <c r="I722">
        <v>0.75</v>
      </c>
      <c r="J722">
        <v>0.625</v>
      </c>
      <c r="K722" t="s">
        <v>2899</v>
      </c>
      <c r="L722" s="313" t="s">
        <v>3714</v>
      </c>
      <c r="M722" s="313" t="s">
        <v>3715</v>
      </c>
      <c r="N722" s="313" t="s">
        <v>3716</v>
      </c>
      <c r="O722" s="313" t="s">
        <v>3717</v>
      </c>
      <c r="P722" s="313" t="s">
        <v>3718</v>
      </c>
      <c r="Q722" s="313" t="s">
        <v>3719</v>
      </c>
    </row>
    <row r="723" spans="2:17">
      <c r="B723" s="380">
        <v>39427</v>
      </c>
      <c r="C723">
        <v>2577</v>
      </c>
      <c r="D723" s="313" t="s">
        <v>2907</v>
      </c>
      <c r="E723" s="313" t="s">
        <v>1970</v>
      </c>
      <c r="F723" s="313"/>
      <c r="G723">
        <v>3.9375</v>
      </c>
      <c r="H723">
        <v>3.3125</v>
      </c>
      <c r="I723">
        <v>1.0625</v>
      </c>
      <c r="L723" s="313" t="s">
        <v>2884</v>
      </c>
      <c r="M723" s="313" t="s">
        <v>3720</v>
      </c>
      <c r="N723" s="313"/>
      <c r="O723" s="313"/>
      <c r="P723" s="313"/>
      <c r="Q723" s="313"/>
    </row>
    <row r="724" spans="2:17">
      <c r="B724" s="380">
        <v>39437</v>
      </c>
      <c r="C724">
        <v>2578</v>
      </c>
      <c r="D724" s="313" t="s">
        <v>2907</v>
      </c>
      <c r="E724" s="313" t="s">
        <v>1970</v>
      </c>
      <c r="F724" s="313"/>
      <c r="G724">
        <v>3.125</v>
      </c>
      <c r="H724">
        <v>2.375</v>
      </c>
      <c r="I724">
        <v>0.125</v>
      </c>
      <c r="L724" s="313" t="s">
        <v>3089</v>
      </c>
      <c r="M724" s="313" t="s">
        <v>3721</v>
      </c>
      <c r="N724" s="313"/>
      <c r="O724" s="313"/>
      <c r="P724" s="313"/>
      <c r="Q724" s="313"/>
    </row>
    <row r="725" spans="2:17">
      <c r="B725" s="380">
        <v>39457</v>
      </c>
      <c r="C725">
        <v>2579</v>
      </c>
      <c r="D725" s="313" t="s">
        <v>2907</v>
      </c>
      <c r="E725" s="313" t="s">
        <v>1970</v>
      </c>
      <c r="F725" s="313"/>
      <c r="G725">
        <v>2.0625</v>
      </c>
      <c r="H725">
        <v>1.4375</v>
      </c>
      <c r="I725">
        <v>2.5</v>
      </c>
      <c r="L725" s="313" t="s">
        <v>3661</v>
      </c>
      <c r="M725" s="313" t="s">
        <v>3722</v>
      </c>
      <c r="N725" s="313"/>
      <c r="O725" s="313"/>
      <c r="P725" s="313"/>
      <c r="Q725" s="313"/>
    </row>
    <row r="726" spans="2:17">
      <c r="B726" s="380">
        <v>39468</v>
      </c>
      <c r="C726">
        <v>2580</v>
      </c>
      <c r="D726" s="313" t="s">
        <v>2845</v>
      </c>
      <c r="E726" s="313" t="s">
        <v>94</v>
      </c>
      <c r="F726" s="313"/>
      <c r="G726">
        <v>1.875</v>
      </c>
      <c r="H726">
        <v>1.875</v>
      </c>
      <c r="I726">
        <v>0.625</v>
      </c>
      <c r="J726">
        <v>0.9375</v>
      </c>
      <c r="K726" t="s">
        <v>2899</v>
      </c>
      <c r="L726" s="313" t="s">
        <v>3140</v>
      </c>
      <c r="M726" s="313" t="s">
        <v>3723</v>
      </c>
      <c r="N726" s="313"/>
      <c r="O726" s="313"/>
      <c r="P726" s="313"/>
      <c r="Q726" s="313"/>
    </row>
    <row r="727" spans="2:17">
      <c r="B727" s="380">
        <v>39491</v>
      </c>
      <c r="C727">
        <v>2581</v>
      </c>
      <c r="D727" s="313" t="s">
        <v>2907</v>
      </c>
      <c r="E727" s="313" t="s">
        <v>1970</v>
      </c>
      <c r="F727" s="313"/>
      <c r="G727">
        <v>2.625</v>
      </c>
      <c r="H727">
        <v>2.625</v>
      </c>
      <c r="I727">
        <v>0.75</v>
      </c>
      <c r="L727" s="313" t="s">
        <v>2881</v>
      </c>
      <c r="M727" s="313" t="s">
        <v>3724</v>
      </c>
      <c r="N727" s="313"/>
      <c r="O727" s="313"/>
      <c r="P727" s="313"/>
      <c r="Q727" s="313"/>
    </row>
    <row r="728" spans="2:17">
      <c r="B728" s="380">
        <v>39497</v>
      </c>
      <c r="C728">
        <v>2582</v>
      </c>
      <c r="D728" s="313" t="s">
        <v>2845</v>
      </c>
      <c r="E728" s="313" t="s">
        <v>94</v>
      </c>
      <c r="F728" s="313"/>
      <c r="G728">
        <v>10.25</v>
      </c>
      <c r="H728">
        <v>8.3125</v>
      </c>
      <c r="I728">
        <v>1</v>
      </c>
      <c r="J728">
        <v>0.75</v>
      </c>
      <c r="L728" s="313" t="s">
        <v>3156</v>
      </c>
      <c r="M728" s="313"/>
      <c r="N728" s="313"/>
      <c r="O728" s="313"/>
      <c r="P728" s="313"/>
      <c r="Q728" s="313"/>
    </row>
    <row r="729" spans="2:17">
      <c r="B729" s="380">
        <v>39520</v>
      </c>
      <c r="C729">
        <v>2583</v>
      </c>
      <c r="D729" s="313" t="s">
        <v>2845</v>
      </c>
      <c r="E729" s="313" t="s">
        <v>94</v>
      </c>
      <c r="F729" s="313"/>
      <c r="G729">
        <v>3.34375</v>
      </c>
      <c r="H729">
        <v>1.5625</v>
      </c>
      <c r="I729">
        <v>0.9375</v>
      </c>
      <c r="J729">
        <v>0.625</v>
      </c>
      <c r="L729" s="313" t="s">
        <v>3140</v>
      </c>
      <c r="M729" s="313" t="s">
        <v>3725</v>
      </c>
      <c r="N729" s="313"/>
      <c r="O729" s="313"/>
      <c r="P729" s="313"/>
      <c r="Q729" s="313"/>
    </row>
    <row r="730" spans="2:17">
      <c r="B730" s="380">
        <v>39604</v>
      </c>
      <c r="C730">
        <v>2584</v>
      </c>
      <c r="D730" s="313" t="s">
        <v>2845</v>
      </c>
      <c r="E730" s="313" t="s">
        <v>94</v>
      </c>
      <c r="F730" s="313"/>
      <c r="G730">
        <v>11.15625</v>
      </c>
      <c r="H730">
        <v>2.40625</v>
      </c>
      <c r="I730">
        <v>1</v>
      </c>
      <c r="J730">
        <v>0.625</v>
      </c>
      <c r="L730" s="313" t="s">
        <v>3156</v>
      </c>
      <c r="M730" s="313" t="s">
        <v>3726</v>
      </c>
      <c r="N730" s="313" t="s">
        <v>3727</v>
      </c>
      <c r="O730" s="313" t="s">
        <v>3728</v>
      </c>
      <c r="P730" s="313"/>
      <c r="Q730" s="313"/>
    </row>
    <row r="731" spans="2:17">
      <c r="B731" s="380">
        <v>39605</v>
      </c>
      <c r="C731">
        <v>2585</v>
      </c>
      <c r="D731" s="313" t="s">
        <v>2845</v>
      </c>
      <c r="E731" s="313" t="s">
        <v>94</v>
      </c>
      <c r="F731" s="313" t="s">
        <v>2860</v>
      </c>
      <c r="G731">
        <v>10.4375</v>
      </c>
      <c r="H731">
        <v>6.0625</v>
      </c>
      <c r="I731">
        <v>1.5</v>
      </c>
      <c r="J731">
        <v>0.625</v>
      </c>
      <c r="L731" s="313" t="s">
        <v>3156</v>
      </c>
      <c r="M731" s="313" t="s">
        <v>3729</v>
      </c>
      <c r="N731" s="313" t="s">
        <v>3247</v>
      </c>
      <c r="O731" s="313" t="s">
        <v>3380</v>
      </c>
      <c r="P731" s="313"/>
      <c r="Q731" s="313"/>
    </row>
    <row r="732" spans="2:17">
      <c r="B732" s="380">
        <v>39569</v>
      </c>
      <c r="C732">
        <v>2586</v>
      </c>
      <c r="D732" s="313" t="s">
        <v>2845</v>
      </c>
      <c r="E732" s="313" t="s">
        <v>94</v>
      </c>
      <c r="F732" s="313"/>
      <c r="G732">
        <v>1.875</v>
      </c>
      <c r="H732">
        <v>1.875</v>
      </c>
      <c r="I732">
        <v>1.625</v>
      </c>
      <c r="J732">
        <v>1.25</v>
      </c>
      <c r="L732" s="313" t="s">
        <v>3140</v>
      </c>
      <c r="M732" s="313" t="s">
        <v>3730</v>
      </c>
      <c r="N732" s="313"/>
      <c r="O732" s="313"/>
      <c r="P732" s="313"/>
      <c r="Q732" s="313"/>
    </row>
    <row r="733" spans="2:17">
      <c r="B733" s="380">
        <v>39569</v>
      </c>
      <c r="C733">
        <v>2587</v>
      </c>
      <c r="D733" s="313" t="s">
        <v>2845</v>
      </c>
      <c r="E733" s="313" t="s">
        <v>94</v>
      </c>
      <c r="F733" s="313"/>
      <c r="G733">
        <v>2.1875</v>
      </c>
      <c r="H733">
        <v>2.1875</v>
      </c>
      <c r="I733">
        <v>1.875</v>
      </c>
      <c r="J733">
        <v>1.5</v>
      </c>
      <c r="L733" s="313" t="s">
        <v>3140</v>
      </c>
      <c r="M733" s="313" t="s">
        <v>3731</v>
      </c>
      <c r="N733" s="313" t="s">
        <v>3617</v>
      </c>
      <c r="O733" s="313" t="s">
        <v>3380</v>
      </c>
      <c r="P733" s="313"/>
      <c r="Q733" s="313"/>
    </row>
    <row r="734" spans="2:17">
      <c r="B734" s="380">
        <v>39574</v>
      </c>
      <c r="C734">
        <v>2588</v>
      </c>
      <c r="D734" s="313" t="s">
        <v>2845</v>
      </c>
      <c r="E734" s="313" t="s">
        <v>94</v>
      </c>
      <c r="F734" s="313"/>
      <c r="G734">
        <v>6.375</v>
      </c>
      <c r="H734">
        <v>4.5625</v>
      </c>
      <c r="I734">
        <v>1.625</v>
      </c>
      <c r="J734">
        <v>0.625</v>
      </c>
      <c r="L734" s="313" t="s">
        <v>2881</v>
      </c>
      <c r="M734" s="313" t="s">
        <v>3732</v>
      </c>
      <c r="N734" s="313" t="s">
        <v>3655</v>
      </c>
      <c r="O734" s="313"/>
      <c r="P734" s="313"/>
      <c r="Q734" s="313"/>
    </row>
    <row r="735" spans="2:17">
      <c r="B735" s="380">
        <v>39574</v>
      </c>
      <c r="C735">
        <v>2589</v>
      </c>
      <c r="D735" s="313" t="s">
        <v>3694</v>
      </c>
      <c r="E735" s="313" t="s">
        <v>94</v>
      </c>
      <c r="F735" s="313" t="s">
        <v>2860</v>
      </c>
      <c r="G735">
        <v>6.0625</v>
      </c>
      <c r="H735">
        <v>4.3125</v>
      </c>
      <c r="I735">
        <v>0.6875</v>
      </c>
      <c r="J735">
        <v>0.6875</v>
      </c>
      <c r="L735" s="313" t="s">
        <v>2881</v>
      </c>
      <c r="M735" s="313" t="s">
        <v>3733</v>
      </c>
      <c r="N735" s="313" t="s">
        <v>3655</v>
      </c>
      <c r="O735" s="313"/>
      <c r="P735" s="313"/>
      <c r="Q735" s="313"/>
    </row>
    <row r="736" spans="2:17">
      <c r="B736" s="380">
        <v>39574</v>
      </c>
      <c r="C736">
        <v>2590</v>
      </c>
      <c r="D736" s="313" t="s">
        <v>2849</v>
      </c>
      <c r="E736" s="313" t="s">
        <v>2035</v>
      </c>
      <c r="F736" s="313"/>
      <c r="G736">
        <v>5.9375</v>
      </c>
      <c r="H736">
        <v>4</v>
      </c>
      <c r="I736">
        <v>0.75</v>
      </c>
      <c r="L736" s="313" t="s">
        <v>2881</v>
      </c>
      <c r="M736" s="313" t="s">
        <v>3734</v>
      </c>
      <c r="N736" s="313" t="s">
        <v>3735</v>
      </c>
      <c r="O736" s="313"/>
      <c r="P736" s="313"/>
      <c r="Q736" s="313"/>
    </row>
    <row r="737" spans="2:17">
      <c r="B737" s="380">
        <v>39615</v>
      </c>
      <c r="C737">
        <v>2591</v>
      </c>
      <c r="D737" s="313" t="s">
        <v>2845</v>
      </c>
      <c r="E737" s="313" t="s">
        <v>94</v>
      </c>
      <c r="F737" s="313" t="s">
        <v>2860</v>
      </c>
      <c r="G737">
        <v>15.0625</v>
      </c>
      <c r="H737">
        <v>4.625</v>
      </c>
      <c r="I737">
        <v>0.8125</v>
      </c>
      <c r="J737">
        <v>0.8125</v>
      </c>
      <c r="K737" t="s">
        <v>3736</v>
      </c>
      <c r="L737" s="313" t="s">
        <v>3579</v>
      </c>
      <c r="M737" s="313" t="s">
        <v>3737</v>
      </c>
      <c r="N737" s="313" t="s">
        <v>3738</v>
      </c>
      <c r="O737" s="313"/>
      <c r="P737" s="313" t="s">
        <v>3739</v>
      </c>
      <c r="Q737" s="313" t="s">
        <v>3739</v>
      </c>
    </row>
    <row r="738" spans="2:17">
      <c r="B738" s="380">
        <v>39615</v>
      </c>
      <c r="C738">
        <v>2592</v>
      </c>
      <c r="D738" s="313" t="s">
        <v>2845</v>
      </c>
      <c r="E738" s="313" t="s">
        <v>94</v>
      </c>
      <c r="F738" s="313" t="s">
        <v>2860</v>
      </c>
      <c r="G738">
        <v>14.0625</v>
      </c>
      <c r="H738">
        <v>5.375</v>
      </c>
      <c r="I738">
        <v>1.3125</v>
      </c>
      <c r="J738">
        <v>1.0625</v>
      </c>
      <c r="K738" t="s">
        <v>3736</v>
      </c>
      <c r="L738" s="313" t="s">
        <v>3579</v>
      </c>
      <c r="M738" s="313" t="s">
        <v>3740</v>
      </c>
      <c r="N738" s="313" t="s">
        <v>3741</v>
      </c>
      <c r="O738" s="313"/>
      <c r="P738" s="313" t="s">
        <v>3739</v>
      </c>
      <c r="Q738" s="313" t="s">
        <v>3739</v>
      </c>
    </row>
    <row r="739" spans="2:17">
      <c r="B739" s="380">
        <v>39615</v>
      </c>
      <c r="C739">
        <v>2594</v>
      </c>
      <c r="D739" s="313" t="s">
        <v>2845</v>
      </c>
      <c r="E739" s="313" t="s">
        <v>94</v>
      </c>
      <c r="F739" s="313" t="s">
        <v>2860</v>
      </c>
      <c r="G739">
        <v>10.125</v>
      </c>
      <c r="H739">
        <v>10.125</v>
      </c>
      <c r="I739">
        <v>0.75</v>
      </c>
      <c r="J739">
        <v>0.75</v>
      </c>
      <c r="K739" t="s">
        <v>3736</v>
      </c>
      <c r="L739" s="313" t="s">
        <v>3579</v>
      </c>
      <c r="M739" s="313" t="s">
        <v>3742</v>
      </c>
      <c r="N739" s="313" t="s">
        <v>3741</v>
      </c>
      <c r="O739" s="313"/>
      <c r="P739" s="313" t="s">
        <v>3743</v>
      </c>
      <c r="Q739" s="313" t="s">
        <v>3743</v>
      </c>
    </row>
    <row r="740" spans="2:17">
      <c r="B740" s="380">
        <v>39615</v>
      </c>
      <c r="C740">
        <v>2595</v>
      </c>
      <c r="D740" s="313" t="s">
        <v>2845</v>
      </c>
      <c r="E740" s="313" t="s">
        <v>94</v>
      </c>
      <c r="F740" s="313" t="s">
        <v>2860</v>
      </c>
      <c r="G740">
        <v>15.5</v>
      </c>
      <c r="H740">
        <v>11.5</v>
      </c>
      <c r="I740">
        <v>1.625</v>
      </c>
      <c r="J740">
        <v>1.5</v>
      </c>
      <c r="K740" t="s">
        <v>3736</v>
      </c>
      <c r="L740" s="313" t="s">
        <v>3579</v>
      </c>
      <c r="M740" s="313" t="s">
        <v>3744</v>
      </c>
      <c r="N740" s="313" t="s">
        <v>3745</v>
      </c>
      <c r="O740" s="313"/>
      <c r="P740" s="313" t="s">
        <v>3746</v>
      </c>
      <c r="Q740" s="313" t="s">
        <v>3746</v>
      </c>
    </row>
    <row r="741" spans="2:17">
      <c r="B741" s="380">
        <v>39615</v>
      </c>
      <c r="C741">
        <v>2596</v>
      </c>
      <c r="D741" s="313" t="s">
        <v>2845</v>
      </c>
      <c r="E741" s="313" t="s">
        <v>94</v>
      </c>
      <c r="F741" s="313" t="s">
        <v>2860</v>
      </c>
      <c r="G741">
        <v>18</v>
      </c>
      <c r="H741">
        <v>13</v>
      </c>
      <c r="I741">
        <v>3</v>
      </c>
      <c r="J741">
        <v>2.875</v>
      </c>
      <c r="K741" t="s">
        <v>3736</v>
      </c>
      <c r="L741" s="313" t="s">
        <v>3579</v>
      </c>
      <c r="M741" s="313" t="s">
        <v>3747</v>
      </c>
      <c r="N741" s="313" t="s">
        <v>3748</v>
      </c>
      <c r="O741" s="313"/>
      <c r="P741" s="313" t="s">
        <v>3746</v>
      </c>
      <c r="Q741" s="313" t="s">
        <v>3746</v>
      </c>
    </row>
    <row r="742" spans="2:17">
      <c r="B742" s="380">
        <v>39636</v>
      </c>
      <c r="C742">
        <v>2598</v>
      </c>
      <c r="D742" s="313" t="s">
        <v>2845</v>
      </c>
      <c r="E742" s="313" t="s">
        <v>94</v>
      </c>
      <c r="F742" s="313"/>
      <c r="G742">
        <v>3.25</v>
      </c>
      <c r="H742">
        <v>2.5</v>
      </c>
      <c r="I742">
        <v>1.125</v>
      </c>
      <c r="J742">
        <v>0.625</v>
      </c>
      <c r="L742" s="313"/>
      <c r="M742" s="313" t="s">
        <v>3749</v>
      </c>
      <c r="N742" s="313"/>
      <c r="O742" s="313"/>
      <c r="P742" s="313"/>
      <c r="Q742" s="313"/>
    </row>
    <row r="743" spans="2:17">
      <c r="B743" s="380"/>
      <c r="C743">
        <v>2599</v>
      </c>
      <c r="D743" s="313" t="s">
        <v>2845</v>
      </c>
      <c r="E743" s="313" t="s">
        <v>94</v>
      </c>
      <c r="F743" s="313" t="s">
        <v>2860</v>
      </c>
      <c r="G743">
        <v>5.3125</v>
      </c>
      <c r="H743">
        <v>3.875</v>
      </c>
      <c r="I743">
        <v>1</v>
      </c>
      <c r="J743">
        <v>0.75</v>
      </c>
      <c r="K743" t="s">
        <v>2899</v>
      </c>
      <c r="L743" s="313" t="s">
        <v>3750</v>
      </c>
      <c r="M743" s="313" t="s">
        <v>3751</v>
      </c>
      <c r="N743" s="313" t="s">
        <v>3752</v>
      </c>
      <c r="O743" s="313" t="s">
        <v>3752</v>
      </c>
      <c r="P743" s="313" t="s">
        <v>2880</v>
      </c>
      <c r="Q743" s="313" t="s">
        <v>2880</v>
      </c>
    </row>
    <row r="744" spans="2:17">
      <c r="B744" s="380">
        <v>39658</v>
      </c>
      <c r="C744">
        <v>2600</v>
      </c>
      <c r="D744" s="313" t="s">
        <v>2845</v>
      </c>
      <c r="E744" s="313" t="s">
        <v>94</v>
      </c>
      <c r="F744" s="313"/>
      <c r="G744">
        <v>11.25</v>
      </c>
      <c r="H744">
        <v>9.625</v>
      </c>
      <c r="I744">
        <v>0.875</v>
      </c>
      <c r="J744">
        <v>0.625</v>
      </c>
      <c r="K744" t="s">
        <v>2936</v>
      </c>
      <c r="L744" s="313" t="s">
        <v>3753</v>
      </c>
      <c r="M744" s="313" t="s">
        <v>3754</v>
      </c>
      <c r="N744" s="313"/>
      <c r="O744" s="313"/>
      <c r="P744" s="313"/>
      <c r="Q744" s="313"/>
    </row>
    <row r="745" spans="2:17">
      <c r="B745" s="380"/>
      <c r="C745">
        <v>2601</v>
      </c>
      <c r="D745" s="313" t="s">
        <v>2845</v>
      </c>
      <c r="E745" s="313" t="s">
        <v>94</v>
      </c>
      <c r="F745" s="313"/>
      <c r="G745">
        <v>3.5</v>
      </c>
      <c r="H745">
        <v>2.5</v>
      </c>
      <c r="I745">
        <v>1</v>
      </c>
      <c r="J745">
        <v>0.75</v>
      </c>
      <c r="K745" t="s">
        <v>2936</v>
      </c>
      <c r="L745" s="313" t="s">
        <v>3755</v>
      </c>
      <c r="M745" s="313" t="s">
        <v>3756</v>
      </c>
      <c r="N745" s="313" t="s">
        <v>3287</v>
      </c>
      <c r="O745" s="313"/>
      <c r="P745" s="313"/>
      <c r="Q745" s="313"/>
    </row>
    <row r="746" spans="2:17">
      <c r="B746" s="380"/>
      <c r="C746">
        <v>2602</v>
      </c>
      <c r="D746" s="313" t="s">
        <v>2845</v>
      </c>
      <c r="E746" s="313" t="s">
        <v>94</v>
      </c>
      <c r="F746" s="313"/>
      <c r="G746">
        <v>4</v>
      </c>
      <c r="H746">
        <v>3.5</v>
      </c>
      <c r="I746">
        <v>3</v>
      </c>
      <c r="J746">
        <v>1</v>
      </c>
      <c r="K746" t="s">
        <v>2936</v>
      </c>
      <c r="L746" s="313" t="s">
        <v>3755</v>
      </c>
      <c r="M746" s="313" t="s">
        <v>3757</v>
      </c>
      <c r="N746" s="313" t="s">
        <v>3287</v>
      </c>
      <c r="O746" s="313"/>
      <c r="P746" s="313"/>
      <c r="Q746" s="313"/>
    </row>
    <row r="747" spans="2:17">
      <c r="B747" s="380">
        <v>39688</v>
      </c>
      <c r="C747">
        <v>2604</v>
      </c>
      <c r="D747" s="313" t="s">
        <v>2907</v>
      </c>
      <c r="E747" s="313" t="s">
        <v>1970</v>
      </c>
      <c r="F747" s="313"/>
      <c r="G747">
        <v>5.875</v>
      </c>
      <c r="H747">
        <v>4.875</v>
      </c>
      <c r="I747">
        <v>1.4375</v>
      </c>
      <c r="K747" t="s">
        <v>2980</v>
      </c>
      <c r="L747" s="313" t="s">
        <v>3703</v>
      </c>
      <c r="M747" s="313" t="s">
        <v>3758</v>
      </c>
      <c r="N747" s="313" t="s">
        <v>3759</v>
      </c>
      <c r="O747" s="313"/>
      <c r="P747" s="313"/>
      <c r="Q747" s="313"/>
    </row>
    <row r="748" spans="2:17">
      <c r="B748" s="380">
        <v>39702</v>
      </c>
      <c r="C748">
        <v>2605</v>
      </c>
      <c r="D748" s="313" t="s">
        <v>2907</v>
      </c>
      <c r="E748" s="313" t="s">
        <v>1970</v>
      </c>
      <c r="F748" s="313"/>
      <c r="G748">
        <v>7.375</v>
      </c>
      <c r="H748">
        <v>2.125</v>
      </c>
      <c r="K748" t="s">
        <v>2980</v>
      </c>
      <c r="L748" s="313" t="s">
        <v>3140</v>
      </c>
      <c r="M748" s="313" t="s">
        <v>3760</v>
      </c>
      <c r="N748" s="313" t="s">
        <v>3761</v>
      </c>
      <c r="O748" s="313"/>
      <c r="P748" s="313"/>
      <c r="Q748" s="313"/>
    </row>
    <row r="749" spans="2:17">
      <c r="B749" s="380">
        <v>39706</v>
      </c>
      <c r="C749">
        <v>2608</v>
      </c>
      <c r="D749" s="313" t="s">
        <v>2845</v>
      </c>
      <c r="E749" s="313" t="s">
        <v>94</v>
      </c>
      <c r="F749" s="313"/>
      <c r="G749">
        <v>5.875</v>
      </c>
      <c r="H749">
        <v>3.75</v>
      </c>
      <c r="I749">
        <v>1.5</v>
      </c>
      <c r="J749">
        <v>0.75</v>
      </c>
      <c r="K749" t="s">
        <v>3574</v>
      </c>
      <c r="L749" s="313" t="s">
        <v>3089</v>
      </c>
      <c r="M749" s="313" t="s">
        <v>3762</v>
      </c>
      <c r="N749" s="313" t="s">
        <v>3202</v>
      </c>
      <c r="O749" s="313" t="s">
        <v>2851</v>
      </c>
      <c r="P749" s="313" t="s">
        <v>3204</v>
      </c>
      <c r="Q749" s="313"/>
    </row>
    <row r="750" spans="2:17">
      <c r="B750" s="380">
        <v>39706</v>
      </c>
      <c r="C750">
        <v>2609</v>
      </c>
      <c r="D750" s="313" t="s">
        <v>2907</v>
      </c>
      <c r="E750" s="313" t="s">
        <v>1970</v>
      </c>
      <c r="F750" s="313"/>
      <c r="G750">
        <v>4.0625</v>
      </c>
      <c r="H750">
        <v>1.59375</v>
      </c>
      <c r="I750">
        <v>6.125</v>
      </c>
      <c r="K750" t="s">
        <v>2980</v>
      </c>
      <c r="L750" s="313" t="s">
        <v>3089</v>
      </c>
      <c r="M750" s="313" t="s">
        <v>3763</v>
      </c>
      <c r="N750" s="313"/>
      <c r="O750" s="313"/>
      <c r="P750" s="313"/>
      <c r="Q750" s="313"/>
    </row>
    <row r="751" spans="2:17">
      <c r="B751" s="380">
        <v>39706</v>
      </c>
      <c r="C751">
        <v>2610</v>
      </c>
      <c r="D751" s="313" t="s">
        <v>2907</v>
      </c>
      <c r="E751" s="313" t="s">
        <v>1970</v>
      </c>
      <c r="F751" s="313"/>
      <c r="G751">
        <v>3.5625</v>
      </c>
      <c r="H751">
        <v>2.8125</v>
      </c>
      <c r="I751">
        <v>0.625</v>
      </c>
      <c r="K751" t="s">
        <v>2980</v>
      </c>
      <c r="L751" s="313" t="s">
        <v>3764</v>
      </c>
      <c r="M751" s="313" t="s">
        <v>3765</v>
      </c>
      <c r="N751" s="313"/>
      <c r="O751" s="313"/>
      <c r="P751" s="313"/>
      <c r="Q751" s="313"/>
    </row>
    <row r="752" spans="2:17">
      <c r="B752" s="380">
        <v>39713</v>
      </c>
      <c r="C752">
        <v>2611</v>
      </c>
      <c r="D752" s="313" t="s">
        <v>2907</v>
      </c>
      <c r="E752" s="313" t="s">
        <v>1970</v>
      </c>
      <c r="F752" s="313"/>
      <c r="K752" t="s">
        <v>2980</v>
      </c>
      <c r="L752" s="313" t="s">
        <v>3492</v>
      </c>
      <c r="M752" s="313" t="s">
        <v>3766</v>
      </c>
      <c r="N752" s="313"/>
      <c r="O752" s="313"/>
      <c r="P752" s="313"/>
      <c r="Q752" s="313"/>
    </row>
    <row r="753" spans="2:17">
      <c r="B753" s="380">
        <v>39713</v>
      </c>
      <c r="C753">
        <v>2612</v>
      </c>
      <c r="D753" s="313" t="s">
        <v>2907</v>
      </c>
      <c r="E753" s="313" t="s">
        <v>1970</v>
      </c>
      <c r="F753" s="313"/>
      <c r="G753">
        <v>8.4375</v>
      </c>
      <c r="H753">
        <v>2.0625</v>
      </c>
      <c r="K753" t="s">
        <v>2980</v>
      </c>
      <c r="L753" s="313" t="s">
        <v>3140</v>
      </c>
      <c r="M753" s="313" t="s">
        <v>3767</v>
      </c>
      <c r="N753" s="313" t="s">
        <v>3607</v>
      </c>
      <c r="O753" s="313"/>
      <c r="P753" s="313"/>
      <c r="Q753" s="313"/>
    </row>
    <row r="754" spans="2:17">
      <c r="B754" s="380">
        <v>39727</v>
      </c>
      <c r="C754">
        <v>2613</v>
      </c>
      <c r="D754" s="313" t="s">
        <v>2907</v>
      </c>
      <c r="E754" s="313" t="s">
        <v>1970</v>
      </c>
      <c r="F754" s="313"/>
      <c r="G754">
        <v>2.125</v>
      </c>
      <c r="H754">
        <v>2.125</v>
      </c>
      <c r="I754">
        <v>1.3125</v>
      </c>
      <c r="K754" t="s">
        <v>2980</v>
      </c>
      <c r="L754" s="313" t="s">
        <v>3140</v>
      </c>
      <c r="M754" s="313" t="s">
        <v>3768</v>
      </c>
      <c r="N754" s="313"/>
      <c r="O754" s="313"/>
      <c r="P754" s="313"/>
      <c r="Q754" s="313"/>
    </row>
    <row r="755" spans="2:17">
      <c r="B755" s="380">
        <v>39735</v>
      </c>
      <c r="C755">
        <v>2614</v>
      </c>
      <c r="D755" s="313" t="s">
        <v>2845</v>
      </c>
      <c r="E755" s="313" t="s">
        <v>94</v>
      </c>
      <c r="F755" s="313"/>
      <c r="G755">
        <v>5.875</v>
      </c>
      <c r="H755">
        <v>2.9375</v>
      </c>
      <c r="I755">
        <v>0.9375</v>
      </c>
      <c r="J755">
        <v>0.625</v>
      </c>
      <c r="L755" s="313" t="s">
        <v>2903</v>
      </c>
      <c r="M755" s="313" t="s">
        <v>3769</v>
      </c>
      <c r="N755" s="313"/>
      <c r="O755" s="313"/>
      <c r="P755" s="313"/>
      <c r="Q755" s="313"/>
    </row>
    <row r="756" spans="2:17">
      <c r="B756" s="380">
        <v>39738</v>
      </c>
      <c r="C756">
        <v>2617</v>
      </c>
      <c r="D756" s="313" t="s">
        <v>2907</v>
      </c>
      <c r="E756" s="313" t="s">
        <v>1970</v>
      </c>
      <c r="F756" s="313"/>
      <c r="K756" t="s">
        <v>2980</v>
      </c>
      <c r="L756" s="313" t="s">
        <v>3140</v>
      </c>
      <c r="M756" s="313" t="s">
        <v>3770</v>
      </c>
      <c r="N756" s="313"/>
      <c r="O756" s="313"/>
      <c r="P756" s="313"/>
      <c r="Q756" s="313"/>
    </row>
    <row r="757" spans="2:17">
      <c r="B757" s="380">
        <v>39738</v>
      </c>
      <c r="C757">
        <v>2618</v>
      </c>
      <c r="D757" s="313" t="s">
        <v>2907</v>
      </c>
      <c r="E757" s="313" t="s">
        <v>1970</v>
      </c>
      <c r="F757" s="313"/>
      <c r="G757">
        <v>6.25</v>
      </c>
      <c r="H757">
        <v>1.9375</v>
      </c>
      <c r="K757" t="s">
        <v>2980</v>
      </c>
      <c r="L757" s="313" t="s">
        <v>3140</v>
      </c>
      <c r="M757" s="313" t="s">
        <v>3771</v>
      </c>
      <c r="N757" s="313"/>
      <c r="O757" s="313"/>
      <c r="P757" s="313"/>
      <c r="Q757" s="313"/>
    </row>
    <row r="758" spans="2:17">
      <c r="B758" s="380">
        <v>39764</v>
      </c>
      <c r="C758">
        <v>2620</v>
      </c>
      <c r="D758" s="313" t="s">
        <v>3694</v>
      </c>
      <c r="E758" s="313" t="s">
        <v>94</v>
      </c>
      <c r="F758" s="313" t="s">
        <v>2860</v>
      </c>
      <c r="G758">
        <v>3.375</v>
      </c>
      <c r="H758">
        <v>3.375</v>
      </c>
      <c r="I758">
        <v>0.9375</v>
      </c>
      <c r="J758">
        <v>0.9375</v>
      </c>
      <c r="K758" t="s">
        <v>2894</v>
      </c>
      <c r="L758" s="313" t="s">
        <v>3772</v>
      </c>
      <c r="M758" s="313" t="s">
        <v>3773</v>
      </c>
      <c r="N758" s="313" t="s">
        <v>3774</v>
      </c>
      <c r="O758" s="313" t="s">
        <v>3774</v>
      </c>
      <c r="P758" s="313" t="s">
        <v>3775</v>
      </c>
      <c r="Q758" s="313" t="s">
        <v>3775</v>
      </c>
    </row>
    <row r="759" spans="2:17">
      <c r="B759" s="380">
        <v>39778</v>
      </c>
      <c r="C759">
        <v>2621</v>
      </c>
      <c r="D759" s="313" t="s">
        <v>2845</v>
      </c>
      <c r="E759" s="313" t="s">
        <v>94</v>
      </c>
      <c r="F759" s="313"/>
      <c r="G759">
        <v>6.25</v>
      </c>
      <c r="H759">
        <v>1.25</v>
      </c>
      <c r="I759">
        <v>0.75</v>
      </c>
      <c r="J759">
        <v>0.5625</v>
      </c>
      <c r="L759" s="313" t="s">
        <v>3572</v>
      </c>
      <c r="M759" s="313"/>
      <c r="N759" s="313" t="s">
        <v>3776</v>
      </c>
      <c r="O759" s="313" t="s">
        <v>3777</v>
      </c>
      <c r="P759" s="313"/>
      <c r="Q759" s="313"/>
    </row>
    <row r="760" spans="2:17">
      <c r="B760" s="380">
        <v>39786</v>
      </c>
      <c r="C760">
        <v>2622</v>
      </c>
      <c r="D760" s="313" t="s">
        <v>2907</v>
      </c>
      <c r="E760" s="313" t="s">
        <v>1970</v>
      </c>
      <c r="F760" s="313"/>
      <c r="G760">
        <v>4.5</v>
      </c>
      <c r="H760">
        <v>1.5</v>
      </c>
      <c r="I760">
        <v>7.25</v>
      </c>
      <c r="K760" t="s">
        <v>2980</v>
      </c>
      <c r="L760" s="313" t="s">
        <v>3703</v>
      </c>
      <c r="M760" s="313" t="s">
        <v>3778</v>
      </c>
      <c r="N760" s="313"/>
      <c r="O760" s="313"/>
      <c r="P760" s="313"/>
      <c r="Q760" s="313"/>
    </row>
    <row r="761" spans="2:17">
      <c r="B761" s="380">
        <v>39797</v>
      </c>
      <c r="C761">
        <v>2623</v>
      </c>
      <c r="D761" s="313" t="s">
        <v>2845</v>
      </c>
      <c r="E761" s="313" t="s">
        <v>94</v>
      </c>
      <c r="F761" s="313" t="s">
        <v>2860</v>
      </c>
      <c r="G761">
        <v>15</v>
      </c>
      <c r="H761">
        <v>10</v>
      </c>
      <c r="I761">
        <v>2.5</v>
      </c>
      <c r="J761">
        <v>2.375</v>
      </c>
      <c r="K761" t="s">
        <v>3736</v>
      </c>
      <c r="L761" s="313" t="s">
        <v>3579</v>
      </c>
      <c r="M761" s="313" t="s">
        <v>3779</v>
      </c>
      <c r="N761" s="313" t="s">
        <v>3780</v>
      </c>
      <c r="O761" s="313" t="s">
        <v>3780</v>
      </c>
      <c r="P761" s="313"/>
      <c r="Q761" s="313"/>
    </row>
    <row r="762" spans="2:17">
      <c r="B762" s="380">
        <v>39805</v>
      </c>
      <c r="C762">
        <v>2624</v>
      </c>
      <c r="D762" s="313" t="s">
        <v>2907</v>
      </c>
      <c r="E762" s="313" t="s">
        <v>3781</v>
      </c>
      <c r="F762" s="313"/>
      <c r="G762">
        <v>3.375</v>
      </c>
      <c r="H762">
        <v>1.5625</v>
      </c>
      <c r="L762" s="313" t="s">
        <v>3782</v>
      </c>
      <c r="M762" s="313" t="s">
        <v>3783</v>
      </c>
      <c r="N762" s="313" t="s">
        <v>3784</v>
      </c>
      <c r="O762" s="313"/>
      <c r="P762" s="313"/>
      <c r="Q762" s="313"/>
    </row>
    <row r="763" spans="2:17">
      <c r="B763" s="380">
        <v>39832</v>
      </c>
      <c r="C763">
        <v>2625</v>
      </c>
      <c r="D763" s="313" t="s">
        <v>3694</v>
      </c>
      <c r="E763" s="313" t="s">
        <v>94</v>
      </c>
      <c r="F763" s="313" t="s">
        <v>2860</v>
      </c>
      <c r="G763">
        <v>4.25</v>
      </c>
      <c r="H763">
        <v>3.125</v>
      </c>
      <c r="I763">
        <v>0.75</v>
      </c>
      <c r="J763">
        <v>0.5625</v>
      </c>
      <c r="L763" s="313" t="s">
        <v>3503</v>
      </c>
      <c r="M763" s="313"/>
      <c r="N763" s="313"/>
      <c r="O763" s="313"/>
      <c r="P763" s="313" t="s">
        <v>3785</v>
      </c>
      <c r="Q763" s="313"/>
    </row>
    <row r="764" spans="2:17">
      <c r="B764" s="380">
        <v>39843</v>
      </c>
      <c r="C764">
        <v>2626</v>
      </c>
      <c r="D764" s="313" t="s">
        <v>2907</v>
      </c>
      <c r="E764" s="313" t="s">
        <v>3786</v>
      </c>
      <c r="F764" s="313"/>
      <c r="K764" t="s">
        <v>2980</v>
      </c>
      <c r="L764" s="313" t="s">
        <v>3787</v>
      </c>
      <c r="M764" s="313" t="s">
        <v>3788</v>
      </c>
      <c r="N764" s="313"/>
      <c r="O764" s="313"/>
      <c r="P764" s="313"/>
      <c r="Q764" s="313"/>
    </row>
    <row r="765" spans="2:17">
      <c r="B765" s="380">
        <v>39862</v>
      </c>
      <c r="C765">
        <v>2627</v>
      </c>
      <c r="D765" s="313" t="s">
        <v>2845</v>
      </c>
      <c r="E765" s="313" t="s">
        <v>94</v>
      </c>
      <c r="F765" s="313"/>
      <c r="G765">
        <v>6.25</v>
      </c>
      <c r="H765">
        <v>1.1875</v>
      </c>
      <c r="I765">
        <v>0.75</v>
      </c>
      <c r="J765">
        <v>0.625</v>
      </c>
      <c r="L765" s="313" t="s">
        <v>2903</v>
      </c>
      <c r="M765" s="313" t="s">
        <v>3789</v>
      </c>
      <c r="N765" s="313" t="s">
        <v>3790</v>
      </c>
      <c r="O765" s="313" t="s">
        <v>3624</v>
      </c>
      <c r="P765" s="313"/>
      <c r="Q765" s="313"/>
    </row>
    <row r="766" spans="2:17">
      <c r="B766" s="380">
        <v>39863</v>
      </c>
      <c r="C766">
        <v>2628</v>
      </c>
      <c r="D766" s="313" t="s">
        <v>2845</v>
      </c>
      <c r="E766" s="313" t="s">
        <v>94</v>
      </c>
      <c r="F766" s="313" t="s">
        <v>2860</v>
      </c>
      <c r="G766">
        <v>2.625</v>
      </c>
      <c r="H766">
        <v>2.625</v>
      </c>
      <c r="I766">
        <v>1.5</v>
      </c>
      <c r="J766">
        <v>0.875</v>
      </c>
      <c r="L766" s="313" t="s">
        <v>3664</v>
      </c>
      <c r="M766" s="313"/>
      <c r="N766" s="313" t="s">
        <v>3791</v>
      </c>
      <c r="O766" s="313" t="s">
        <v>3680</v>
      </c>
      <c r="P766" s="313" t="s">
        <v>3785</v>
      </c>
      <c r="Q766" s="313" t="s">
        <v>3792</v>
      </c>
    </row>
    <row r="767" spans="2:17">
      <c r="B767" s="380">
        <v>39868</v>
      </c>
      <c r="C767">
        <v>2629</v>
      </c>
      <c r="D767" s="313" t="s">
        <v>2907</v>
      </c>
      <c r="E767" s="313" t="s">
        <v>3786</v>
      </c>
      <c r="F767" s="313"/>
      <c r="K767" t="s">
        <v>2980</v>
      </c>
      <c r="L767" s="313" t="s">
        <v>3793</v>
      </c>
      <c r="M767" s="313" t="s">
        <v>3794</v>
      </c>
      <c r="N767" s="313"/>
      <c r="O767" s="313"/>
      <c r="P767" s="313"/>
      <c r="Q767" s="313"/>
    </row>
    <row r="768" spans="2:17">
      <c r="B768" s="380">
        <v>40121</v>
      </c>
      <c r="C768">
        <v>2630</v>
      </c>
      <c r="D768" s="313" t="s">
        <v>2907</v>
      </c>
      <c r="E768" s="313" t="s">
        <v>3786</v>
      </c>
      <c r="F768" s="313"/>
      <c r="G768">
        <v>6.3125</v>
      </c>
      <c r="H768">
        <v>4</v>
      </c>
      <c r="I768">
        <v>2.09375</v>
      </c>
      <c r="K768" t="s">
        <v>2980</v>
      </c>
      <c r="L768" s="313" t="s">
        <v>3120</v>
      </c>
      <c r="M768" s="313" t="s">
        <v>3795</v>
      </c>
      <c r="N768" s="313" t="s">
        <v>3796</v>
      </c>
      <c r="O768" s="313"/>
      <c r="P768" s="313"/>
      <c r="Q768" s="313"/>
    </row>
    <row r="769" spans="2:17">
      <c r="B769" s="380">
        <v>39902</v>
      </c>
      <c r="C769">
        <v>2631</v>
      </c>
      <c r="D769" s="313" t="s">
        <v>2907</v>
      </c>
      <c r="E769" s="313" t="s">
        <v>14</v>
      </c>
      <c r="F769" s="313"/>
      <c r="I769">
        <v>0.5</v>
      </c>
      <c r="K769" t="s">
        <v>2980</v>
      </c>
      <c r="L769" s="313" t="s">
        <v>3797</v>
      </c>
      <c r="M769" s="313" t="s">
        <v>3798</v>
      </c>
      <c r="N769" s="313"/>
      <c r="O769" s="313"/>
      <c r="P769" s="313"/>
      <c r="Q769" s="313"/>
    </row>
    <row r="770" spans="2:17">
      <c r="B770" s="380">
        <v>39902</v>
      </c>
      <c r="C770">
        <v>2632</v>
      </c>
      <c r="D770" s="313" t="s">
        <v>2907</v>
      </c>
      <c r="E770" s="313" t="s">
        <v>14</v>
      </c>
      <c r="F770" s="313"/>
      <c r="I770">
        <v>0.375</v>
      </c>
      <c r="K770" t="s">
        <v>2980</v>
      </c>
      <c r="L770" s="313" t="s">
        <v>3797</v>
      </c>
      <c r="M770" s="313" t="s">
        <v>3799</v>
      </c>
      <c r="N770" s="313"/>
      <c r="O770" s="313"/>
      <c r="P770" s="313"/>
      <c r="Q770" s="313"/>
    </row>
    <row r="771" spans="2:17">
      <c r="B771" s="380">
        <v>39906</v>
      </c>
      <c r="C771">
        <v>2633</v>
      </c>
      <c r="D771" s="313" t="s">
        <v>2907</v>
      </c>
      <c r="E771" s="313" t="s">
        <v>3786</v>
      </c>
      <c r="F771" s="313"/>
      <c r="G771">
        <v>6.875</v>
      </c>
      <c r="H771">
        <v>1.09375</v>
      </c>
      <c r="I771">
        <v>8.78125</v>
      </c>
      <c r="K771" t="s">
        <v>2980</v>
      </c>
      <c r="L771" s="313" t="s">
        <v>3120</v>
      </c>
      <c r="M771" s="313" t="s">
        <v>3800</v>
      </c>
      <c r="N771" s="313" t="s">
        <v>3796</v>
      </c>
      <c r="O771" s="313"/>
      <c r="P771" s="313"/>
      <c r="Q771" s="313"/>
    </row>
    <row r="772" spans="2:17">
      <c r="B772" s="380">
        <v>39930</v>
      </c>
      <c r="C772">
        <v>2634</v>
      </c>
      <c r="D772" s="313" t="s">
        <v>2907</v>
      </c>
      <c r="E772" s="313" t="s">
        <v>3786</v>
      </c>
      <c r="F772" s="313"/>
      <c r="G772">
        <v>10.4375</v>
      </c>
      <c r="H772">
        <v>8.5</v>
      </c>
      <c r="I772">
        <v>1.125</v>
      </c>
      <c r="K772" t="s">
        <v>2980</v>
      </c>
      <c r="L772" s="313" t="s">
        <v>3120</v>
      </c>
      <c r="M772" s="313" t="s">
        <v>3801</v>
      </c>
      <c r="N772" s="313" t="s">
        <v>3796</v>
      </c>
      <c r="O772" s="313"/>
      <c r="P772" s="313"/>
      <c r="Q772" s="313"/>
    </row>
    <row r="773" spans="2:17">
      <c r="B773" s="380">
        <v>39930</v>
      </c>
      <c r="C773">
        <v>2635</v>
      </c>
      <c r="D773" s="313" t="s">
        <v>2845</v>
      </c>
      <c r="E773" s="313" t="s">
        <v>94</v>
      </c>
      <c r="F773" s="313"/>
      <c r="G773">
        <v>9.375</v>
      </c>
      <c r="H773">
        <v>2.25</v>
      </c>
      <c r="I773">
        <v>1.0625</v>
      </c>
      <c r="J773">
        <v>0.5</v>
      </c>
      <c r="K773" t="s">
        <v>2936</v>
      </c>
      <c r="L773" s="313" t="s">
        <v>3802</v>
      </c>
      <c r="M773" s="313" t="s">
        <v>3803</v>
      </c>
      <c r="N773" s="313"/>
      <c r="O773" s="313"/>
      <c r="P773" s="313"/>
      <c r="Q773" s="313"/>
    </row>
    <row r="774" spans="2:17">
      <c r="B774" s="380">
        <v>39930</v>
      </c>
      <c r="C774">
        <v>2636</v>
      </c>
      <c r="D774" s="313" t="s">
        <v>2845</v>
      </c>
      <c r="E774" s="313" t="s">
        <v>94</v>
      </c>
      <c r="F774" s="313"/>
      <c r="G774">
        <v>3.875</v>
      </c>
      <c r="H774">
        <v>3.3125</v>
      </c>
      <c r="I774">
        <v>1.375</v>
      </c>
      <c r="J774">
        <v>0.75</v>
      </c>
      <c r="K774" t="s">
        <v>2936</v>
      </c>
      <c r="L774" s="313" t="s">
        <v>3802</v>
      </c>
      <c r="M774" s="313" t="s">
        <v>3803</v>
      </c>
      <c r="N774" s="313"/>
      <c r="O774" s="313"/>
      <c r="P774" s="313"/>
      <c r="Q774" s="313"/>
    </row>
    <row r="775" spans="2:17">
      <c r="B775" s="380">
        <v>39979</v>
      </c>
      <c r="C775">
        <v>2637</v>
      </c>
      <c r="D775" s="313" t="s">
        <v>2845</v>
      </c>
      <c r="E775" s="313" t="s">
        <v>94</v>
      </c>
      <c r="F775" s="313" t="s">
        <v>2860</v>
      </c>
      <c r="G775">
        <v>2.9375</v>
      </c>
      <c r="H775">
        <v>2.3125</v>
      </c>
      <c r="I775">
        <v>0.9375</v>
      </c>
      <c r="J775">
        <v>1.0625</v>
      </c>
      <c r="K775" t="s">
        <v>3574</v>
      </c>
      <c r="L775" s="313" t="s">
        <v>3804</v>
      </c>
      <c r="M775" s="313" t="s">
        <v>3805</v>
      </c>
      <c r="N775" s="313" t="s">
        <v>3806</v>
      </c>
      <c r="O775" s="313" t="s">
        <v>3807</v>
      </c>
      <c r="P775" s="313" t="s">
        <v>3808</v>
      </c>
      <c r="Q775" s="313" t="s">
        <v>3808</v>
      </c>
    </row>
    <row r="776" spans="2:17">
      <c r="B776" s="380">
        <v>39980</v>
      </c>
      <c r="C776">
        <v>2638</v>
      </c>
      <c r="D776" s="313" t="s">
        <v>2907</v>
      </c>
      <c r="E776" s="313" t="s">
        <v>3786</v>
      </c>
      <c r="F776" s="313"/>
      <c r="G776">
        <v>4.5</v>
      </c>
      <c r="H776">
        <v>1.40625</v>
      </c>
      <c r="I776">
        <v>4.5</v>
      </c>
      <c r="K776" t="s">
        <v>3574</v>
      </c>
      <c r="L776" s="313" t="s">
        <v>3354</v>
      </c>
      <c r="M776" s="313" t="s">
        <v>3809</v>
      </c>
      <c r="N776" s="313"/>
      <c r="O776" s="313"/>
      <c r="P776" s="313"/>
      <c r="Q776" s="313"/>
    </row>
    <row r="777" spans="2:17">
      <c r="B777" s="380">
        <v>39980</v>
      </c>
      <c r="C777">
        <v>2639</v>
      </c>
      <c r="D777" s="313" t="s">
        <v>2907</v>
      </c>
      <c r="E777" s="313" t="s">
        <v>3786</v>
      </c>
      <c r="F777" s="313"/>
      <c r="G777">
        <v>4.5</v>
      </c>
      <c r="H777">
        <v>1.40625</v>
      </c>
      <c r="I777">
        <v>4.5</v>
      </c>
      <c r="K777" t="s">
        <v>3574</v>
      </c>
      <c r="L777" s="313" t="s">
        <v>3354</v>
      </c>
      <c r="M777" s="313" t="s">
        <v>3810</v>
      </c>
      <c r="N777" s="313"/>
      <c r="O777" s="313"/>
      <c r="P777" s="313"/>
      <c r="Q777" s="313"/>
    </row>
    <row r="778" spans="2:17">
      <c r="B778" s="380">
        <v>39982</v>
      </c>
      <c r="C778">
        <v>2640</v>
      </c>
      <c r="D778" s="313" t="s">
        <v>2907</v>
      </c>
      <c r="E778" s="313" t="s">
        <v>3588</v>
      </c>
      <c r="F778" s="313"/>
      <c r="G778">
        <v>2.1875</v>
      </c>
      <c r="H778">
        <v>2.40625</v>
      </c>
      <c r="I778">
        <v>0.875</v>
      </c>
      <c r="L778" s="313" t="s">
        <v>3811</v>
      </c>
      <c r="M778" s="313" t="s">
        <v>3812</v>
      </c>
      <c r="N778" s="313"/>
      <c r="O778" s="313"/>
      <c r="P778" s="313"/>
      <c r="Q778" s="313"/>
    </row>
    <row r="779" spans="2:17">
      <c r="B779" s="380">
        <v>39986</v>
      </c>
      <c r="C779">
        <v>2641</v>
      </c>
      <c r="D779" s="313" t="s">
        <v>2845</v>
      </c>
      <c r="E779" s="313" t="s">
        <v>94</v>
      </c>
      <c r="F779" s="313"/>
      <c r="G779">
        <v>3.625</v>
      </c>
      <c r="H779">
        <v>2.375</v>
      </c>
      <c r="I779">
        <v>1.375</v>
      </c>
      <c r="J779">
        <v>0.75</v>
      </c>
      <c r="K779" t="s">
        <v>2894</v>
      </c>
      <c r="L779" s="313" t="s">
        <v>3813</v>
      </c>
      <c r="M779" s="313"/>
      <c r="N779" s="313" t="s">
        <v>2848</v>
      </c>
      <c r="O779" s="313" t="s">
        <v>2851</v>
      </c>
      <c r="P779" s="313"/>
      <c r="Q779" s="313"/>
    </row>
    <row r="780" spans="2:17">
      <c r="B780" s="380">
        <v>39986</v>
      </c>
      <c r="C780">
        <v>2642</v>
      </c>
      <c r="D780" s="313" t="s">
        <v>2907</v>
      </c>
      <c r="E780" s="313" t="s">
        <v>3786</v>
      </c>
      <c r="F780" s="313"/>
      <c r="G780">
        <v>3.75</v>
      </c>
      <c r="H780">
        <v>2.5625</v>
      </c>
      <c r="I780">
        <v>2.3125</v>
      </c>
      <c r="K780" t="s">
        <v>2980</v>
      </c>
      <c r="L780" s="313" t="s">
        <v>3813</v>
      </c>
      <c r="M780" s="313" t="s">
        <v>3814</v>
      </c>
      <c r="N780" s="313"/>
      <c r="O780" s="313"/>
      <c r="P780" s="313"/>
      <c r="Q780" s="313"/>
    </row>
    <row r="781" spans="2:17">
      <c r="B781" s="380">
        <v>39989</v>
      </c>
      <c r="C781">
        <v>2643</v>
      </c>
      <c r="D781" s="313" t="s">
        <v>2907</v>
      </c>
      <c r="E781" s="313" t="s">
        <v>3815</v>
      </c>
      <c r="F781" s="313"/>
      <c r="G781">
        <v>7.0625</v>
      </c>
      <c r="H781">
        <v>2.875</v>
      </c>
      <c r="I781">
        <v>1.625</v>
      </c>
      <c r="L781" s="313" t="s">
        <v>3816</v>
      </c>
      <c r="M781" s="313" t="s">
        <v>3817</v>
      </c>
      <c r="N781" s="313"/>
      <c r="O781" s="313"/>
      <c r="P781" s="313"/>
      <c r="Q781" s="313"/>
    </row>
    <row r="782" spans="2:17">
      <c r="B782" s="380">
        <v>39989</v>
      </c>
      <c r="C782">
        <v>2644</v>
      </c>
      <c r="D782" s="313" t="s">
        <v>2845</v>
      </c>
      <c r="E782" s="313" t="s">
        <v>94</v>
      </c>
      <c r="F782" s="313"/>
      <c r="G782">
        <v>3.25</v>
      </c>
      <c r="H782">
        <v>3.25</v>
      </c>
      <c r="I782">
        <v>0.625</v>
      </c>
      <c r="J782">
        <v>0.625</v>
      </c>
      <c r="L782" s="313" t="s">
        <v>3818</v>
      </c>
      <c r="M782" s="313" t="s">
        <v>3819</v>
      </c>
      <c r="N782" s="313" t="s">
        <v>3820</v>
      </c>
      <c r="O782" s="313" t="s">
        <v>3821</v>
      </c>
      <c r="P782" s="313" t="s">
        <v>3785</v>
      </c>
      <c r="Q782" s="313" t="s">
        <v>3785</v>
      </c>
    </row>
    <row r="783" spans="2:17">
      <c r="B783" s="380">
        <v>39997</v>
      </c>
      <c r="C783">
        <v>2645</v>
      </c>
      <c r="D783" s="313" t="s">
        <v>2907</v>
      </c>
      <c r="E783" s="313" t="s">
        <v>3786</v>
      </c>
      <c r="F783" s="313"/>
      <c r="G783">
        <v>3.75</v>
      </c>
      <c r="H783">
        <v>2.6875</v>
      </c>
      <c r="I783">
        <v>1.5</v>
      </c>
      <c r="K783" t="s">
        <v>2980</v>
      </c>
      <c r="L783" s="313" t="s">
        <v>3822</v>
      </c>
      <c r="M783" s="313" t="s">
        <v>3823</v>
      </c>
      <c r="N783" s="313" t="s">
        <v>3009</v>
      </c>
      <c r="O783" s="313"/>
      <c r="P783" s="313"/>
      <c r="Q783" s="313"/>
    </row>
    <row r="784" spans="2:17">
      <c r="B784" s="380">
        <v>39997</v>
      </c>
      <c r="C784">
        <v>2646</v>
      </c>
      <c r="D784" s="313" t="s">
        <v>2907</v>
      </c>
      <c r="E784" s="313" t="s">
        <v>3786</v>
      </c>
      <c r="F784" s="313"/>
      <c r="G784">
        <v>3.75</v>
      </c>
      <c r="H784">
        <v>2.75</v>
      </c>
      <c r="I784">
        <v>1.46875</v>
      </c>
      <c r="K784" t="s">
        <v>2980</v>
      </c>
      <c r="L784" s="313" t="s">
        <v>3822</v>
      </c>
      <c r="M784" s="313" t="s">
        <v>3824</v>
      </c>
      <c r="N784" s="313" t="s">
        <v>3009</v>
      </c>
      <c r="O784" s="313"/>
      <c r="P784" s="313"/>
      <c r="Q784" s="313"/>
    </row>
    <row r="785" spans="2:17">
      <c r="B785" s="380">
        <v>40007</v>
      </c>
      <c r="C785">
        <v>2647</v>
      </c>
      <c r="D785" s="313" t="s">
        <v>2845</v>
      </c>
      <c r="E785" s="313" t="s">
        <v>3825</v>
      </c>
      <c r="F785" s="313" t="s">
        <v>2860</v>
      </c>
      <c r="G785">
        <v>3.5</v>
      </c>
      <c r="H785">
        <v>2.5</v>
      </c>
      <c r="J785">
        <v>0.875</v>
      </c>
      <c r="L785" s="313" t="s">
        <v>3822</v>
      </c>
      <c r="M785" s="313" t="s">
        <v>3826</v>
      </c>
      <c r="N785" s="313"/>
      <c r="O785" s="313"/>
      <c r="P785" s="313" t="s">
        <v>3785</v>
      </c>
      <c r="Q785" s="313"/>
    </row>
    <row r="786" spans="2:17">
      <c r="B786" s="380">
        <v>40007</v>
      </c>
      <c r="C786">
        <v>2648</v>
      </c>
      <c r="D786" s="313" t="s">
        <v>2907</v>
      </c>
      <c r="E786" s="313" t="s">
        <v>3786</v>
      </c>
      <c r="F786" s="313"/>
      <c r="G786">
        <v>3.0625</v>
      </c>
      <c r="H786">
        <v>2.4375</v>
      </c>
      <c r="I786">
        <v>1.375</v>
      </c>
      <c r="K786" t="s">
        <v>2980</v>
      </c>
      <c r="L786" s="313" t="s">
        <v>3140</v>
      </c>
      <c r="M786" s="313" t="s">
        <v>3827</v>
      </c>
      <c r="N786" s="313"/>
      <c r="O786" s="313"/>
      <c r="P786" s="313"/>
      <c r="Q786" s="313"/>
    </row>
    <row r="787" spans="2:17">
      <c r="B787" s="380">
        <v>40008</v>
      </c>
      <c r="C787">
        <v>2649</v>
      </c>
      <c r="D787" s="313" t="s">
        <v>2907</v>
      </c>
      <c r="E787" s="313" t="s">
        <v>3786</v>
      </c>
      <c r="F787" s="313"/>
      <c r="G787">
        <v>8.59375</v>
      </c>
      <c r="H787">
        <v>6.25</v>
      </c>
      <c r="I787">
        <v>1.4375</v>
      </c>
      <c r="K787" t="s">
        <v>2980</v>
      </c>
      <c r="L787" s="313" t="s">
        <v>3120</v>
      </c>
      <c r="M787" s="313" t="s">
        <v>3828</v>
      </c>
      <c r="N787" s="313"/>
      <c r="O787" s="313"/>
      <c r="P787" s="313"/>
      <c r="Q787" s="313"/>
    </row>
    <row r="788" spans="2:17">
      <c r="B788" s="380">
        <v>40011</v>
      </c>
      <c r="C788">
        <v>2650</v>
      </c>
      <c r="D788" s="313" t="s">
        <v>2907</v>
      </c>
      <c r="E788" s="313" t="s">
        <v>3786</v>
      </c>
      <c r="F788" s="313"/>
      <c r="G788">
        <v>10.671875</v>
      </c>
      <c r="H788">
        <v>6.15625</v>
      </c>
      <c r="I788">
        <v>1.625</v>
      </c>
      <c r="K788" t="s">
        <v>2980</v>
      </c>
      <c r="L788" s="313" t="s">
        <v>3120</v>
      </c>
      <c r="M788" s="313" t="s">
        <v>3829</v>
      </c>
      <c r="N788" s="313" t="s">
        <v>3796</v>
      </c>
      <c r="O788" s="313"/>
      <c r="P788" s="313"/>
      <c r="Q788" s="313"/>
    </row>
    <row r="789" spans="2:17">
      <c r="B789" s="380">
        <v>40015</v>
      </c>
      <c r="C789">
        <v>2651</v>
      </c>
      <c r="D789" s="313" t="s">
        <v>2907</v>
      </c>
      <c r="E789" s="313" t="s">
        <v>3786</v>
      </c>
      <c r="F789" s="313"/>
      <c r="G789">
        <v>4.1875</v>
      </c>
      <c r="H789">
        <v>2.0625</v>
      </c>
      <c r="I789">
        <v>1.1875</v>
      </c>
      <c r="K789" t="s">
        <v>2980</v>
      </c>
      <c r="L789" s="313" t="s">
        <v>3140</v>
      </c>
      <c r="M789" s="313" t="s">
        <v>3830</v>
      </c>
      <c r="N789" s="313"/>
      <c r="O789" s="313"/>
      <c r="P789" s="313"/>
      <c r="Q789" s="313"/>
    </row>
    <row r="790" spans="2:17">
      <c r="B790" s="380">
        <v>40015</v>
      </c>
      <c r="C790">
        <v>2652</v>
      </c>
      <c r="D790" s="313" t="s">
        <v>2907</v>
      </c>
      <c r="E790" s="313" t="s">
        <v>3786</v>
      </c>
      <c r="F790" s="313"/>
      <c r="G790">
        <v>5.1875</v>
      </c>
      <c r="H790">
        <v>1.75</v>
      </c>
      <c r="I790">
        <v>1.75</v>
      </c>
      <c r="K790" t="s">
        <v>2980</v>
      </c>
      <c r="L790" s="313" t="s">
        <v>3140</v>
      </c>
      <c r="M790" s="313" t="s">
        <v>3831</v>
      </c>
      <c r="N790" s="313"/>
      <c r="O790" s="313"/>
      <c r="P790" s="313"/>
      <c r="Q790" s="313"/>
    </row>
    <row r="791" spans="2:17">
      <c r="B791" s="380">
        <v>40023</v>
      </c>
      <c r="C791">
        <v>2653</v>
      </c>
      <c r="D791" s="313" t="s">
        <v>2845</v>
      </c>
      <c r="E791" s="313" t="s">
        <v>94</v>
      </c>
      <c r="F791" s="313" t="s">
        <v>2860</v>
      </c>
      <c r="G791">
        <v>5</v>
      </c>
      <c r="H791">
        <v>5</v>
      </c>
      <c r="I791">
        <v>2</v>
      </c>
      <c r="J791">
        <v>1.875</v>
      </c>
      <c r="K791" t="s">
        <v>2861</v>
      </c>
      <c r="L791" s="313" t="s">
        <v>3579</v>
      </c>
      <c r="M791" s="313" t="s">
        <v>3832</v>
      </c>
      <c r="N791" s="313" t="s">
        <v>3833</v>
      </c>
      <c r="O791" s="313" t="s">
        <v>3833</v>
      </c>
      <c r="P791" s="313" t="s">
        <v>3834</v>
      </c>
      <c r="Q791" s="313" t="s">
        <v>3834</v>
      </c>
    </row>
    <row r="792" spans="2:17">
      <c r="B792" s="380">
        <v>40025</v>
      </c>
      <c r="C792">
        <v>2654</v>
      </c>
      <c r="D792" s="313" t="s">
        <v>2907</v>
      </c>
      <c r="E792" s="313" t="s">
        <v>3786</v>
      </c>
      <c r="F792" s="313"/>
      <c r="G792">
        <v>2.75</v>
      </c>
      <c r="H792">
        <v>1.1875</v>
      </c>
      <c r="I792">
        <v>2.6875</v>
      </c>
      <c r="L792" s="313" t="s">
        <v>3140</v>
      </c>
      <c r="M792" s="313" t="s">
        <v>3835</v>
      </c>
      <c r="N792" s="313"/>
      <c r="O792" s="313"/>
      <c r="P792" s="313"/>
      <c r="Q792" s="313"/>
    </row>
    <row r="793" spans="2:17">
      <c r="B793" s="380">
        <v>40025</v>
      </c>
      <c r="C793">
        <v>2655</v>
      </c>
      <c r="D793" s="313" t="s">
        <v>2907</v>
      </c>
      <c r="E793" s="313" t="s">
        <v>3786</v>
      </c>
      <c r="F793" s="313"/>
      <c r="G793">
        <v>2.25</v>
      </c>
      <c r="H793">
        <v>1.0625</v>
      </c>
      <c r="I793">
        <v>3.21875</v>
      </c>
      <c r="L793" s="313" t="s">
        <v>3140</v>
      </c>
      <c r="M793" s="313" t="s">
        <v>3836</v>
      </c>
      <c r="N793" s="313"/>
      <c r="O793" s="313"/>
      <c r="P793" s="313"/>
      <c r="Q793" s="313"/>
    </row>
    <row r="794" spans="2:17">
      <c r="B794" s="380">
        <v>40036</v>
      </c>
      <c r="C794">
        <v>2656</v>
      </c>
      <c r="D794" s="313" t="s">
        <v>2907</v>
      </c>
      <c r="E794" s="313" t="s">
        <v>3786</v>
      </c>
      <c r="F794" s="313"/>
      <c r="L794" s="313" t="s">
        <v>3837</v>
      </c>
      <c r="M794" s="313" t="s">
        <v>3838</v>
      </c>
      <c r="N794" s="313"/>
      <c r="O794" s="313"/>
      <c r="P794" s="313"/>
      <c r="Q794" s="313"/>
    </row>
    <row r="795" spans="2:17">
      <c r="B795" s="380">
        <v>40037</v>
      </c>
      <c r="C795">
        <v>2657</v>
      </c>
      <c r="D795" s="313" t="s">
        <v>2845</v>
      </c>
      <c r="E795" s="313" t="s">
        <v>3825</v>
      </c>
      <c r="F795" s="313" t="s">
        <v>2860</v>
      </c>
      <c r="G795">
        <v>5.125</v>
      </c>
      <c r="H795">
        <v>5.125</v>
      </c>
      <c r="J795">
        <v>1</v>
      </c>
      <c r="L795" s="313" t="s">
        <v>3120</v>
      </c>
      <c r="M795" s="313" t="s">
        <v>3839</v>
      </c>
      <c r="N795" s="313" t="s">
        <v>3840</v>
      </c>
      <c r="O795" s="313" t="s">
        <v>3841</v>
      </c>
      <c r="P795" s="313" t="s">
        <v>3842</v>
      </c>
      <c r="Q795" s="313" t="s">
        <v>3843</v>
      </c>
    </row>
    <row r="796" spans="2:17">
      <c r="B796" s="380">
        <v>40038</v>
      </c>
      <c r="C796">
        <v>2658</v>
      </c>
      <c r="D796" s="313" t="s">
        <v>2845</v>
      </c>
      <c r="E796" s="313" t="s">
        <v>94</v>
      </c>
      <c r="F796" s="313"/>
      <c r="G796">
        <v>2</v>
      </c>
      <c r="H796">
        <v>2</v>
      </c>
      <c r="I796">
        <v>1.625</v>
      </c>
      <c r="J796">
        <v>0.75</v>
      </c>
      <c r="K796" t="s">
        <v>2861</v>
      </c>
      <c r="L796" s="313" t="s">
        <v>3844</v>
      </c>
      <c r="M796" s="313" t="s">
        <v>3845</v>
      </c>
      <c r="N796" s="313" t="s">
        <v>3012</v>
      </c>
      <c r="O796" s="313" t="s">
        <v>2848</v>
      </c>
      <c r="P796" s="313"/>
      <c r="Q796" s="313"/>
    </row>
    <row r="797" spans="2:17">
      <c r="B797" s="380">
        <v>40045</v>
      </c>
      <c r="C797">
        <v>2663</v>
      </c>
      <c r="D797" s="313" t="s">
        <v>2907</v>
      </c>
      <c r="E797" s="313" t="s">
        <v>3786</v>
      </c>
      <c r="F797" s="313"/>
      <c r="G797">
        <v>6.4375</v>
      </c>
      <c r="H797">
        <v>2.0625</v>
      </c>
      <c r="I797">
        <v>6.4375</v>
      </c>
      <c r="L797" s="313" t="s">
        <v>3120</v>
      </c>
      <c r="M797" s="313" t="s">
        <v>3846</v>
      </c>
      <c r="N797" s="313"/>
      <c r="O797" s="313"/>
      <c r="P797" s="313"/>
      <c r="Q797" s="313"/>
    </row>
    <row r="798" spans="2:17">
      <c r="B798" s="380">
        <v>40060</v>
      </c>
      <c r="C798">
        <v>2664</v>
      </c>
      <c r="D798" s="313" t="s">
        <v>2845</v>
      </c>
      <c r="E798" s="313" t="s">
        <v>94</v>
      </c>
      <c r="F798" s="313"/>
      <c r="G798">
        <v>10.625</v>
      </c>
      <c r="H798">
        <v>6.25</v>
      </c>
      <c r="J798">
        <v>1.125</v>
      </c>
      <c r="L798" s="313" t="s">
        <v>3120</v>
      </c>
      <c r="M798" s="313" t="s">
        <v>3847</v>
      </c>
      <c r="N798" s="313"/>
      <c r="O798" s="313"/>
      <c r="P798" s="313"/>
      <c r="Q798" s="313"/>
    </row>
    <row r="799" spans="2:17">
      <c r="B799" s="380">
        <v>40072</v>
      </c>
      <c r="C799">
        <v>2665</v>
      </c>
      <c r="D799" s="313" t="s">
        <v>2845</v>
      </c>
      <c r="E799" s="313" t="s">
        <v>94</v>
      </c>
      <c r="F799" s="313"/>
      <c r="G799">
        <v>5.9375</v>
      </c>
      <c r="H799">
        <v>3.8125</v>
      </c>
      <c r="I799">
        <v>2</v>
      </c>
      <c r="J799">
        <v>0.75</v>
      </c>
      <c r="K799" t="s">
        <v>2899</v>
      </c>
      <c r="L799" s="313" t="s">
        <v>3120</v>
      </c>
      <c r="M799" s="313" t="s">
        <v>3848</v>
      </c>
      <c r="N799" s="313" t="s">
        <v>3849</v>
      </c>
      <c r="O799" s="313" t="s">
        <v>3850</v>
      </c>
      <c r="P799" s="313" t="s">
        <v>3318</v>
      </c>
      <c r="Q799" s="313" t="s">
        <v>3851</v>
      </c>
    </row>
    <row r="800" spans="2:17">
      <c r="B800" s="380">
        <v>40142</v>
      </c>
      <c r="C800">
        <v>2666</v>
      </c>
      <c r="D800" s="313" t="s">
        <v>2907</v>
      </c>
      <c r="E800" s="313" t="s">
        <v>94</v>
      </c>
      <c r="F800" s="313"/>
      <c r="G800">
        <v>8.75</v>
      </c>
      <c r="H800">
        <v>2.1875</v>
      </c>
      <c r="I800">
        <v>2.5625</v>
      </c>
      <c r="L800" s="313" t="s">
        <v>3492</v>
      </c>
      <c r="M800" s="313" t="s">
        <v>3852</v>
      </c>
      <c r="N800" s="313"/>
      <c r="O800" s="313"/>
      <c r="P800" s="313"/>
      <c r="Q800" s="313"/>
    </row>
    <row r="801" spans="2:17">
      <c r="B801" s="380">
        <v>40191</v>
      </c>
      <c r="C801">
        <v>2667</v>
      </c>
      <c r="D801" s="313" t="s">
        <v>2907</v>
      </c>
      <c r="E801" s="313" t="s">
        <v>3786</v>
      </c>
      <c r="F801" s="313"/>
      <c r="L801" s="313" t="s">
        <v>3120</v>
      </c>
      <c r="M801" s="313" t="s">
        <v>3853</v>
      </c>
      <c r="N801" s="313"/>
      <c r="O801" s="313"/>
      <c r="P801" s="313"/>
      <c r="Q801" s="313"/>
    </row>
    <row r="802" spans="2:17">
      <c r="B802" s="380">
        <v>40205</v>
      </c>
      <c r="C802">
        <v>2668</v>
      </c>
      <c r="D802" s="313" t="s">
        <v>2907</v>
      </c>
      <c r="E802" s="313" t="s">
        <v>3786</v>
      </c>
      <c r="F802" s="313"/>
      <c r="G802">
        <v>2.125</v>
      </c>
      <c r="H802">
        <v>2.3125</v>
      </c>
      <c r="I802">
        <v>1.125</v>
      </c>
      <c r="L802" s="313" t="s">
        <v>3120</v>
      </c>
      <c r="M802" s="313" t="s">
        <v>3854</v>
      </c>
      <c r="N802" s="313" t="s">
        <v>3855</v>
      </c>
      <c r="O802" s="313"/>
      <c r="P802" s="313"/>
      <c r="Q802" s="313"/>
    </row>
    <row r="803" spans="2:17">
      <c r="B803" s="380">
        <v>40197</v>
      </c>
      <c r="C803">
        <v>2669</v>
      </c>
      <c r="D803" s="313" t="s">
        <v>2907</v>
      </c>
      <c r="E803" s="313" t="s">
        <v>3786</v>
      </c>
      <c r="F803" s="313"/>
      <c r="G803">
        <v>6.5</v>
      </c>
      <c r="H803">
        <v>3.625</v>
      </c>
      <c r="I803">
        <v>6.4375</v>
      </c>
      <c r="L803" s="313" t="s">
        <v>3120</v>
      </c>
      <c r="M803" s="313" t="s">
        <v>3856</v>
      </c>
      <c r="N803" s="313" t="s">
        <v>3857</v>
      </c>
      <c r="O803" s="313"/>
      <c r="P803" s="313"/>
      <c r="Q803" s="313"/>
    </row>
    <row r="804" spans="2:17">
      <c r="B804" s="380">
        <v>40210</v>
      </c>
      <c r="C804">
        <v>2670</v>
      </c>
      <c r="D804" s="313" t="s">
        <v>2907</v>
      </c>
      <c r="E804" s="313" t="s">
        <v>3786</v>
      </c>
      <c r="F804" s="313"/>
      <c r="G804">
        <v>4.1875</v>
      </c>
      <c r="H804">
        <v>3</v>
      </c>
      <c r="I804">
        <v>4.625</v>
      </c>
      <c r="L804" s="313" t="s">
        <v>3492</v>
      </c>
      <c r="M804" s="313" t="s">
        <v>3858</v>
      </c>
      <c r="N804" s="313" t="s">
        <v>3796</v>
      </c>
      <c r="O804" s="313"/>
      <c r="P804" s="313"/>
      <c r="Q804" s="313"/>
    </row>
    <row r="805" spans="2:17">
      <c r="B805" s="380">
        <v>40211</v>
      </c>
      <c r="C805">
        <v>2671</v>
      </c>
      <c r="D805" s="313" t="s">
        <v>2845</v>
      </c>
      <c r="E805" s="313" t="s">
        <v>94</v>
      </c>
      <c r="F805" s="313"/>
      <c r="G805">
        <v>3.375</v>
      </c>
      <c r="H805">
        <v>2.875</v>
      </c>
      <c r="I805">
        <v>0.9375</v>
      </c>
      <c r="J805">
        <v>1.0625</v>
      </c>
      <c r="K805" t="s">
        <v>3574</v>
      </c>
      <c r="L805" s="313" t="s">
        <v>2875</v>
      </c>
      <c r="M805" s="313" t="s">
        <v>3859</v>
      </c>
      <c r="N805" s="313" t="s">
        <v>3860</v>
      </c>
      <c r="O805" s="313" t="s">
        <v>3861</v>
      </c>
      <c r="P805" s="313"/>
      <c r="Q805" s="313"/>
    </row>
    <row r="806" spans="2:17">
      <c r="B806" s="380">
        <v>40218</v>
      </c>
      <c r="C806">
        <v>2672</v>
      </c>
      <c r="D806" s="313" t="s">
        <v>2907</v>
      </c>
      <c r="E806" s="313" t="s">
        <v>3590</v>
      </c>
      <c r="F806" s="313"/>
      <c r="G806">
        <v>2</v>
      </c>
      <c r="H806">
        <v>2</v>
      </c>
      <c r="I806">
        <v>1.15625</v>
      </c>
      <c r="L806" s="313" t="s">
        <v>3862</v>
      </c>
      <c r="M806" s="313" t="s">
        <v>3863</v>
      </c>
      <c r="N806" s="313"/>
      <c r="O806" s="313"/>
      <c r="P806" s="313"/>
      <c r="Q806" s="313"/>
    </row>
    <row r="807" spans="2:17">
      <c r="B807" s="380">
        <v>40219</v>
      </c>
      <c r="C807">
        <v>2673</v>
      </c>
      <c r="D807" s="313" t="s">
        <v>2907</v>
      </c>
      <c r="E807" s="313" t="s">
        <v>3786</v>
      </c>
      <c r="F807" s="313"/>
      <c r="G807">
        <v>2.5625</v>
      </c>
      <c r="H807">
        <v>1.75</v>
      </c>
      <c r="I807">
        <v>2.625</v>
      </c>
      <c r="L807" s="313" t="s">
        <v>3140</v>
      </c>
      <c r="M807" s="313" t="s">
        <v>3864</v>
      </c>
      <c r="N807" s="313"/>
      <c r="O807" s="313"/>
      <c r="P807" s="313"/>
      <c r="Q807" s="313"/>
    </row>
    <row r="808" spans="2:17">
      <c r="B808" s="380">
        <v>40188</v>
      </c>
      <c r="C808">
        <v>2674</v>
      </c>
      <c r="D808" s="313" t="s">
        <v>2845</v>
      </c>
      <c r="E808" s="313" t="s">
        <v>94</v>
      </c>
      <c r="F808" s="313"/>
      <c r="G808">
        <v>8.875</v>
      </c>
      <c r="H808">
        <v>5.875</v>
      </c>
      <c r="I808">
        <v>1</v>
      </c>
      <c r="J808">
        <v>0.75</v>
      </c>
      <c r="L808" s="313" t="s">
        <v>3865</v>
      </c>
      <c r="M808" s="313"/>
      <c r="N808" s="313"/>
      <c r="O808" s="313"/>
      <c r="P808" s="313"/>
      <c r="Q808" s="313"/>
    </row>
    <row r="809" spans="2:17">
      <c r="B809" s="380">
        <v>40189</v>
      </c>
      <c r="C809">
        <v>2675</v>
      </c>
      <c r="D809" s="313" t="s">
        <v>3866</v>
      </c>
      <c r="E809" s="313" t="s">
        <v>3825</v>
      </c>
      <c r="F809" s="313"/>
      <c r="G809">
        <v>7.9375</v>
      </c>
      <c r="H809">
        <v>1.9375</v>
      </c>
      <c r="I809">
        <v>0.875</v>
      </c>
      <c r="L809" s="313" t="s">
        <v>3862</v>
      </c>
      <c r="M809" s="313" t="s">
        <v>3867</v>
      </c>
      <c r="N809" s="313"/>
      <c r="O809" s="313"/>
      <c r="P809" s="313"/>
      <c r="Q809" s="313"/>
    </row>
    <row r="810" spans="2:17">
      <c r="B810" s="380">
        <v>40190</v>
      </c>
      <c r="C810">
        <v>2676</v>
      </c>
      <c r="D810" s="313" t="s">
        <v>3866</v>
      </c>
      <c r="E810" s="313" t="s">
        <v>3825</v>
      </c>
      <c r="F810" s="313"/>
      <c r="G810">
        <v>3.1875</v>
      </c>
      <c r="H810">
        <v>5.8125</v>
      </c>
      <c r="I810">
        <v>0.4375</v>
      </c>
      <c r="L810" s="313" t="s">
        <v>3868</v>
      </c>
      <c r="M810" s="313" t="s">
        <v>3869</v>
      </c>
      <c r="N810" s="313"/>
      <c r="O810" s="313"/>
      <c r="P810" s="313"/>
      <c r="Q810" s="313"/>
    </row>
    <row r="811" spans="2:17">
      <c r="B811" s="380"/>
      <c r="C811">
        <v>2677</v>
      </c>
      <c r="D811" s="313" t="s">
        <v>2845</v>
      </c>
      <c r="E811" s="313" t="s">
        <v>94</v>
      </c>
      <c r="F811" s="313"/>
      <c r="G811">
        <v>6.875</v>
      </c>
      <c r="H811">
        <v>2.125</v>
      </c>
      <c r="I811">
        <v>1.0625</v>
      </c>
      <c r="J811">
        <v>0.9375</v>
      </c>
      <c r="L811" s="313" t="s">
        <v>3870</v>
      </c>
      <c r="M811" s="313"/>
      <c r="N811" s="313" t="s">
        <v>3790</v>
      </c>
      <c r="O811" s="313" t="s">
        <v>3871</v>
      </c>
      <c r="P811" s="313"/>
      <c r="Q811" s="313"/>
    </row>
    <row r="812" spans="2:17">
      <c r="B812" s="380"/>
      <c r="C812">
        <v>2678</v>
      </c>
      <c r="D812" s="313" t="s">
        <v>2845</v>
      </c>
      <c r="E812" s="313" t="s">
        <v>94</v>
      </c>
      <c r="F812" s="313"/>
      <c r="G812">
        <v>3.875</v>
      </c>
      <c r="H812">
        <v>3.875</v>
      </c>
      <c r="I812">
        <v>2.8125</v>
      </c>
      <c r="J812">
        <v>2.6875</v>
      </c>
      <c r="K812" t="s">
        <v>2861</v>
      </c>
      <c r="L812" s="313" t="s">
        <v>3870</v>
      </c>
      <c r="M812" s="313"/>
      <c r="N812" s="313" t="s">
        <v>3665</v>
      </c>
      <c r="O812" s="313" t="s">
        <v>3665</v>
      </c>
      <c r="P812" s="313"/>
      <c r="Q812" s="313"/>
    </row>
    <row r="813" spans="2:17">
      <c r="B813" s="380"/>
      <c r="C813">
        <v>2679</v>
      </c>
      <c r="D813" s="313" t="s">
        <v>2845</v>
      </c>
      <c r="E813" s="313" t="s">
        <v>94</v>
      </c>
      <c r="F813" s="313"/>
      <c r="G813">
        <v>4</v>
      </c>
      <c r="H813">
        <v>5</v>
      </c>
      <c r="I813">
        <v>1.0625</v>
      </c>
      <c r="J813">
        <v>0.9375</v>
      </c>
      <c r="K813" t="s">
        <v>2855</v>
      </c>
      <c r="L813" s="313" t="s">
        <v>3870</v>
      </c>
      <c r="M813" s="313" t="s">
        <v>3872</v>
      </c>
      <c r="N813" s="313" t="s">
        <v>2851</v>
      </c>
      <c r="O813" s="313" t="s">
        <v>2851</v>
      </c>
      <c r="P813" s="313"/>
      <c r="Q813" s="313"/>
    </row>
    <row r="814" spans="2:17">
      <c r="B814" s="380"/>
      <c r="C814">
        <v>2680</v>
      </c>
      <c r="D814" s="313" t="s">
        <v>3866</v>
      </c>
      <c r="E814" s="313" t="s">
        <v>3593</v>
      </c>
      <c r="F814" s="313"/>
      <c r="G814">
        <v>2.6875</v>
      </c>
      <c r="H814">
        <v>3.0625</v>
      </c>
      <c r="I814">
        <v>6.625</v>
      </c>
      <c r="L814" s="313" t="s">
        <v>3873</v>
      </c>
      <c r="M814" s="313" t="s">
        <v>3874</v>
      </c>
      <c r="N814" s="313" t="s">
        <v>3875</v>
      </c>
      <c r="O814" s="313"/>
      <c r="P814" s="313"/>
      <c r="Q814" s="313"/>
    </row>
    <row r="815" spans="2:17">
      <c r="B815" s="380"/>
      <c r="C815">
        <v>2681</v>
      </c>
      <c r="D815" s="313" t="s">
        <v>2845</v>
      </c>
      <c r="E815" s="313" t="s">
        <v>2035</v>
      </c>
      <c r="F815" s="313"/>
      <c r="G815">
        <v>2</v>
      </c>
      <c r="H815">
        <v>1.75</v>
      </c>
      <c r="I815">
        <v>1</v>
      </c>
      <c r="L815" s="313" t="s">
        <v>3870</v>
      </c>
      <c r="M815" s="313" t="s">
        <v>3876</v>
      </c>
      <c r="N815" s="313"/>
      <c r="O815" s="313"/>
      <c r="P815" s="313"/>
      <c r="Q815" s="313"/>
    </row>
    <row r="816" spans="2:17">
      <c r="B816" s="380">
        <v>40259</v>
      </c>
      <c r="C816">
        <v>2682</v>
      </c>
      <c r="D816" s="313" t="s">
        <v>3866</v>
      </c>
      <c r="E816" s="313" t="s">
        <v>94</v>
      </c>
      <c r="F816" s="313"/>
      <c r="G816">
        <v>3</v>
      </c>
      <c r="H816">
        <v>3</v>
      </c>
      <c r="I816">
        <v>1</v>
      </c>
      <c r="J816">
        <v>1</v>
      </c>
      <c r="K816" t="s">
        <v>3877</v>
      </c>
      <c r="L816" s="313" t="s">
        <v>3878</v>
      </c>
      <c r="M816" s="313" t="s">
        <v>3879</v>
      </c>
      <c r="N816" s="313"/>
      <c r="O816" s="313"/>
      <c r="P816" s="313"/>
      <c r="Q816" s="313"/>
    </row>
    <row r="817" spans="2:17">
      <c r="B817" s="380">
        <v>40266</v>
      </c>
      <c r="C817">
        <v>2691</v>
      </c>
      <c r="D817" s="313" t="s">
        <v>3866</v>
      </c>
      <c r="E817" s="313" t="s">
        <v>94</v>
      </c>
      <c r="F817" s="313"/>
      <c r="G817">
        <v>7.375</v>
      </c>
      <c r="H817">
        <v>5.375</v>
      </c>
      <c r="I817">
        <v>0.75</v>
      </c>
      <c r="J817">
        <v>0.75</v>
      </c>
      <c r="L817" s="313" t="s">
        <v>3880</v>
      </c>
      <c r="M817" s="313" t="s">
        <v>3881</v>
      </c>
      <c r="N817" s="313"/>
      <c r="O817" s="313"/>
      <c r="P817" s="313"/>
      <c r="Q817" s="313"/>
    </row>
    <row r="818" spans="2:17">
      <c r="B818" s="380">
        <v>40267</v>
      </c>
      <c r="C818">
        <v>2695</v>
      </c>
      <c r="D818" s="313" t="s">
        <v>3866</v>
      </c>
      <c r="E818" s="313" t="s">
        <v>94</v>
      </c>
      <c r="F818" s="313"/>
      <c r="G818">
        <v>5.25</v>
      </c>
      <c r="H818">
        <v>7.25</v>
      </c>
      <c r="I818">
        <v>2.5</v>
      </c>
      <c r="J818">
        <v>2.5</v>
      </c>
      <c r="L818" s="313" t="s">
        <v>3882</v>
      </c>
      <c r="M818" s="313" t="s">
        <v>3881</v>
      </c>
      <c r="N818" s="313"/>
      <c r="O818" s="313"/>
      <c r="P818" s="313"/>
      <c r="Q818" s="313"/>
    </row>
    <row r="819" spans="2:17">
      <c r="B819" s="380">
        <v>40269</v>
      </c>
      <c r="C819">
        <v>2696</v>
      </c>
      <c r="D819" s="313" t="s">
        <v>3866</v>
      </c>
      <c r="E819" s="313" t="s">
        <v>3825</v>
      </c>
      <c r="F819" s="313"/>
      <c r="G819">
        <v>4.875</v>
      </c>
      <c r="H819">
        <v>2.8125</v>
      </c>
      <c r="I819">
        <v>1.75</v>
      </c>
      <c r="L819" s="313" t="s">
        <v>3883</v>
      </c>
      <c r="M819" s="313" t="s">
        <v>3884</v>
      </c>
      <c r="N819" s="313"/>
      <c r="O819" s="313"/>
      <c r="P819" s="313"/>
      <c r="Q819" s="313"/>
    </row>
    <row r="820" spans="2:17">
      <c r="B820" s="380">
        <v>40275</v>
      </c>
      <c r="C820">
        <v>2697</v>
      </c>
      <c r="D820" s="313" t="s">
        <v>3866</v>
      </c>
      <c r="E820" s="313" t="s">
        <v>94</v>
      </c>
      <c r="F820" s="313"/>
      <c r="G820">
        <v>4.0625</v>
      </c>
      <c r="H820">
        <v>3.5</v>
      </c>
      <c r="I820">
        <v>2.5</v>
      </c>
      <c r="J820">
        <v>2.5</v>
      </c>
      <c r="L820" s="313" t="s">
        <v>3885</v>
      </c>
      <c r="M820" s="313" t="s">
        <v>3886</v>
      </c>
      <c r="N820" s="313"/>
      <c r="O820" s="313"/>
      <c r="P820" s="313"/>
      <c r="Q820" s="313"/>
    </row>
    <row r="821" spans="2:17">
      <c r="B821" s="380">
        <v>40275</v>
      </c>
      <c r="C821">
        <v>2698</v>
      </c>
      <c r="D821" s="313" t="s">
        <v>3694</v>
      </c>
      <c r="E821" s="313" t="s">
        <v>94</v>
      </c>
      <c r="F821" s="313"/>
      <c r="G821">
        <v>8</v>
      </c>
      <c r="H821">
        <v>6</v>
      </c>
      <c r="I821">
        <v>0.625</v>
      </c>
      <c r="J821">
        <v>0.625</v>
      </c>
      <c r="L821" s="313" t="s">
        <v>3887</v>
      </c>
      <c r="M821" s="313" t="s">
        <v>3888</v>
      </c>
      <c r="N821" s="313"/>
      <c r="O821" s="313"/>
      <c r="P821" s="313"/>
      <c r="Q821" s="313"/>
    </row>
    <row r="822" spans="2:17">
      <c r="B822" s="380"/>
      <c r="C822">
        <v>2699</v>
      </c>
      <c r="D822" s="313"/>
      <c r="E822" s="313"/>
      <c r="F822" s="313"/>
      <c r="L822" s="313"/>
      <c r="M822" s="313"/>
      <c r="N822" s="313"/>
      <c r="O822" s="313"/>
      <c r="P822" s="313"/>
      <c r="Q822" s="313"/>
    </row>
    <row r="823" spans="2:17">
      <c r="B823" s="380">
        <v>40295</v>
      </c>
      <c r="C823">
        <v>2700</v>
      </c>
      <c r="D823" s="313" t="s">
        <v>3866</v>
      </c>
      <c r="E823" s="313" t="s">
        <v>94</v>
      </c>
      <c r="F823" s="313"/>
      <c r="G823">
        <v>5.625</v>
      </c>
      <c r="H823">
        <v>4.25</v>
      </c>
      <c r="I823">
        <v>0.875</v>
      </c>
      <c r="J823">
        <v>0.875</v>
      </c>
      <c r="L823" s="313" t="s">
        <v>3885</v>
      </c>
      <c r="M823" s="313" t="s">
        <v>3886</v>
      </c>
      <c r="N823" s="313"/>
      <c r="O823" s="313"/>
      <c r="P823" s="313"/>
      <c r="Q823" s="313"/>
    </row>
    <row r="824" spans="2:17">
      <c r="B824" s="380">
        <v>40295</v>
      </c>
      <c r="C824">
        <v>2701</v>
      </c>
      <c r="D824" s="313" t="s">
        <v>3866</v>
      </c>
      <c r="E824" s="313" t="s">
        <v>94</v>
      </c>
      <c r="F824" s="313"/>
      <c r="G824">
        <v>5.5</v>
      </c>
      <c r="H824">
        <v>4.875</v>
      </c>
      <c r="I824">
        <v>1.375</v>
      </c>
      <c r="J824">
        <v>1.375</v>
      </c>
      <c r="L824" s="313" t="s">
        <v>3885</v>
      </c>
      <c r="M824" s="313" t="s">
        <v>3886</v>
      </c>
      <c r="N824" s="313"/>
      <c r="O824" s="313"/>
      <c r="P824" s="313"/>
      <c r="Q824" s="313"/>
    </row>
    <row r="825" spans="2:17">
      <c r="B825" s="380">
        <v>40295</v>
      </c>
      <c r="C825">
        <v>2702</v>
      </c>
      <c r="D825" s="313" t="s">
        <v>3866</v>
      </c>
      <c r="E825" s="313" t="s">
        <v>94</v>
      </c>
      <c r="F825" s="313"/>
      <c r="G825">
        <v>6</v>
      </c>
      <c r="H825">
        <v>4.625</v>
      </c>
      <c r="I825">
        <v>1</v>
      </c>
      <c r="J825">
        <v>1.0625</v>
      </c>
      <c r="L825" s="313" t="s">
        <v>3889</v>
      </c>
      <c r="M825" s="313" t="s">
        <v>3890</v>
      </c>
      <c r="N825" s="313"/>
      <c r="O825" s="313"/>
      <c r="P825" s="313"/>
      <c r="Q825" s="313"/>
    </row>
    <row r="826" spans="2:17">
      <c r="B826" s="380">
        <v>40295</v>
      </c>
      <c r="C826">
        <v>2703</v>
      </c>
      <c r="D826" s="313" t="s">
        <v>3866</v>
      </c>
      <c r="E826" s="313" t="s">
        <v>94</v>
      </c>
      <c r="F826" s="313"/>
      <c r="G826">
        <v>4.625</v>
      </c>
      <c r="H826">
        <v>4.625</v>
      </c>
      <c r="I826">
        <v>0.75</v>
      </c>
      <c r="J826">
        <v>0.75</v>
      </c>
      <c r="L826" s="313" t="s">
        <v>3891</v>
      </c>
      <c r="M826" s="313" t="s">
        <v>3892</v>
      </c>
      <c r="N826" s="313"/>
      <c r="O826" s="313"/>
      <c r="P826" s="313"/>
      <c r="Q826" s="313"/>
    </row>
    <row r="827" spans="2:17">
      <c r="B827" s="380">
        <v>40295</v>
      </c>
      <c r="C827">
        <v>2704</v>
      </c>
      <c r="D827" s="313" t="s">
        <v>3866</v>
      </c>
      <c r="E827" s="313" t="s">
        <v>94</v>
      </c>
      <c r="F827" s="313"/>
      <c r="G827">
        <v>4.75</v>
      </c>
      <c r="H827">
        <v>2.75</v>
      </c>
      <c r="I827">
        <v>0.75</v>
      </c>
      <c r="J827">
        <v>0.75</v>
      </c>
      <c r="L827" s="313" t="s">
        <v>3891</v>
      </c>
      <c r="M827" s="313" t="s">
        <v>3892</v>
      </c>
      <c r="N827" s="313"/>
      <c r="O827" s="313"/>
      <c r="P827" s="313"/>
      <c r="Q827" s="313"/>
    </row>
    <row r="828" spans="2:17">
      <c r="B828" s="380">
        <v>40308</v>
      </c>
      <c r="C828">
        <v>2705</v>
      </c>
      <c r="D828" s="313" t="s">
        <v>3866</v>
      </c>
      <c r="E828" s="313" t="s">
        <v>3590</v>
      </c>
      <c r="F828" s="313"/>
      <c r="G828">
        <v>9.75</v>
      </c>
      <c r="H828">
        <v>6.125</v>
      </c>
      <c r="L828" s="313" t="s">
        <v>3893</v>
      </c>
      <c r="M828" s="313" t="s">
        <v>3262</v>
      </c>
      <c r="N828" s="313"/>
      <c r="O828" s="313"/>
      <c r="P828" s="313"/>
      <c r="Q828" s="313"/>
    </row>
    <row r="829" spans="2:17">
      <c r="B829" s="380">
        <v>40311</v>
      </c>
      <c r="C829">
        <v>2706</v>
      </c>
      <c r="D829" s="313" t="s">
        <v>3866</v>
      </c>
      <c r="E829" s="313" t="s">
        <v>3825</v>
      </c>
      <c r="F829" s="313"/>
      <c r="G829">
        <v>5.125</v>
      </c>
      <c r="H829">
        <v>4.3125</v>
      </c>
      <c r="I829">
        <v>1.3125</v>
      </c>
      <c r="L829" s="313" t="s">
        <v>3894</v>
      </c>
      <c r="M829" s="313" t="s">
        <v>3895</v>
      </c>
      <c r="N829" s="313"/>
      <c r="O829" s="313"/>
      <c r="P829" s="313"/>
      <c r="Q829" s="313"/>
    </row>
    <row r="830" spans="2:17">
      <c r="B830" s="380">
        <v>40311</v>
      </c>
      <c r="C830">
        <v>2707</v>
      </c>
      <c r="D830" s="313" t="s">
        <v>3866</v>
      </c>
      <c r="E830" s="313" t="s">
        <v>3786</v>
      </c>
      <c r="F830" s="313"/>
      <c r="G830">
        <v>2.25</v>
      </c>
      <c r="H830">
        <v>2.25</v>
      </c>
      <c r="I830">
        <v>4.5</v>
      </c>
      <c r="K830" t="s">
        <v>3896</v>
      </c>
      <c r="L830" s="313" t="s">
        <v>3894</v>
      </c>
      <c r="M830" s="313" t="s">
        <v>3897</v>
      </c>
      <c r="N830" s="313"/>
      <c r="O830" s="313"/>
      <c r="P830" s="313"/>
      <c r="Q830" s="313"/>
    </row>
    <row r="831" spans="2:17">
      <c r="B831" s="380">
        <v>40311</v>
      </c>
      <c r="C831">
        <v>2708</v>
      </c>
      <c r="D831" s="313" t="s">
        <v>3866</v>
      </c>
      <c r="E831" s="313" t="s">
        <v>3825</v>
      </c>
      <c r="F831" s="313"/>
      <c r="G831">
        <v>2.25</v>
      </c>
      <c r="H831">
        <v>2.25</v>
      </c>
      <c r="I831">
        <v>0.5625</v>
      </c>
      <c r="L831" s="313" t="s">
        <v>3894</v>
      </c>
      <c r="M831" s="313" t="s">
        <v>3898</v>
      </c>
      <c r="N831" s="313"/>
      <c r="O831" s="313"/>
      <c r="P831" s="313"/>
      <c r="Q831" s="313"/>
    </row>
    <row r="832" spans="2:17">
      <c r="B832" s="380">
        <v>40311</v>
      </c>
      <c r="C832">
        <v>2709</v>
      </c>
      <c r="D832" s="313" t="s">
        <v>3866</v>
      </c>
      <c r="E832" s="313" t="s">
        <v>3825</v>
      </c>
      <c r="F832" s="313"/>
      <c r="G832">
        <v>3.75</v>
      </c>
      <c r="H832">
        <v>3.125</v>
      </c>
      <c r="I832">
        <v>1.4375</v>
      </c>
      <c r="L832" s="313" t="s">
        <v>3894</v>
      </c>
      <c r="M832" s="313" t="s">
        <v>3884</v>
      </c>
      <c r="N832" s="313"/>
      <c r="O832" s="313"/>
      <c r="P832" s="313"/>
      <c r="Q832" s="313"/>
    </row>
    <row r="833" spans="2:17">
      <c r="B833" s="380">
        <v>40315</v>
      </c>
      <c r="C833">
        <v>2710</v>
      </c>
      <c r="D833" s="313" t="s">
        <v>3866</v>
      </c>
      <c r="E833" s="313" t="s">
        <v>3825</v>
      </c>
      <c r="F833" s="313"/>
      <c r="L833" s="313" t="s">
        <v>3899</v>
      </c>
      <c r="M833" s="313" t="s">
        <v>3895</v>
      </c>
      <c r="N833" s="313"/>
      <c r="O833" s="313"/>
      <c r="P833" s="313"/>
      <c r="Q833" s="313"/>
    </row>
    <row r="834" spans="2:17">
      <c r="B834" s="380">
        <v>40315</v>
      </c>
      <c r="C834">
        <v>2711</v>
      </c>
      <c r="D834" s="313" t="s">
        <v>3866</v>
      </c>
      <c r="E834" s="313" t="s">
        <v>3825</v>
      </c>
      <c r="F834" s="313"/>
      <c r="L834" s="313" t="s">
        <v>3899</v>
      </c>
      <c r="M834" s="313" t="s">
        <v>3895</v>
      </c>
      <c r="N834" s="313"/>
      <c r="O834" s="313"/>
      <c r="P834" s="313"/>
      <c r="Q834" s="313"/>
    </row>
    <row r="835" spans="2:17">
      <c r="B835" s="380">
        <v>40315</v>
      </c>
      <c r="C835">
        <v>2712</v>
      </c>
      <c r="D835" s="313" t="s">
        <v>3866</v>
      </c>
      <c r="E835" s="313" t="s">
        <v>3825</v>
      </c>
      <c r="F835" s="313"/>
      <c r="L835" s="313" t="s">
        <v>3899</v>
      </c>
      <c r="M835" s="313" t="s">
        <v>3895</v>
      </c>
      <c r="N835" s="313"/>
      <c r="O835" s="313"/>
      <c r="P835" s="313"/>
      <c r="Q835" s="313"/>
    </row>
    <row r="836" spans="2:17">
      <c r="B836" s="380">
        <v>40316</v>
      </c>
      <c r="C836">
        <v>2713</v>
      </c>
      <c r="D836" s="313" t="s">
        <v>3866</v>
      </c>
      <c r="E836" s="313" t="s">
        <v>94</v>
      </c>
      <c r="F836" s="313"/>
      <c r="G836">
        <v>7.5</v>
      </c>
      <c r="H836">
        <v>5.5</v>
      </c>
      <c r="I836">
        <v>1.25</v>
      </c>
      <c r="J836">
        <v>1.3125</v>
      </c>
      <c r="L836" s="313" t="s">
        <v>3900</v>
      </c>
      <c r="M836" s="313" t="s">
        <v>3892</v>
      </c>
      <c r="N836" s="313"/>
      <c r="O836" s="313"/>
      <c r="P836" s="313"/>
      <c r="Q836" s="313"/>
    </row>
    <row r="837" spans="2:17">
      <c r="B837" s="380">
        <v>40317</v>
      </c>
      <c r="C837">
        <v>2714</v>
      </c>
      <c r="D837" s="313" t="s">
        <v>3866</v>
      </c>
      <c r="E837" s="313" t="s">
        <v>94</v>
      </c>
      <c r="F837" s="313"/>
      <c r="G837">
        <v>5</v>
      </c>
      <c r="H837">
        <v>2.1875</v>
      </c>
      <c r="I837">
        <v>0.625</v>
      </c>
      <c r="J837">
        <v>0.6875</v>
      </c>
      <c r="L837" s="313" t="s">
        <v>3901</v>
      </c>
      <c r="M837" s="313" t="s">
        <v>3892</v>
      </c>
      <c r="N837" s="313"/>
      <c r="O837" s="313"/>
      <c r="P837" s="313"/>
      <c r="Q837" s="313"/>
    </row>
    <row r="838" spans="2:17">
      <c r="B838" s="380">
        <v>40318</v>
      </c>
      <c r="C838">
        <v>2715</v>
      </c>
      <c r="D838" s="313" t="s">
        <v>2845</v>
      </c>
      <c r="E838" s="313" t="s">
        <v>94</v>
      </c>
      <c r="F838" s="313"/>
      <c r="G838">
        <v>3.1875</v>
      </c>
      <c r="H838">
        <v>2.9375</v>
      </c>
      <c r="I838">
        <v>2.25</v>
      </c>
      <c r="J838">
        <v>2.1875</v>
      </c>
      <c r="K838" t="s">
        <v>2861</v>
      </c>
      <c r="L838" s="313" t="s">
        <v>3870</v>
      </c>
      <c r="M838" s="313" t="s">
        <v>3902</v>
      </c>
      <c r="N838" s="313" t="s">
        <v>3903</v>
      </c>
      <c r="O838" s="313" t="s">
        <v>3904</v>
      </c>
      <c r="P838" s="313"/>
      <c r="Q838" s="313"/>
    </row>
    <row r="839" spans="2:17">
      <c r="B839" s="380">
        <v>41841</v>
      </c>
      <c r="C839">
        <v>2716</v>
      </c>
      <c r="D839" s="313" t="s">
        <v>2845</v>
      </c>
      <c r="E839" s="313" t="s">
        <v>94</v>
      </c>
      <c r="F839" s="313"/>
      <c r="G839">
        <v>7.25</v>
      </c>
      <c r="H839">
        <v>5.375</v>
      </c>
      <c r="I839">
        <v>1</v>
      </c>
      <c r="J839">
        <v>1</v>
      </c>
      <c r="K839" t="s">
        <v>2861</v>
      </c>
      <c r="L839" s="313" t="s">
        <v>3870</v>
      </c>
      <c r="M839" s="313" t="s">
        <v>3902</v>
      </c>
      <c r="N839" s="313" t="s">
        <v>3905</v>
      </c>
      <c r="O839" s="313" t="s">
        <v>3906</v>
      </c>
      <c r="P839" s="313" t="s">
        <v>3907</v>
      </c>
      <c r="Q839" s="313" t="s">
        <v>3907</v>
      </c>
    </row>
    <row r="840" spans="2:17">
      <c r="B840" s="380">
        <v>41841</v>
      </c>
      <c r="C840">
        <v>2718</v>
      </c>
      <c r="D840" s="313" t="s">
        <v>2845</v>
      </c>
      <c r="E840" s="313" t="s">
        <v>94</v>
      </c>
      <c r="F840" s="313"/>
      <c r="G840">
        <v>10.625</v>
      </c>
      <c r="H840">
        <v>8.25</v>
      </c>
      <c r="I840">
        <v>1</v>
      </c>
      <c r="J840">
        <v>1</v>
      </c>
      <c r="K840" t="s">
        <v>2861</v>
      </c>
      <c r="L840" s="313" t="s">
        <v>3870</v>
      </c>
      <c r="M840" s="313" t="s">
        <v>3902</v>
      </c>
      <c r="N840" s="313" t="s">
        <v>3908</v>
      </c>
      <c r="O840" s="313" t="s">
        <v>3906</v>
      </c>
      <c r="P840" s="313" t="s">
        <v>3909</v>
      </c>
      <c r="Q840" s="313" t="s">
        <v>3909</v>
      </c>
    </row>
    <row r="841" spans="2:17">
      <c r="B841" s="380"/>
      <c r="C841">
        <v>2720</v>
      </c>
      <c r="D841" s="313"/>
      <c r="E841" s="313" t="s">
        <v>94</v>
      </c>
      <c r="F841" s="313"/>
      <c r="G841">
        <v>5.9375</v>
      </c>
      <c r="H841">
        <v>4.5625</v>
      </c>
      <c r="I841">
        <v>1</v>
      </c>
      <c r="L841" s="313"/>
      <c r="M841" s="313"/>
      <c r="N841" s="313" t="s">
        <v>3910</v>
      </c>
      <c r="O841" s="313"/>
      <c r="P841" s="313"/>
      <c r="Q841" s="313"/>
    </row>
    <row r="842" spans="2:17">
      <c r="B842" s="380">
        <v>40325</v>
      </c>
      <c r="C842">
        <v>2721</v>
      </c>
      <c r="D842" s="313" t="s">
        <v>3866</v>
      </c>
      <c r="E842" s="313" t="s">
        <v>94</v>
      </c>
      <c r="F842" s="313"/>
      <c r="G842">
        <v>5.75</v>
      </c>
      <c r="H842">
        <v>4.25</v>
      </c>
      <c r="I842">
        <v>1.125</v>
      </c>
      <c r="J842">
        <v>1.125</v>
      </c>
      <c r="L842" s="313" t="s">
        <v>3885</v>
      </c>
      <c r="M842" s="313" t="s">
        <v>3886</v>
      </c>
      <c r="N842" s="313"/>
      <c r="O842" s="313"/>
      <c r="P842" s="313"/>
      <c r="Q842" s="313"/>
    </row>
    <row r="843" spans="2:17">
      <c r="B843" s="380">
        <v>40325</v>
      </c>
      <c r="C843">
        <v>2722</v>
      </c>
      <c r="D843" s="313" t="s">
        <v>3866</v>
      </c>
      <c r="E843" s="313" t="s">
        <v>94</v>
      </c>
      <c r="F843" s="313"/>
      <c r="G843">
        <v>7.1875</v>
      </c>
      <c r="H843">
        <v>5.1875</v>
      </c>
      <c r="I843">
        <v>0.75</v>
      </c>
      <c r="J843">
        <v>0.75</v>
      </c>
      <c r="L843" s="313" t="s">
        <v>3885</v>
      </c>
      <c r="M843" s="313" t="s">
        <v>3886</v>
      </c>
      <c r="N843" s="313"/>
      <c r="O843" s="313"/>
      <c r="P843" s="313"/>
      <c r="Q843" s="313"/>
    </row>
    <row r="844" spans="2:17">
      <c r="B844" s="380">
        <v>40325</v>
      </c>
      <c r="C844">
        <v>2723</v>
      </c>
      <c r="D844" s="313" t="s">
        <v>3866</v>
      </c>
      <c r="E844" s="313" t="s">
        <v>94</v>
      </c>
      <c r="F844" s="313"/>
      <c r="G844">
        <v>9.75</v>
      </c>
      <c r="H844">
        <v>6.75</v>
      </c>
      <c r="I844">
        <v>0.75</v>
      </c>
      <c r="J844">
        <v>0.75</v>
      </c>
      <c r="L844" s="313" t="s">
        <v>3885</v>
      </c>
      <c r="M844" s="313" t="s">
        <v>3886</v>
      </c>
      <c r="N844" s="313"/>
      <c r="O844" s="313"/>
      <c r="P844" s="313"/>
      <c r="Q844" s="313"/>
    </row>
    <row r="845" spans="2:17">
      <c r="B845" s="380">
        <v>40388</v>
      </c>
      <c r="C845">
        <v>2724</v>
      </c>
      <c r="D845" s="313" t="s">
        <v>2849</v>
      </c>
      <c r="E845" s="313" t="s">
        <v>2035</v>
      </c>
      <c r="F845" s="313"/>
      <c r="G845">
        <v>6.6875</v>
      </c>
      <c r="H845">
        <v>4.9375</v>
      </c>
      <c r="I845">
        <v>1</v>
      </c>
      <c r="K845" t="s">
        <v>2899</v>
      </c>
      <c r="L845" s="313" t="s">
        <v>3911</v>
      </c>
      <c r="M845" s="313" t="s">
        <v>3912</v>
      </c>
      <c r="N845" s="313" t="s">
        <v>3908</v>
      </c>
      <c r="O845" s="313"/>
      <c r="P845" s="313"/>
      <c r="Q845" s="313"/>
    </row>
    <row r="846" spans="2:17">
      <c r="B846" s="380">
        <v>40388</v>
      </c>
      <c r="C846">
        <v>2725</v>
      </c>
      <c r="D846" s="313" t="s">
        <v>2849</v>
      </c>
      <c r="E846" s="313" t="s">
        <v>2035</v>
      </c>
      <c r="F846" s="313"/>
      <c r="G846">
        <v>7.4375</v>
      </c>
      <c r="H846">
        <v>5.4375</v>
      </c>
      <c r="I846">
        <v>1</v>
      </c>
      <c r="K846" t="s">
        <v>3913</v>
      </c>
      <c r="L846" s="313" t="s">
        <v>3911</v>
      </c>
      <c r="M846" s="313" t="s">
        <v>3912</v>
      </c>
      <c r="N846" s="313" t="s">
        <v>3908</v>
      </c>
      <c r="O846" s="313"/>
      <c r="P846" s="313"/>
      <c r="Q846" s="313"/>
    </row>
    <row r="847" spans="2:17">
      <c r="B847" s="380">
        <v>40388</v>
      </c>
      <c r="C847">
        <v>2726</v>
      </c>
      <c r="D847" s="313" t="s">
        <v>2849</v>
      </c>
      <c r="E847" s="313" t="s">
        <v>2035</v>
      </c>
      <c r="F847" s="313"/>
      <c r="G847">
        <v>8.3125</v>
      </c>
      <c r="H847">
        <v>5.6875</v>
      </c>
      <c r="I847">
        <v>1</v>
      </c>
      <c r="K847" t="s">
        <v>2899</v>
      </c>
      <c r="L847" s="313" t="s">
        <v>3911</v>
      </c>
      <c r="M847" s="313" t="s">
        <v>3912</v>
      </c>
      <c r="N847" s="313" t="s">
        <v>3908</v>
      </c>
      <c r="O847" s="313"/>
      <c r="P847" s="313"/>
      <c r="Q847" s="313"/>
    </row>
    <row r="848" spans="2:17">
      <c r="B848" s="380">
        <v>40388</v>
      </c>
      <c r="C848">
        <v>2728</v>
      </c>
      <c r="D848" s="313" t="s">
        <v>2849</v>
      </c>
      <c r="E848" s="313" t="s">
        <v>2035</v>
      </c>
      <c r="F848" s="313"/>
      <c r="G848">
        <v>9.6875</v>
      </c>
      <c r="H848">
        <v>6.1875</v>
      </c>
      <c r="I848">
        <v>1</v>
      </c>
      <c r="K848" t="s">
        <v>2899</v>
      </c>
      <c r="L848" s="313" t="s">
        <v>3911</v>
      </c>
      <c r="M848" s="313" t="s">
        <v>3912</v>
      </c>
      <c r="N848" s="313" t="s">
        <v>3908</v>
      </c>
      <c r="O848" s="313"/>
      <c r="P848" s="313"/>
      <c r="Q848" s="313"/>
    </row>
    <row r="849" spans="2:17">
      <c r="B849" s="380">
        <v>40331</v>
      </c>
      <c r="C849">
        <v>2729</v>
      </c>
      <c r="D849" s="313" t="s">
        <v>3866</v>
      </c>
      <c r="E849" s="313" t="s">
        <v>94</v>
      </c>
      <c r="F849" s="313"/>
      <c r="G849">
        <v>7.375</v>
      </c>
      <c r="H849">
        <v>5.375</v>
      </c>
      <c r="I849">
        <v>0.75</v>
      </c>
      <c r="J849">
        <v>0.75</v>
      </c>
      <c r="L849" s="313" t="s">
        <v>3885</v>
      </c>
      <c r="M849" s="313" t="s">
        <v>3886</v>
      </c>
      <c r="N849" s="313"/>
      <c r="O849" s="313"/>
      <c r="P849" s="313"/>
      <c r="Q849" s="313"/>
    </row>
    <row r="850" spans="2:17">
      <c r="B850" s="380">
        <v>40333</v>
      </c>
      <c r="C850">
        <v>2730</v>
      </c>
      <c r="D850" s="313" t="s">
        <v>3866</v>
      </c>
      <c r="E850" s="313" t="s">
        <v>3825</v>
      </c>
      <c r="F850" s="313"/>
      <c r="G850">
        <v>5.875</v>
      </c>
      <c r="H850">
        <v>4.5</v>
      </c>
      <c r="I850">
        <v>1</v>
      </c>
      <c r="L850" s="313" t="s">
        <v>3880</v>
      </c>
      <c r="M850" s="313" t="s">
        <v>3914</v>
      </c>
      <c r="N850" s="313"/>
      <c r="O850" s="313"/>
      <c r="P850" s="313"/>
      <c r="Q850" s="313"/>
    </row>
    <row r="851" spans="2:17">
      <c r="B851" s="380">
        <v>40333</v>
      </c>
      <c r="C851">
        <v>2731</v>
      </c>
      <c r="D851" s="313" t="s">
        <v>3866</v>
      </c>
      <c r="E851" s="313" t="s">
        <v>3825</v>
      </c>
      <c r="F851" s="313"/>
      <c r="G851">
        <v>6.625</v>
      </c>
      <c r="H851">
        <v>4.875</v>
      </c>
      <c r="I851">
        <v>1</v>
      </c>
      <c r="L851" s="313" t="s">
        <v>2875</v>
      </c>
      <c r="M851" s="313" t="s">
        <v>3915</v>
      </c>
      <c r="N851" s="313"/>
      <c r="O851" s="313"/>
      <c r="P851" s="313"/>
      <c r="Q851" s="313"/>
    </row>
    <row r="852" spans="2:17">
      <c r="B852" s="380">
        <v>40333</v>
      </c>
      <c r="C852">
        <v>2732</v>
      </c>
      <c r="D852" s="313" t="s">
        <v>3866</v>
      </c>
      <c r="E852" s="313" t="s">
        <v>3825</v>
      </c>
      <c r="F852" s="313"/>
      <c r="G852">
        <v>7.375</v>
      </c>
      <c r="H852">
        <v>5.375</v>
      </c>
      <c r="I852">
        <v>1</v>
      </c>
      <c r="L852" s="313" t="s">
        <v>2875</v>
      </c>
      <c r="M852" s="313" t="s">
        <v>3916</v>
      </c>
      <c r="N852" s="313"/>
      <c r="O852" s="313"/>
      <c r="P852" s="313"/>
      <c r="Q852" s="313"/>
    </row>
    <row r="853" spans="2:17">
      <c r="B853" s="380">
        <v>40333</v>
      </c>
      <c r="C853">
        <v>2733</v>
      </c>
      <c r="D853" s="313" t="s">
        <v>3866</v>
      </c>
      <c r="E853" s="313" t="s">
        <v>3825</v>
      </c>
      <c r="F853" s="313"/>
      <c r="G853">
        <v>8.25</v>
      </c>
      <c r="H853">
        <v>5.625</v>
      </c>
      <c r="I853">
        <v>1</v>
      </c>
      <c r="L853" s="313" t="s">
        <v>2875</v>
      </c>
      <c r="M853" s="313" t="s">
        <v>3917</v>
      </c>
      <c r="N853" s="313"/>
      <c r="O853" s="313"/>
      <c r="P853" s="313"/>
      <c r="Q853" s="313"/>
    </row>
    <row r="854" spans="2:17">
      <c r="B854" s="380">
        <v>40333</v>
      </c>
      <c r="C854">
        <v>2734</v>
      </c>
      <c r="D854" s="313" t="s">
        <v>3866</v>
      </c>
      <c r="E854" s="313" t="s">
        <v>3825</v>
      </c>
      <c r="F854" s="313"/>
      <c r="G854">
        <v>8.875</v>
      </c>
      <c r="H854">
        <v>5.8125</v>
      </c>
      <c r="I854">
        <v>1</v>
      </c>
      <c r="L854" s="313" t="s">
        <v>2875</v>
      </c>
      <c r="M854" s="313" t="s">
        <v>3918</v>
      </c>
      <c r="N854" s="313"/>
      <c r="O854" s="313"/>
      <c r="P854" s="313"/>
      <c r="Q854" s="313"/>
    </row>
    <row r="855" spans="2:17">
      <c r="B855" s="380">
        <v>40333</v>
      </c>
      <c r="C855">
        <v>2735</v>
      </c>
      <c r="D855" s="313" t="s">
        <v>3866</v>
      </c>
      <c r="E855" s="313" t="s">
        <v>3825</v>
      </c>
      <c r="F855" s="313"/>
      <c r="G855">
        <v>9.625</v>
      </c>
      <c r="H855">
        <v>6.125</v>
      </c>
      <c r="I855">
        <v>0.9375</v>
      </c>
      <c r="L855" s="313" t="s">
        <v>2875</v>
      </c>
      <c r="M855" s="313" t="s">
        <v>3919</v>
      </c>
      <c r="N855" s="313"/>
      <c r="O855" s="313"/>
      <c r="P855" s="313"/>
      <c r="Q855" s="313"/>
    </row>
    <row r="856" spans="2:17">
      <c r="B856" s="380">
        <v>40344</v>
      </c>
      <c r="C856">
        <v>2736</v>
      </c>
      <c r="D856" s="313" t="s">
        <v>3866</v>
      </c>
      <c r="E856" s="313" t="s">
        <v>3825</v>
      </c>
      <c r="F856" s="313"/>
      <c r="G856">
        <v>3.0625</v>
      </c>
      <c r="H856">
        <v>3.0625</v>
      </c>
      <c r="I856">
        <v>1.9375</v>
      </c>
      <c r="L856" s="313" t="s">
        <v>3920</v>
      </c>
      <c r="M856" s="313" t="s">
        <v>3921</v>
      </c>
      <c r="N856" s="313"/>
      <c r="O856" s="313"/>
      <c r="P856" s="313"/>
      <c r="Q856" s="313"/>
    </row>
    <row r="857" spans="2:17">
      <c r="B857" s="380">
        <v>40344</v>
      </c>
      <c r="C857">
        <v>2737</v>
      </c>
      <c r="D857" s="313" t="s">
        <v>3866</v>
      </c>
      <c r="E857" s="313" t="s">
        <v>3825</v>
      </c>
      <c r="F857" s="313"/>
      <c r="G857">
        <v>5.9375</v>
      </c>
      <c r="H857">
        <v>5.4375</v>
      </c>
      <c r="I857">
        <v>1</v>
      </c>
      <c r="L857" s="313" t="s">
        <v>3920</v>
      </c>
      <c r="M857" s="313" t="s">
        <v>3922</v>
      </c>
      <c r="N857" s="313"/>
      <c r="O857" s="313"/>
      <c r="P857" s="313"/>
      <c r="Q857" s="313"/>
    </row>
    <row r="858" spans="2:17">
      <c r="B858" s="380">
        <v>40344</v>
      </c>
      <c r="C858">
        <v>2738</v>
      </c>
      <c r="D858" s="313" t="s">
        <v>3866</v>
      </c>
      <c r="E858" s="313" t="s">
        <v>3825</v>
      </c>
      <c r="F858" s="313"/>
      <c r="L858" s="313" t="s">
        <v>3920</v>
      </c>
      <c r="M858" s="313" t="s">
        <v>3923</v>
      </c>
      <c r="N858" s="313"/>
      <c r="O858" s="313"/>
      <c r="P858" s="313"/>
      <c r="Q858" s="313"/>
    </row>
    <row r="859" spans="2:17">
      <c r="B859" s="380">
        <v>40388</v>
      </c>
      <c r="C859">
        <v>2740</v>
      </c>
      <c r="D859" s="313" t="s">
        <v>3866</v>
      </c>
      <c r="E859" s="313" t="s">
        <v>3825</v>
      </c>
      <c r="F859" s="313"/>
      <c r="G859">
        <v>4.0625</v>
      </c>
      <c r="H859">
        <v>2.875</v>
      </c>
      <c r="I859">
        <v>2.875</v>
      </c>
      <c r="K859" t="s">
        <v>3924</v>
      </c>
      <c r="L859" s="313" t="s">
        <v>3885</v>
      </c>
      <c r="M859" s="313" t="s">
        <v>3925</v>
      </c>
      <c r="N859" s="313"/>
      <c r="O859" s="313"/>
      <c r="P859" s="313"/>
      <c r="Q859" s="313"/>
    </row>
    <row r="860" spans="2:17">
      <c r="B860" s="380">
        <v>40361</v>
      </c>
      <c r="C860">
        <v>2743</v>
      </c>
      <c r="D860" s="313" t="s">
        <v>2907</v>
      </c>
      <c r="E860" s="313" t="s">
        <v>3786</v>
      </c>
      <c r="F860" s="313"/>
      <c r="G860">
        <v>5.5</v>
      </c>
      <c r="H860">
        <v>4</v>
      </c>
      <c r="I860">
        <v>0.96875</v>
      </c>
      <c r="L860" s="313" t="s">
        <v>3926</v>
      </c>
      <c r="M860" s="313" t="s">
        <v>3927</v>
      </c>
      <c r="N860" s="313" t="s">
        <v>3928</v>
      </c>
      <c r="O860" s="313"/>
      <c r="P860" s="313"/>
      <c r="Q860" s="313"/>
    </row>
    <row r="861" spans="2:17">
      <c r="B861" s="380">
        <v>40375</v>
      </c>
      <c r="C861">
        <v>2744</v>
      </c>
      <c r="D861" s="313" t="s">
        <v>3866</v>
      </c>
      <c r="E861" s="313" t="s">
        <v>3590</v>
      </c>
      <c r="F861" s="313"/>
      <c r="G861">
        <v>5.75</v>
      </c>
      <c r="H861">
        <v>6.375</v>
      </c>
      <c r="K861" t="s">
        <v>3929</v>
      </c>
      <c r="L861" s="313" t="s">
        <v>3930</v>
      </c>
      <c r="M861" s="313" t="s">
        <v>3931</v>
      </c>
      <c r="N861" s="313"/>
      <c r="O861" s="313"/>
      <c r="P861" s="313"/>
      <c r="Q861" s="313"/>
    </row>
    <row r="862" spans="2:17">
      <c r="B862" s="380">
        <v>40388</v>
      </c>
      <c r="C862">
        <v>2745</v>
      </c>
      <c r="D862" s="313" t="s">
        <v>2849</v>
      </c>
      <c r="E862" s="313" t="s">
        <v>2035</v>
      </c>
      <c r="F862" s="313"/>
      <c r="G862">
        <v>8.9375</v>
      </c>
      <c r="H862">
        <v>7.9375</v>
      </c>
      <c r="I862">
        <v>2.5</v>
      </c>
      <c r="K862" t="s">
        <v>2894</v>
      </c>
      <c r="L862" s="313" t="s">
        <v>3932</v>
      </c>
      <c r="M862" s="313" t="s">
        <v>3933</v>
      </c>
      <c r="N862" s="313" t="s">
        <v>3908</v>
      </c>
      <c r="O862" s="313"/>
      <c r="P862" s="313"/>
      <c r="Q862" s="313"/>
    </row>
    <row r="863" spans="2:17">
      <c r="B863" s="380">
        <v>40388</v>
      </c>
      <c r="C863">
        <v>2746</v>
      </c>
      <c r="D863" s="313" t="s">
        <v>3866</v>
      </c>
      <c r="E863" s="313" t="s">
        <v>3825</v>
      </c>
      <c r="F863" s="313"/>
      <c r="G863">
        <v>5.4375</v>
      </c>
      <c r="H863">
        <v>3.9375</v>
      </c>
      <c r="I863">
        <v>0.75</v>
      </c>
      <c r="K863" t="s">
        <v>3934</v>
      </c>
      <c r="L863" s="313" t="s">
        <v>3889</v>
      </c>
      <c r="M863" s="313"/>
      <c r="N863" s="313"/>
      <c r="O863" s="313"/>
      <c r="P863" s="313"/>
      <c r="Q863" s="313"/>
    </row>
    <row r="864" spans="2:17">
      <c r="B864" s="380">
        <v>40401</v>
      </c>
      <c r="C864">
        <v>2747</v>
      </c>
      <c r="D864" s="313" t="s">
        <v>2845</v>
      </c>
      <c r="E864" s="313" t="s">
        <v>94</v>
      </c>
      <c r="F864" s="313" t="s">
        <v>2860</v>
      </c>
      <c r="G864">
        <v>4.25</v>
      </c>
      <c r="H864">
        <v>4.25</v>
      </c>
      <c r="I864">
        <v>0.875</v>
      </c>
      <c r="J864">
        <v>0.625</v>
      </c>
      <c r="K864" t="s">
        <v>3574</v>
      </c>
      <c r="L864" s="313" t="s">
        <v>3870</v>
      </c>
      <c r="M864" s="313" t="s">
        <v>3935</v>
      </c>
      <c r="N864" s="313" t="s">
        <v>3936</v>
      </c>
      <c r="O864" s="313" t="s">
        <v>3937</v>
      </c>
      <c r="P864" s="313" t="s">
        <v>3938</v>
      </c>
      <c r="Q864" s="313" t="s">
        <v>3939</v>
      </c>
    </row>
    <row r="865" spans="2:17">
      <c r="B865" s="380">
        <v>40387</v>
      </c>
      <c r="C865">
        <v>2749</v>
      </c>
      <c r="D865" s="313" t="s">
        <v>3866</v>
      </c>
      <c r="E865" s="313" t="s">
        <v>3590</v>
      </c>
      <c r="F865" s="313"/>
      <c r="G865">
        <v>6.5</v>
      </c>
      <c r="H865">
        <v>3.25</v>
      </c>
      <c r="I865">
        <v>2</v>
      </c>
      <c r="K865" t="s">
        <v>3924</v>
      </c>
      <c r="L865" s="313" t="s">
        <v>3883</v>
      </c>
      <c r="M865" s="313" t="s">
        <v>3940</v>
      </c>
      <c r="N865" s="313"/>
      <c r="O865" s="313"/>
      <c r="P865" s="313"/>
      <c r="Q865" s="313"/>
    </row>
    <row r="866" spans="2:17">
      <c r="B866" s="380">
        <v>40387</v>
      </c>
      <c r="C866">
        <v>2750</v>
      </c>
      <c r="D866" s="313" t="s">
        <v>2845</v>
      </c>
      <c r="E866" s="313" t="s">
        <v>99</v>
      </c>
      <c r="F866" s="313"/>
      <c r="G866">
        <v>6</v>
      </c>
      <c r="H866">
        <v>5.5</v>
      </c>
      <c r="I866">
        <v>1.5</v>
      </c>
      <c r="L866" s="313" t="s">
        <v>2875</v>
      </c>
      <c r="M866" s="313" t="s">
        <v>3941</v>
      </c>
      <c r="N866" s="313" t="s">
        <v>1338</v>
      </c>
      <c r="O866" s="313"/>
      <c r="P866" s="313"/>
      <c r="Q866" s="313"/>
    </row>
    <row r="867" spans="2:17">
      <c r="B867" s="380"/>
      <c r="C867">
        <v>2752</v>
      </c>
      <c r="D867" s="313" t="s">
        <v>3866</v>
      </c>
      <c r="E867" s="313" t="s">
        <v>3825</v>
      </c>
      <c r="F867" s="313"/>
      <c r="G867">
        <v>3.4375</v>
      </c>
      <c r="H867">
        <v>3.4375</v>
      </c>
      <c r="I867">
        <v>2</v>
      </c>
      <c r="K867" t="s">
        <v>3934</v>
      </c>
      <c r="L867" s="313" t="s">
        <v>3687</v>
      </c>
      <c r="M867" s="313" t="s">
        <v>3942</v>
      </c>
      <c r="N867" s="313"/>
      <c r="O867" s="313"/>
      <c r="P867" s="313"/>
      <c r="Q867" s="313"/>
    </row>
    <row r="868" spans="2:17">
      <c r="B868" s="380">
        <v>40409</v>
      </c>
      <c r="C868">
        <v>2753</v>
      </c>
      <c r="D868" s="313" t="s">
        <v>2845</v>
      </c>
      <c r="E868" s="313" t="s">
        <v>94</v>
      </c>
      <c r="F868" s="313"/>
      <c r="G868">
        <v>15.34375</v>
      </c>
      <c r="H868">
        <v>11.34375</v>
      </c>
      <c r="I868">
        <v>2.375</v>
      </c>
      <c r="J868">
        <v>2.375</v>
      </c>
      <c r="K868" t="s">
        <v>3736</v>
      </c>
      <c r="L868" s="313" t="s">
        <v>3579</v>
      </c>
      <c r="M868" s="313" t="s">
        <v>3943</v>
      </c>
      <c r="N868" s="313" t="s">
        <v>3944</v>
      </c>
      <c r="O868" s="313"/>
      <c r="P868" s="313"/>
      <c r="Q868" s="313"/>
    </row>
    <row r="869" spans="2:17">
      <c r="B869" s="380">
        <v>40415</v>
      </c>
      <c r="C869">
        <v>2755</v>
      </c>
      <c r="D869" s="313" t="s">
        <v>3866</v>
      </c>
      <c r="E869" s="313" t="s">
        <v>94</v>
      </c>
      <c r="F869" s="313"/>
      <c r="G869">
        <v>6.3125</v>
      </c>
      <c r="H869">
        <v>2.125</v>
      </c>
      <c r="I869">
        <v>1.34375</v>
      </c>
      <c r="J869">
        <v>1</v>
      </c>
      <c r="L869" s="313" t="s">
        <v>3862</v>
      </c>
      <c r="M869" s="313" t="s">
        <v>3945</v>
      </c>
      <c r="N869" s="313"/>
      <c r="O869" s="313"/>
      <c r="P869" s="313"/>
      <c r="Q869" s="313"/>
    </row>
    <row r="870" spans="2:17">
      <c r="B870" s="380">
        <v>40435</v>
      </c>
      <c r="C870">
        <v>2756</v>
      </c>
      <c r="D870" s="313" t="s">
        <v>3866</v>
      </c>
      <c r="E870" s="313" t="s">
        <v>94</v>
      </c>
      <c r="F870" s="313"/>
      <c r="G870">
        <v>3.5625</v>
      </c>
      <c r="H870">
        <v>1.8125</v>
      </c>
      <c r="I870">
        <v>1.125</v>
      </c>
      <c r="J870">
        <v>1</v>
      </c>
      <c r="K870" t="s">
        <v>3946</v>
      </c>
      <c r="L870" s="313" t="s">
        <v>3400</v>
      </c>
      <c r="M870" s="313" t="s">
        <v>3947</v>
      </c>
      <c r="N870" s="313"/>
      <c r="O870" s="313"/>
      <c r="P870" s="313"/>
      <c r="Q870" s="313"/>
    </row>
    <row r="871" spans="2:17">
      <c r="B871" s="380">
        <v>40437</v>
      </c>
      <c r="C871">
        <v>2757</v>
      </c>
      <c r="D871" s="313" t="s">
        <v>3866</v>
      </c>
      <c r="E871" s="313" t="s">
        <v>3825</v>
      </c>
      <c r="F871" s="313"/>
      <c r="G871">
        <v>5.25</v>
      </c>
      <c r="H871">
        <v>3.75</v>
      </c>
      <c r="I871">
        <v>0.875</v>
      </c>
      <c r="K871" t="s">
        <v>3934</v>
      </c>
      <c r="L871" s="313" t="s">
        <v>3862</v>
      </c>
      <c r="M871" s="313" t="s">
        <v>3948</v>
      </c>
      <c r="N871" s="313"/>
      <c r="O871" s="313"/>
      <c r="P871" s="313"/>
      <c r="Q871" s="313"/>
    </row>
    <row r="872" spans="2:17">
      <c r="B872" s="380">
        <v>40436</v>
      </c>
      <c r="C872">
        <v>2759</v>
      </c>
      <c r="D872" s="313" t="s">
        <v>3866</v>
      </c>
      <c r="E872" s="313" t="s">
        <v>3825</v>
      </c>
      <c r="F872" s="313"/>
      <c r="G872">
        <v>5.375</v>
      </c>
      <c r="H872">
        <v>3.875</v>
      </c>
      <c r="I872">
        <v>1.25</v>
      </c>
      <c r="K872" t="s">
        <v>3949</v>
      </c>
      <c r="L872" s="313" t="s">
        <v>3950</v>
      </c>
      <c r="M872" s="313" t="s">
        <v>3951</v>
      </c>
      <c r="N872" s="313"/>
      <c r="O872" s="313"/>
      <c r="P872" s="313"/>
      <c r="Q872" s="313"/>
    </row>
    <row r="873" spans="2:17">
      <c r="B873" s="380">
        <v>40438</v>
      </c>
      <c r="C873">
        <v>2760</v>
      </c>
      <c r="D873" s="313" t="s">
        <v>3866</v>
      </c>
      <c r="E873" s="313" t="s">
        <v>94</v>
      </c>
      <c r="F873" s="313"/>
      <c r="G873">
        <v>8</v>
      </c>
      <c r="H873">
        <v>8</v>
      </c>
      <c r="I873">
        <v>2.5</v>
      </c>
      <c r="J873">
        <v>2.5</v>
      </c>
      <c r="K873" t="s">
        <v>3934</v>
      </c>
      <c r="L873" s="313" t="s">
        <v>3885</v>
      </c>
      <c r="M873" s="313" t="s">
        <v>3952</v>
      </c>
      <c r="N873" s="313"/>
      <c r="O873" s="313"/>
      <c r="P873" s="313"/>
      <c r="Q873" s="313"/>
    </row>
    <row r="874" spans="2:17">
      <c r="B874" s="380">
        <v>40442</v>
      </c>
      <c r="C874">
        <v>2761</v>
      </c>
      <c r="D874" s="313" t="s">
        <v>2845</v>
      </c>
      <c r="E874" s="313" t="s">
        <v>2035</v>
      </c>
      <c r="F874" s="313"/>
      <c r="G874">
        <v>4.5</v>
      </c>
      <c r="H874">
        <v>3.5</v>
      </c>
      <c r="I874">
        <v>1</v>
      </c>
      <c r="K874" t="s">
        <v>3934</v>
      </c>
      <c r="L874" s="313" t="s">
        <v>3953</v>
      </c>
      <c r="M874" s="313" t="s">
        <v>3954</v>
      </c>
      <c r="N874" s="313" t="s">
        <v>3955</v>
      </c>
      <c r="O874" s="313"/>
      <c r="P874" s="313"/>
      <c r="Q874" s="313"/>
    </row>
    <row r="875" spans="2:17">
      <c r="B875" s="380">
        <v>40442</v>
      </c>
      <c r="C875">
        <v>2762</v>
      </c>
      <c r="D875" s="313" t="s">
        <v>3866</v>
      </c>
      <c r="E875" s="313" t="s">
        <v>3825</v>
      </c>
      <c r="F875" s="313"/>
      <c r="G875">
        <v>4.625</v>
      </c>
      <c r="H875">
        <v>3.5625</v>
      </c>
      <c r="I875">
        <v>0.625</v>
      </c>
      <c r="K875" t="s">
        <v>3934</v>
      </c>
      <c r="L875" s="313" t="s">
        <v>3953</v>
      </c>
      <c r="M875" s="313" t="s">
        <v>3956</v>
      </c>
      <c r="N875" s="313"/>
      <c r="O875" s="313"/>
      <c r="P875" s="313"/>
      <c r="Q875" s="313"/>
    </row>
    <row r="876" spans="2:17">
      <c r="B876" s="380">
        <v>40442</v>
      </c>
      <c r="C876">
        <v>2763</v>
      </c>
      <c r="D876" s="313" t="s">
        <v>2845</v>
      </c>
      <c r="E876" s="313" t="s">
        <v>2035</v>
      </c>
      <c r="F876" s="313"/>
      <c r="G876">
        <v>5</v>
      </c>
      <c r="H876">
        <v>4.5</v>
      </c>
      <c r="I876">
        <v>1</v>
      </c>
      <c r="K876" t="s">
        <v>3934</v>
      </c>
      <c r="L876" s="313" t="s">
        <v>3953</v>
      </c>
      <c r="M876" s="313" t="s">
        <v>3957</v>
      </c>
      <c r="N876" s="313" t="s">
        <v>3955</v>
      </c>
      <c r="O876" s="313"/>
      <c r="P876" s="313"/>
      <c r="Q876" s="313"/>
    </row>
    <row r="877" spans="2:17">
      <c r="B877" s="380">
        <v>40442</v>
      </c>
      <c r="C877">
        <v>2764</v>
      </c>
      <c r="D877" s="313" t="s">
        <v>3866</v>
      </c>
      <c r="E877" s="313" t="s">
        <v>3866</v>
      </c>
      <c r="F877" s="313"/>
      <c r="G877">
        <v>5.125</v>
      </c>
      <c r="H877">
        <v>4.5625</v>
      </c>
      <c r="I877">
        <v>0.75</v>
      </c>
      <c r="K877" t="s">
        <v>3934</v>
      </c>
      <c r="L877" s="313" t="s">
        <v>3953</v>
      </c>
      <c r="M877" s="313" t="s">
        <v>3958</v>
      </c>
      <c r="N877" s="313"/>
      <c r="O877" s="313"/>
      <c r="P877" s="313"/>
      <c r="Q877" s="313"/>
    </row>
    <row r="878" spans="2:17">
      <c r="B878" s="380">
        <v>40458</v>
      </c>
      <c r="C878">
        <v>2766</v>
      </c>
      <c r="D878" s="313" t="s">
        <v>2845</v>
      </c>
      <c r="E878" s="313" t="s">
        <v>94</v>
      </c>
      <c r="F878" s="313"/>
      <c r="G878">
        <v>13.25</v>
      </c>
      <c r="H878">
        <v>2.5</v>
      </c>
      <c r="I878">
        <v>2.5</v>
      </c>
      <c r="J878">
        <v>2.5</v>
      </c>
      <c r="K878" t="s">
        <v>2861</v>
      </c>
      <c r="L878" s="313" t="s">
        <v>3870</v>
      </c>
      <c r="M878" s="313" t="s">
        <v>3959</v>
      </c>
      <c r="N878" s="313" t="s">
        <v>3960</v>
      </c>
      <c r="O878" s="313" t="s">
        <v>3960</v>
      </c>
      <c r="P878" s="313"/>
      <c r="Q878" s="313"/>
    </row>
    <row r="879" spans="2:17">
      <c r="B879" s="380">
        <v>40458</v>
      </c>
      <c r="C879">
        <v>2767</v>
      </c>
      <c r="D879" s="313" t="s">
        <v>2845</v>
      </c>
      <c r="E879" s="313" t="s">
        <v>3786</v>
      </c>
      <c r="F879" s="313"/>
      <c r="G879">
        <v>6.625</v>
      </c>
      <c r="H879">
        <v>1.6000000000000001E-3</v>
      </c>
      <c r="I879">
        <v>2.125</v>
      </c>
      <c r="K879" t="s">
        <v>2980</v>
      </c>
      <c r="L879" s="313" t="s">
        <v>3961</v>
      </c>
      <c r="M879" s="313" t="s">
        <v>3962</v>
      </c>
      <c r="N879" s="313" t="s">
        <v>3963</v>
      </c>
      <c r="O879" s="313"/>
      <c r="P879" s="313"/>
      <c r="Q879" s="313"/>
    </row>
    <row r="880" spans="2:17">
      <c r="B880" s="380">
        <v>40458</v>
      </c>
      <c r="C880">
        <v>2768</v>
      </c>
      <c r="D880" s="313" t="s">
        <v>2845</v>
      </c>
      <c r="E880" s="313" t="s">
        <v>3786</v>
      </c>
      <c r="F880" s="313"/>
      <c r="G880">
        <v>3.75</v>
      </c>
      <c r="H880">
        <v>1.5625</v>
      </c>
      <c r="I880">
        <v>1.25</v>
      </c>
      <c r="K880" t="s">
        <v>2980</v>
      </c>
      <c r="L880" s="313" t="s">
        <v>3961</v>
      </c>
      <c r="M880" s="313" t="s">
        <v>3964</v>
      </c>
      <c r="N880" s="313" t="s">
        <v>3965</v>
      </c>
      <c r="O880" s="313"/>
      <c r="P880" s="313"/>
      <c r="Q880" s="313"/>
    </row>
    <row r="881" spans="2:17">
      <c r="B881" s="380">
        <v>40458</v>
      </c>
      <c r="C881">
        <v>2769</v>
      </c>
      <c r="D881" s="313" t="s">
        <v>2845</v>
      </c>
      <c r="E881" s="313" t="s">
        <v>3786</v>
      </c>
      <c r="F881" s="313"/>
      <c r="G881">
        <v>4.9375</v>
      </c>
      <c r="H881">
        <v>1.6875</v>
      </c>
      <c r="I881">
        <v>1.5625</v>
      </c>
      <c r="K881" t="s">
        <v>2980</v>
      </c>
      <c r="L881" s="313" t="s">
        <v>3961</v>
      </c>
      <c r="M881" s="313" t="s">
        <v>3966</v>
      </c>
      <c r="N881" s="313" t="s">
        <v>3380</v>
      </c>
      <c r="O881" s="313"/>
      <c r="P881" s="313"/>
      <c r="Q881" s="313"/>
    </row>
    <row r="882" spans="2:17">
      <c r="B882" s="380">
        <v>40465</v>
      </c>
      <c r="C882">
        <v>2770</v>
      </c>
      <c r="D882" s="313" t="s">
        <v>2845</v>
      </c>
      <c r="E882" s="313" t="s">
        <v>3786</v>
      </c>
      <c r="F882" s="313"/>
      <c r="G882">
        <v>2.375</v>
      </c>
      <c r="H882">
        <v>1.125</v>
      </c>
      <c r="I882">
        <v>7.0625</v>
      </c>
      <c r="K882" t="s">
        <v>2980</v>
      </c>
      <c r="L882" s="313" t="s">
        <v>3870</v>
      </c>
      <c r="M882" s="313" t="s">
        <v>3967</v>
      </c>
      <c r="N882" s="313" t="s">
        <v>3968</v>
      </c>
      <c r="O882" s="313"/>
      <c r="P882" s="313"/>
      <c r="Q882" s="313"/>
    </row>
    <row r="883" spans="2:17">
      <c r="B883" s="380">
        <v>40185</v>
      </c>
      <c r="C883">
        <v>2771</v>
      </c>
      <c r="D883" s="313" t="s">
        <v>2845</v>
      </c>
      <c r="E883" s="313" t="s">
        <v>3786</v>
      </c>
      <c r="F883" s="313"/>
      <c r="G883">
        <v>4.125</v>
      </c>
      <c r="H883">
        <v>3.125</v>
      </c>
      <c r="I883">
        <v>4.125</v>
      </c>
      <c r="K883" t="s">
        <v>2980</v>
      </c>
      <c r="L883" s="313" t="s">
        <v>3870</v>
      </c>
      <c r="M883" s="313" t="s">
        <v>3969</v>
      </c>
      <c r="N883" s="313" t="s">
        <v>3968</v>
      </c>
      <c r="O883" s="313"/>
      <c r="P883" s="313"/>
      <c r="Q883" s="313"/>
    </row>
    <row r="884" spans="2:17">
      <c r="B884" s="380">
        <v>40458</v>
      </c>
      <c r="C884">
        <v>2772</v>
      </c>
      <c r="D884" s="313" t="s">
        <v>3866</v>
      </c>
      <c r="E884" s="313" t="s">
        <v>3786</v>
      </c>
      <c r="F884" s="313"/>
      <c r="G884">
        <v>2.875</v>
      </c>
      <c r="H884">
        <v>2.5</v>
      </c>
      <c r="I884">
        <v>4.25</v>
      </c>
      <c r="K884" t="s">
        <v>3896</v>
      </c>
      <c r="L884" s="313" t="s">
        <v>3950</v>
      </c>
      <c r="M884" s="313" t="s">
        <v>3970</v>
      </c>
      <c r="N884" s="313"/>
      <c r="O884" s="313"/>
      <c r="P884" s="313"/>
      <c r="Q884" s="313"/>
    </row>
    <row r="885" spans="2:17">
      <c r="B885" s="380">
        <v>40458</v>
      </c>
      <c r="C885">
        <v>2773</v>
      </c>
      <c r="D885" s="313" t="s">
        <v>3866</v>
      </c>
      <c r="E885" s="313" t="s">
        <v>3825</v>
      </c>
      <c r="F885" s="313"/>
      <c r="G885">
        <v>6.25</v>
      </c>
      <c r="H885">
        <v>3.75</v>
      </c>
      <c r="I885">
        <v>1.5625</v>
      </c>
      <c r="K885" t="s">
        <v>3924</v>
      </c>
      <c r="L885" s="313" t="s">
        <v>3883</v>
      </c>
      <c r="M885" s="313" t="s">
        <v>3971</v>
      </c>
      <c r="N885" s="313"/>
      <c r="O885" s="313"/>
      <c r="P885" s="313"/>
      <c r="Q885" s="313"/>
    </row>
    <row r="886" spans="2:17">
      <c r="B886" s="380">
        <v>40458</v>
      </c>
      <c r="C886">
        <v>2774</v>
      </c>
      <c r="D886" s="313" t="s">
        <v>3866</v>
      </c>
      <c r="E886" s="313" t="s">
        <v>94</v>
      </c>
      <c r="F886" s="313"/>
      <c r="G886">
        <v>4</v>
      </c>
      <c r="H886">
        <v>4</v>
      </c>
      <c r="I886">
        <v>2.875</v>
      </c>
      <c r="J886">
        <v>2.875</v>
      </c>
      <c r="K886" t="s">
        <v>3934</v>
      </c>
      <c r="L886" s="313" t="s">
        <v>3885</v>
      </c>
      <c r="M886" s="313" t="s">
        <v>3972</v>
      </c>
      <c r="N886" s="313"/>
      <c r="O886" s="313"/>
      <c r="P886" s="313"/>
      <c r="Q886" s="313"/>
    </row>
    <row r="887" spans="2:17">
      <c r="B887" s="380">
        <v>40465</v>
      </c>
      <c r="C887">
        <v>2775</v>
      </c>
      <c r="D887" s="313" t="s">
        <v>3866</v>
      </c>
      <c r="E887" s="313" t="s">
        <v>94</v>
      </c>
      <c r="F887" s="313"/>
      <c r="G887">
        <v>4</v>
      </c>
      <c r="H887">
        <v>3.1875</v>
      </c>
      <c r="I887">
        <v>1.25</v>
      </c>
      <c r="J887">
        <v>1.25</v>
      </c>
      <c r="K887" t="s">
        <v>3934</v>
      </c>
      <c r="L887" s="313" t="s">
        <v>3885</v>
      </c>
      <c r="M887" s="313" t="s">
        <v>3972</v>
      </c>
      <c r="N887" s="313"/>
      <c r="O887" s="313"/>
      <c r="P887" s="313"/>
      <c r="Q887" s="313"/>
    </row>
    <row r="888" spans="2:17">
      <c r="B888" s="380"/>
      <c r="C888">
        <v>2776</v>
      </c>
      <c r="D888" s="313"/>
      <c r="E888" s="313"/>
      <c r="F888" s="313"/>
      <c r="L888" s="313"/>
      <c r="M888" s="313"/>
      <c r="N888" s="313"/>
      <c r="O888" s="313"/>
      <c r="P888" s="313"/>
      <c r="Q888" s="313"/>
    </row>
    <row r="889" spans="2:17">
      <c r="B889" s="380"/>
      <c r="C889">
        <v>2777</v>
      </c>
      <c r="D889" s="313"/>
      <c r="E889" s="313"/>
      <c r="F889" s="313"/>
      <c r="L889" s="313"/>
      <c r="M889" s="313"/>
      <c r="N889" s="313"/>
      <c r="O889" s="313"/>
      <c r="P889" s="313"/>
      <c r="Q889" s="313"/>
    </row>
    <row r="890" spans="2:17">
      <c r="B890" s="380"/>
      <c r="C890">
        <v>2778</v>
      </c>
      <c r="D890" s="313" t="s">
        <v>3866</v>
      </c>
      <c r="E890" s="313" t="s">
        <v>94</v>
      </c>
      <c r="F890" s="313"/>
      <c r="G890">
        <v>5</v>
      </c>
      <c r="H890">
        <v>6.75</v>
      </c>
      <c r="I890">
        <v>0.75</v>
      </c>
      <c r="J890">
        <v>0.75</v>
      </c>
      <c r="K890" t="s">
        <v>3924</v>
      </c>
      <c r="L890" s="313" t="s">
        <v>3973</v>
      </c>
      <c r="M890" s="313"/>
      <c r="N890" s="313"/>
      <c r="O890" s="313"/>
      <c r="P890" s="313"/>
      <c r="Q890" s="313"/>
    </row>
    <row r="891" spans="2:17">
      <c r="B891" s="380">
        <v>40499</v>
      </c>
      <c r="C891">
        <v>2779</v>
      </c>
      <c r="D891" s="313" t="s">
        <v>3866</v>
      </c>
      <c r="E891" s="313" t="s">
        <v>3825</v>
      </c>
      <c r="F891" s="313"/>
      <c r="G891">
        <v>3.6875</v>
      </c>
      <c r="H891">
        <v>3.0625</v>
      </c>
      <c r="I891">
        <v>1</v>
      </c>
      <c r="K891" t="s">
        <v>3934</v>
      </c>
      <c r="L891" s="313" t="s">
        <v>3974</v>
      </c>
      <c r="M891" s="313" t="s">
        <v>3975</v>
      </c>
      <c r="N891" s="313"/>
      <c r="O891" s="313"/>
      <c r="P891" s="313"/>
      <c r="Q891" s="313"/>
    </row>
    <row r="892" spans="2:17">
      <c r="B892" s="380">
        <v>40499</v>
      </c>
      <c r="C892">
        <v>2780</v>
      </c>
      <c r="D892" s="313" t="s">
        <v>3866</v>
      </c>
      <c r="E892" s="313" t="s">
        <v>94</v>
      </c>
      <c r="F892" s="313"/>
      <c r="G892">
        <v>5</v>
      </c>
      <c r="H892">
        <v>5</v>
      </c>
      <c r="I892">
        <v>0.625</v>
      </c>
      <c r="J892">
        <v>0.625</v>
      </c>
      <c r="K892" t="s">
        <v>3934</v>
      </c>
      <c r="L892" s="313" t="s">
        <v>3885</v>
      </c>
      <c r="M892" s="313" t="s">
        <v>3976</v>
      </c>
      <c r="N892" s="313"/>
      <c r="O892" s="313"/>
      <c r="P892" s="313"/>
      <c r="Q892" s="313"/>
    </row>
    <row r="893" spans="2:17">
      <c r="B893" s="380"/>
      <c r="C893">
        <v>2781</v>
      </c>
      <c r="D893" s="313" t="s">
        <v>2845</v>
      </c>
      <c r="E893" s="313" t="s">
        <v>3825</v>
      </c>
      <c r="F893" s="313"/>
      <c r="G893">
        <v>5.25</v>
      </c>
      <c r="H893">
        <v>5.25</v>
      </c>
      <c r="J893">
        <v>0.8125</v>
      </c>
      <c r="K893" t="s">
        <v>2894</v>
      </c>
      <c r="L893" s="313" t="s">
        <v>2881</v>
      </c>
      <c r="M893" s="313" t="s">
        <v>3977</v>
      </c>
      <c r="N893" s="313" t="s">
        <v>3978</v>
      </c>
      <c r="O893" s="313"/>
      <c r="P893" s="313"/>
      <c r="Q893" s="313"/>
    </row>
    <row r="894" spans="2:17">
      <c r="B894" s="380">
        <v>40518</v>
      </c>
      <c r="C894">
        <v>2782</v>
      </c>
      <c r="D894" s="313" t="s">
        <v>2907</v>
      </c>
      <c r="E894" s="313" t="s">
        <v>3786</v>
      </c>
      <c r="F894" s="313"/>
      <c r="G894">
        <v>5.3125</v>
      </c>
      <c r="H894">
        <v>1.375</v>
      </c>
      <c r="I894">
        <v>5.375</v>
      </c>
      <c r="K894" t="s">
        <v>2980</v>
      </c>
      <c r="L894" s="313" t="s">
        <v>2881</v>
      </c>
      <c r="M894" s="313" t="s">
        <v>3979</v>
      </c>
      <c r="N894" s="313" t="s">
        <v>3980</v>
      </c>
      <c r="O894" s="313"/>
      <c r="P894" s="313"/>
      <c r="Q894" s="313"/>
    </row>
    <row r="895" spans="2:17">
      <c r="B895" s="380">
        <v>40547</v>
      </c>
      <c r="C895">
        <v>2783</v>
      </c>
      <c r="D895" s="313" t="s">
        <v>2845</v>
      </c>
      <c r="E895" s="313" t="s">
        <v>94</v>
      </c>
      <c r="F895" s="313"/>
      <c r="G895">
        <v>2.4375</v>
      </c>
      <c r="H895">
        <v>2.1875</v>
      </c>
      <c r="I895">
        <v>1</v>
      </c>
      <c r="J895">
        <v>0.6875</v>
      </c>
      <c r="K895" t="s">
        <v>2899</v>
      </c>
      <c r="L895" s="313" t="s">
        <v>3140</v>
      </c>
      <c r="M895" s="313" t="s">
        <v>3981</v>
      </c>
      <c r="N895" s="313" t="s">
        <v>3287</v>
      </c>
      <c r="O895" s="313" t="s">
        <v>3287</v>
      </c>
      <c r="P895" s="313" t="s">
        <v>3982</v>
      </c>
      <c r="Q895" s="313" t="s">
        <v>3983</v>
      </c>
    </row>
    <row r="896" spans="2:17">
      <c r="B896" s="380"/>
      <c r="C896">
        <v>2784</v>
      </c>
      <c r="D896" s="313"/>
      <c r="E896" s="313"/>
      <c r="F896" s="313"/>
      <c r="L896" s="313"/>
      <c r="M896" s="313"/>
      <c r="N896" s="313"/>
      <c r="O896" s="313"/>
      <c r="P896" s="313"/>
      <c r="Q896" s="313"/>
    </row>
    <row r="897" spans="2:17">
      <c r="B897" s="380">
        <v>40518</v>
      </c>
      <c r="C897">
        <v>2785</v>
      </c>
      <c r="D897" s="313" t="s">
        <v>3694</v>
      </c>
      <c r="E897" s="313" t="s">
        <v>94</v>
      </c>
      <c r="F897" s="313"/>
      <c r="G897">
        <v>3.3125</v>
      </c>
      <c r="H897">
        <v>2.5625</v>
      </c>
      <c r="I897">
        <v>0.5</v>
      </c>
      <c r="J897">
        <v>0.75</v>
      </c>
      <c r="K897" t="s">
        <v>2894</v>
      </c>
      <c r="L897" s="313" t="s">
        <v>3984</v>
      </c>
      <c r="M897" s="313" t="s">
        <v>3985</v>
      </c>
      <c r="N897" s="313" t="s">
        <v>3287</v>
      </c>
      <c r="O897" s="313" t="s">
        <v>3287</v>
      </c>
      <c r="P897" s="313"/>
      <c r="Q897" s="313"/>
    </row>
    <row r="898" spans="2:17">
      <c r="B898" s="380">
        <v>40547</v>
      </c>
      <c r="C898">
        <v>2786</v>
      </c>
      <c r="D898" s="313" t="s">
        <v>3694</v>
      </c>
      <c r="E898" s="313" t="s">
        <v>94</v>
      </c>
      <c r="F898" s="313"/>
      <c r="G898">
        <v>4.8125</v>
      </c>
      <c r="H898">
        <v>3.375</v>
      </c>
      <c r="I898">
        <v>0.9375</v>
      </c>
      <c r="J898">
        <v>0.9375</v>
      </c>
      <c r="L898" s="313" t="s">
        <v>3986</v>
      </c>
      <c r="M898" s="313" t="s">
        <v>3987</v>
      </c>
      <c r="N898" s="313" t="s">
        <v>3988</v>
      </c>
      <c r="O898" s="313" t="s">
        <v>3759</v>
      </c>
      <c r="P898" s="313"/>
      <c r="Q898" s="313"/>
    </row>
    <row r="899" spans="2:17">
      <c r="B899" s="380">
        <v>40532</v>
      </c>
      <c r="C899">
        <v>2787</v>
      </c>
      <c r="D899" s="313" t="s">
        <v>3866</v>
      </c>
      <c r="E899" s="313" t="s">
        <v>3825</v>
      </c>
      <c r="F899" s="313"/>
      <c r="G899">
        <v>14</v>
      </c>
      <c r="H899">
        <v>5.25</v>
      </c>
      <c r="I899">
        <v>1.25</v>
      </c>
      <c r="K899" t="s">
        <v>3924</v>
      </c>
      <c r="L899" s="313" t="s">
        <v>3579</v>
      </c>
      <c r="M899" s="313" t="s">
        <v>3989</v>
      </c>
      <c r="N899" s="313"/>
      <c r="O899" s="313"/>
      <c r="P899" s="313"/>
      <c r="Q899" s="313"/>
    </row>
    <row r="900" spans="2:17">
      <c r="B900" s="380"/>
      <c r="C900">
        <v>2788</v>
      </c>
      <c r="D900" s="313"/>
      <c r="E900" s="313"/>
      <c r="F900" s="313"/>
      <c r="L900" s="313"/>
      <c r="M900" s="313"/>
      <c r="N900" s="313"/>
      <c r="O900" s="313"/>
      <c r="P900" s="313"/>
      <c r="Q900" s="313"/>
    </row>
    <row r="901" spans="2:17">
      <c r="B901" s="380">
        <v>40568</v>
      </c>
      <c r="C901">
        <v>2789</v>
      </c>
      <c r="D901" s="313" t="s">
        <v>2907</v>
      </c>
      <c r="E901" s="313" t="s">
        <v>3786</v>
      </c>
      <c r="F901" s="313"/>
      <c r="G901">
        <v>3</v>
      </c>
      <c r="H901">
        <v>1.78125</v>
      </c>
      <c r="I901">
        <v>3.8125</v>
      </c>
      <c r="K901" t="s">
        <v>2980</v>
      </c>
      <c r="L901" s="313" t="s">
        <v>3140</v>
      </c>
      <c r="M901" s="313" t="s">
        <v>3990</v>
      </c>
      <c r="N901" s="313" t="s">
        <v>3759</v>
      </c>
      <c r="O901" s="313"/>
      <c r="P901" s="313"/>
      <c r="Q901" s="313"/>
    </row>
    <row r="902" spans="2:17">
      <c r="B902" s="380">
        <v>40582</v>
      </c>
      <c r="C902">
        <v>2791</v>
      </c>
      <c r="D902" s="313" t="s">
        <v>2907</v>
      </c>
      <c r="E902" s="313" t="s">
        <v>3786</v>
      </c>
      <c r="F902" s="313"/>
      <c r="G902">
        <v>2.625</v>
      </c>
      <c r="H902">
        <v>1.3125</v>
      </c>
      <c r="I902">
        <v>2.96875</v>
      </c>
      <c r="K902" t="s">
        <v>2980</v>
      </c>
      <c r="L902" s="313" t="s">
        <v>3700</v>
      </c>
      <c r="M902" s="313" t="s">
        <v>3991</v>
      </c>
      <c r="N902" s="313" t="s">
        <v>3759</v>
      </c>
      <c r="O902" s="313"/>
      <c r="P902" s="313"/>
      <c r="Q902" s="313"/>
    </row>
    <row r="903" spans="2:17">
      <c r="B903" s="380"/>
      <c r="C903">
        <v>2792</v>
      </c>
      <c r="D903" s="313"/>
      <c r="E903" s="313"/>
      <c r="F903" s="313"/>
      <c r="L903" s="313"/>
      <c r="M903" s="313"/>
      <c r="N903" s="313"/>
      <c r="O903" s="313"/>
      <c r="P903" s="313"/>
      <c r="Q903" s="313"/>
    </row>
    <row r="904" spans="2:17">
      <c r="B904" s="380"/>
      <c r="C904">
        <v>2794</v>
      </c>
      <c r="D904" s="313" t="s">
        <v>3866</v>
      </c>
      <c r="E904" s="313" t="s">
        <v>94</v>
      </c>
      <c r="F904" s="313"/>
      <c r="G904">
        <v>4.125</v>
      </c>
      <c r="H904">
        <v>1.5</v>
      </c>
      <c r="I904">
        <v>2.625</v>
      </c>
      <c r="J904">
        <v>2.625</v>
      </c>
      <c r="K904" t="s">
        <v>3924</v>
      </c>
      <c r="L904" s="313" t="s">
        <v>3992</v>
      </c>
      <c r="M904" s="313" t="s">
        <v>3993</v>
      </c>
      <c r="N904" s="313"/>
      <c r="O904" s="313"/>
      <c r="P904" s="313"/>
      <c r="Q904" s="313"/>
    </row>
    <row r="905" spans="2:17">
      <c r="B905" s="380"/>
      <c r="C905">
        <v>2795</v>
      </c>
      <c r="D905" s="313"/>
      <c r="E905" s="313"/>
      <c r="F905" s="313"/>
      <c r="L905" s="313"/>
      <c r="M905" s="313"/>
      <c r="N905" s="313"/>
      <c r="O905" s="313"/>
      <c r="P905" s="313"/>
      <c r="Q905" s="313"/>
    </row>
    <row r="906" spans="2:17">
      <c r="B906" s="380"/>
      <c r="C906">
        <v>2796</v>
      </c>
      <c r="D906" s="313"/>
      <c r="E906" s="313"/>
      <c r="F906" s="313"/>
      <c r="L906" s="313"/>
      <c r="M906" s="313"/>
      <c r="N906" s="313"/>
      <c r="O906" s="313"/>
      <c r="P906" s="313"/>
      <c r="Q906" s="313"/>
    </row>
    <row r="907" spans="2:17">
      <c r="B907" s="380"/>
      <c r="C907">
        <v>2797</v>
      </c>
      <c r="D907" s="313"/>
      <c r="E907" s="313"/>
      <c r="F907" s="313"/>
      <c r="L907" s="313"/>
      <c r="M907" s="313"/>
      <c r="N907" s="313"/>
      <c r="O907" s="313"/>
      <c r="P907" s="313"/>
      <c r="Q907" s="313"/>
    </row>
    <row r="908" spans="2:17">
      <c r="B908" s="380">
        <v>40612</v>
      </c>
      <c r="C908">
        <v>2798</v>
      </c>
      <c r="D908" s="313" t="s">
        <v>2845</v>
      </c>
      <c r="E908" s="313" t="s">
        <v>94</v>
      </c>
      <c r="F908" s="313"/>
      <c r="G908">
        <v>2.0625</v>
      </c>
      <c r="H908">
        <v>1.75</v>
      </c>
      <c r="I908">
        <v>0.75</v>
      </c>
      <c r="J908">
        <v>1</v>
      </c>
      <c r="K908" t="s">
        <v>2861</v>
      </c>
      <c r="L908" s="313" t="s">
        <v>3793</v>
      </c>
      <c r="M908" s="313" t="s">
        <v>3994</v>
      </c>
      <c r="N908" s="313" t="s">
        <v>3995</v>
      </c>
      <c r="O908" s="313"/>
      <c r="P908" s="313"/>
      <c r="Q908" s="313"/>
    </row>
    <row r="909" spans="2:17">
      <c r="B909" s="380"/>
      <c r="C909">
        <v>2799</v>
      </c>
      <c r="D909" s="313" t="s">
        <v>2907</v>
      </c>
      <c r="E909" s="313" t="s">
        <v>3786</v>
      </c>
      <c r="F909" s="313"/>
      <c r="G909">
        <v>2</v>
      </c>
      <c r="H909">
        <v>2</v>
      </c>
      <c r="K909" t="s">
        <v>2980</v>
      </c>
      <c r="L909" s="313" t="s">
        <v>3984</v>
      </c>
      <c r="M909" s="313" t="s">
        <v>3996</v>
      </c>
      <c r="N909" s="313"/>
      <c r="O909" s="313"/>
      <c r="P909" s="313"/>
      <c r="Q909" s="313"/>
    </row>
    <row r="910" spans="2:17">
      <c r="B910" s="380"/>
      <c r="C910">
        <v>2800</v>
      </c>
      <c r="D910" s="313" t="s">
        <v>2907</v>
      </c>
      <c r="E910" s="313" t="s">
        <v>3786</v>
      </c>
      <c r="F910" s="313"/>
      <c r="G910">
        <v>2.5</v>
      </c>
      <c r="H910">
        <v>2.5</v>
      </c>
      <c r="K910" t="s">
        <v>2980</v>
      </c>
      <c r="L910" s="313" t="s">
        <v>3984</v>
      </c>
      <c r="M910" s="313" t="s">
        <v>3997</v>
      </c>
      <c r="N910" s="313"/>
      <c r="O910" s="313"/>
      <c r="P910" s="313"/>
      <c r="Q910" s="313"/>
    </row>
    <row r="911" spans="2:17">
      <c r="B911" s="380">
        <v>40610</v>
      </c>
      <c r="C911">
        <v>2801</v>
      </c>
      <c r="D911" s="313" t="s">
        <v>3866</v>
      </c>
      <c r="E911" s="313" t="s">
        <v>94</v>
      </c>
      <c r="F911" s="313"/>
      <c r="G911">
        <v>6</v>
      </c>
      <c r="H911">
        <v>3</v>
      </c>
      <c r="I911">
        <v>2.125</v>
      </c>
      <c r="K911" t="s">
        <v>3924</v>
      </c>
      <c r="L911" s="313" t="s">
        <v>3992</v>
      </c>
      <c r="M911" s="313"/>
      <c r="N911" s="313"/>
      <c r="O911" s="313"/>
      <c r="P911" s="313"/>
      <c r="Q911" s="313"/>
    </row>
    <row r="912" spans="2:17">
      <c r="B912" s="380"/>
      <c r="C912">
        <v>2802</v>
      </c>
      <c r="D912" s="313" t="s">
        <v>3866</v>
      </c>
      <c r="E912" s="313" t="s">
        <v>94</v>
      </c>
      <c r="F912" s="313"/>
      <c r="G912">
        <v>5.375</v>
      </c>
      <c r="H912">
        <v>5.375</v>
      </c>
      <c r="I912">
        <v>1</v>
      </c>
      <c r="J912">
        <v>1</v>
      </c>
      <c r="K912" t="s">
        <v>3924</v>
      </c>
      <c r="L912" s="313" t="s">
        <v>3998</v>
      </c>
      <c r="M912" s="313" t="s">
        <v>3999</v>
      </c>
      <c r="N912" s="313"/>
      <c r="O912" s="313"/>
      <c r="P912" s="313"/>
      <c r="Q912" s="313"/>
    </row>
    <row r="913" spans="2:17">
      <c r="B913" s="380"/>
      <c r="C913">
        <v>2803</v>
      </c>
      <c r="D913" s="313" t="s">
        <v>2907</v>
      </c>
      <c r="E913" s="313" t="s">
        <v>3786</v>
      </c>
      <c r="F913" s="313"/>
      <c r="G913">
        <v>2.0625</v>
      </c>
      <c r="H913">
        <v>1.625</v>
      </c>
      <c r="I913">
        <v>8.0625999999999998</v>
      </c>
      <c r="K913" t="s">
        <v>2980</v>
      </c>
      <c r="L913" s="313" t="s">
        <v>4000</v>
      </c>
      <c r="M913" s="313" t="s">
        <v>4001</v>
      </c>
      <c r="N913" s="313" t="s">
        <v>3796</v>
      </c>
      <c r="O913" s="313"/>
      <c r="P913" s="313"/>
      <c r="Q913" s="313"/>
    </row>
    <row r="914" spans="2:17">
      <c r="B914" s="380"/>
      <c r="C914">
        <v>2804</v>
      </c>
      <c r="D914" s="313"/>
      <c r="E914" s="313"/>
      <c r="F914" s="313"/>
      <c r="L914" s="313"/>
      <c r="M914" s="313"/>
      <c r="N914" s="313"/>
      <c r="O914" s="313"/>
      <c r="P914" s="313"/>
      <c r="Q914" s="313"/>
    </row>
    <row r="915" spans="2:17">
      <c r="B915" s="380"/>
      <c r="C915">
        <v>2805</v>
      </c>
      <c r="D915" s="313"/>
      <c r="E915" s="313"/>
      <c r="F915" s="313"/>
      <c r="L915" s="313"/>
      <c r="M915" s="313"/>
      <c r="N915" s="313"/>
      <c r="O915" s="313"/>
      <c r="P915" s="313"/>
      <c r="Q915" s="313"/>
    </row>
    <row r="916" spans="2:17">
      <c r="B916" s="380"/>
      <c r="C916">
        <v>2806</v>
      </c>
      <c r="D916" s="313"/>
      <c r="E916" s="313"/>
      <c r="F916" s="313"/>
      <c r="L916" s="313"/>
      <c r="M916" s="313"/>
      <c r="N916" s="313"/>
      <c r="O916" s="313"/>
      <c r="P916" s="313"/>
      <c r="Q916" s="313"/>
    </row>
    <row r="917" spans="2:17">
      <c r="B917" s="380">
        <v>40640</v>
      </c>
      <c r="C917">
        <v>2807</v>
      </c>
      <c r="D917" s="313" t="s">
        <v>2907</v>
      </c>
      <c r="E917" s="313" t="s">
        <v>3786</v>
      </c>
      <c r="F917" s="313"/>
      <c r="G917">
        <v>4.25</v>
      </c>
      <c r="H917">
        <v>1</v>
      </c>
      <c r="I917">
        <v>5</v>
      </c>
      <c r="K917" t="s">
        <v>2980</v>
      </c>
      <c r="L917" s="313" t="s">
        <v>4002</v>
      </c>
      <c r="M917" s="313" t="s">
        <v>4003</v>
      </c>
      <c r="N917" s="313" t="s">
        <v>3759</v>
      </c>
      <c r="O917" s="313"/>
      <c r="P917" s="313"/>
      <c r="Q917" s="313"/>
    </row>
    <row r="918" spans="2:17">
      <c r="B918" s="380">
        <v>40644</v>
      </c>
      <c r="C918">
        <v>2808</v>
      </c>
      <c r="D918" s="313" t="s">
        <v>3866</v>
      </c>
      <c r="E918" s="313" t="s">
        <v>94</v>
      </c>
      <c r="F918" s="313"/>
      <c r="G918">
        <v>3.375</v>
      </c>
      <c r="H918">
        <v>2.125</v>
      </c>
      <c r="I918">
        <v>1.0625</v>
      </c>
      <c r="J918">
        <v>1.0625</v>
      </c>
      <c r="K918" t="s">
        <v>3924</v>
      </c>
      <c r="L918" s="313" t="s">
        <v>4004</v>
      </c>
      <c r="M918" s="313" t="s">
        <v>4005</v>
      </c>
      <c r="N918" s="313"/>
      <c r="O918" s="313"/>
      <c r="P918" s="313"/>
      <c r="Q918" s="313"/>
    </row>
    <row r="919" spans="2:17">
      <c r="B919" s="380">
        <v>40652</v>
      </c>
      <c r="C919">
        <v>2809</v>
      </c>
      <c r="D919" s="313" t="s">
        <v>3866</v>
      </c>
      <c r="E919" s="313" t="s">
        <v>3825</v>
      </c>
      <c r="F919" s="313"/>
      <c r="G919">
        <v>2</v>
      </c>
      <c r="H919">
        <v>1.5625</v>
      </c>
      <c r="I919">
        <v>1</v>
      </c>
      <c r="K919" t="s">
        <v>3924</v>
      </c>
      <c r="L919" s="313" t="s">
        <v>2874</v>
      </c>
      <c r="M919" s="313" t="s">
        <v>4006</v>
      </c>
      <c r="N919" s="313"/>
      <c r="O919" s="313"/>
      <c r="P919" s="313"/>
      <c r="Q919" s="313"/>
    </row>
    <row r="920" spans="2:17">
      <c r="B920" s="380"/>
      <c r="C920">
        <v>2810</v>
      </c>
      <c r="D920" s="313"/>
      <c r="E920" s="313"/>
      <c r="F920" s="313"/>
      <c r="L920" s="313"/>
      <c r="M920" s="313"/>
      <c r="N920" s="313"/>
      <c r="O920" s="313"/>
      <c r="P920" s="313"/>
      <c r="Q920" s="313"/>
    </row>
    <row r="921" spans="2:17">
      <c r="B921" s="380"/>
      <c r="C921">
        <v>2811</v>
      </c>
      <c r="D921" s="313"/>
      <c r="E921" s="313"/>
      <c r="F921" s="313"/>
      <c r="L921" s="313"/>
      <c r="M921" s="313"/>
      <c r="N921" s="313"/>
      <c r="O921" s="313"/>
      <c r="P921" s="313"/>
      <c r="Q921" s="313"/>
    </row>
    <row r="922" spans="2:17">
      <c r="B922" s="380">
        <v>40645</v>
      </c>
      <c r="C922">
        <v>2812</v>
      </c>
      <c r="D922" s="313" t="s">
        <v>3866</v>
      </c>
      <c r="E922" s="313" t="s">
        <v>3825</v>
      </c>
      <c r="F922" s="313"/>
      <c r="G922">
        <v>3.5625</v>
      </c>
      <c r="H922">
        <v>3.5625</v>
      </c>
      <c r="J922">
        <v>0.75</v>
      </c>
      <c r="K922" t="s">
        <v>3924</v>
      </c>
      <c r="L922" s="313" t="s">
        <v>2874</v>
      </c>
      <c r="M922" s="313" t="s">
        <v>4007</v>
      </c>
      <c r="N922" s="313"/>
      <c r="O922" s="313"/>
      <c r="P922" s="313"/>
      <c r="Q922" s="313"/>
    </row>
    <row r="923" spans="2:17">
      <c r="B923" s="380"/>
      <c r="C923">
        <v>2813</v>
      </c>
      <c r="D923" s="313"/>
      <c r="E923" s="313"/>
      <c r="F923" s="313"/>
      <c r="L923" s="313"/>
      <c r="M923" s="313"/>
      <c r="N923" s="313"/>
      <c r="O923" s="313"/>
      <c r="P923" s="313"/>
      <c r="Q923" s="313"/>
    </row>
    <row r="924" spans="2:17">
      <c r="B924" s="380">
        <v>40660</v>
      </c>
      <c r="C924">
        <v>2814</v>
      </c>
      <c r="D924" s="313" t="s">
        <v>2907</v>
      </c>
      <c r="E924" s="313" t="s">
        <v>3786</v>
      </c>
      <c r="F924" s="313"/>
      <c r="G924">
        <v>5.375</v>
      </c>
      <c r="H924">
        <v>3.9375</v>
      </c>
      <c r="I924">
        <v>5.3125</v>
      </c>
      <c r="K924" t="s">
        <v>2980</v>
      </c>
      <c r="L924" s="313" t="s">
        <v>4008</v>
      </c>
      <c r="M924" s="313" t="s">
        <v>4009</v>
      </c>
      <c r="N924" s="313" t="s">
        <v>3796</v>
      </c>
      <c r="O924" s="313"/>
      <c r="P924" s="313"/>
      <c r="Q924" s="313"/>
    </row>
    <row r="925" spans="2:17">
      <c r="B925" s="380"/>
      <c r="C925">
        <v>2815</v>
      </c>
      <c r="D925" s="313" t="s">
        <v>3694</v>
      </c>
      <c r="E925" s="313" t="s">
        <v>94</v>
      </c>
      <c r="F925" s="313"/>
      <c r="G925">
        <v>3.3125</v>
      </c>
      <c r="H925">
        <v>2.5625</v>
      </c>
      <c r="I925">
        <v>0.75</v>
      </c>
      <c r="J925">
        <v>0.75</v>
      </c>
      <c r="K925" t="s">
        <v>2894</v>
      </c>
      <c r="L925" s="313" t="s">
        <v>4010</v>
      </c>
      <c r="M925" s="313" t="s">
        <v>4011</v>
      </c>
      <c r="N925" s="313" t="s">
        <v>3955</v>
      </c>
      <c r="O925" s="313"/>
      <c r="P925" s="313"/>
      <c r="Q925" s="313"/>
    </row>
    <row r="926" spans="2:17">
      <c r="B926" s="380">
        <v>40680</v>
      </c>
      <c r="C926">
        <v>2816</v>
      </c>
      <c r="D926" s="313" t="s">
        <v>2849</v>
      </c>
      <c r="E926" s="313" t="s">
        <v>94</v>
      </c>
      <c r="F926" s="313"/>
      <c r="G926">
        <v>3.5625</v>
      </c>
      <c r="H926">
        <v>3.5625</v>
      </c>
      <c r="I926">
        <v>1.5</v>
      </c>
      <c r="J926">
        <v>0.6875</v>
      </c>
      <c r="L926" s="313" t="s">
        <v>4012</v>
      </c>
      <c r="M926" s="313" t="s">
        <v>4013</v>
      </c>
      <c r="N926" s="313" t="s">
        <v>3820</v>
      </c>
      <c r="O926" s="313"/>
      <c r="P926" s="313"/>
      <c r="Q926" s="313"/>
    </row>
    <row r="927" spans="2:17">
      <c r="B927" s="380">
        <v>40686</v>
      </c>
      <c r="C927">
        <v>2817</v>
      </c>
      <c r="D927" s="313" t="s">
        <v>3866</v>
      </c>
      <c r="E927" s="313" t="s">
        <v>94</v>
      </c>
      <c r="F927" s="313"/>
      <c r="G927">
        <v>3</v>
      </c>
      <c r="H927">
        <v>3</v>
      </c>
      <c r="I927">
        <v>2</v>
      </c>
      <c r="J927">
        <v>2</v>
      </c>
      <c r="K927" t="s">
        <v>3924</v>
      </c>
      <c r="L927" s="313" t="s">
        <v>4014</v>
      </c>
      <c r="M927" s="313" t="s">
        <v>4015</v>
      </c>
      <c r="N927" s="313"/>
      <c r="O927" s="313"/>
      <c r="P927" s="313"/>
      <c r="Q927" s="313"/>
    </row>
    <row r="928" spans="2:17">
      <c r="B928" s="380">
        <v>40686</v>
      </c>
      <c r="C928">
        <v>2818</v>
      </c>
      <c r="D928" s="313" t="s">
        <v>3866</v>
      </c>
      <c r="E928" s="313" t="s">
        <v>94</v>
      </c>
      <c r="F928" s="313"/>
      <c r="G928">
        <v>5.5</v>
      </c>
      <c r="H928">
        <v>5.5</v>
      </c>
      <c r="I928">
        <v>1.25</v>
      </c>
      <c r="J928">
        <v>1.25</v>
      </c>
      <c r="K928" t="s">
        <v>3924</v>
      </c>
      <c r="L928" s="313" t="s">
        <v>4014</v>
      </c>
      <c r="M928" s="313" t="s">
        <v>4015</v>
      </c>
      <c r="N928" s="313"/>
      <c r="O928" s="313"/>
      <c r="P928" s="313"/>
      <c r="Q928" s="313"/>
    </row>
    <row r="929" spans="2:17">
      <c r="B929" s="380">
        <v>40696</v>
      </c>
      <c r="C929">
        <v>2821</v>
      </c>
      <c r="D929" s="313" t="s">
        <v>2845</v>
      </c>
      <c r="E929" s="313" t="s">
        <v>94</v>
      </c>
      <c r="F929" s="313" t="s">
        <v>2860</v>
      </c>
      <c r="G929">
        <v>3.1875</v>
      </c>
      <c r="H929">
        <v>3.1875</v>
      </c>
      <c r="I929">
        <v>1.5</v>
      </c>
      <c r="J929">
        <v>1</v>
      </c>
      <c r="K929" t="s">
        <v>2899</v>
      </c>
      <c r="L929" s="313" t="s">
        <v>4016</v>
      </c>
      <c r="M929" s="313"/>
      <c r="N929" s="313" t="s">
        <v>2848</v>
      </c>
      <c r="O929" s="313" t="s">
        <v>3821</v>
      </c>
      <c r="P929" s="313" t="s">
        <v>3029</v>
      </c>
      <c r="Q929" s="313" t="s">
        <v>3907</v>
      </c>
    </row>
    <row r="930" spans="2:17">
      <c r="B930" s="380">
        <v>40722</v>
      </c>
      <c r="C930">
        <v>2823</v>
      </c>
      <c r="D930" s="313" t="s">
        <v>2907</v>
      </c>
      <c r="E930" s="313" t="s">
        <v>94</v>
      </c>
      <c r="F930" s="313"/>
      <c r="G930">
        <v>7.0625</v>
      </c>
      <c r="H930">
        <v>4.375</v>
      </c>
      <c r="I930">
        <v>1.375</v>
      </c>
      <c r="K930" t="s">
        <v>4017</v>
      </c>
      <c r="L930" s="313" t="s">
        <v>4018</v>
      </c>
      <c r="M930" s="313"/>
      <c r="N930" s="313" t="s">
        <v>3238</v>
      </c>
      <c r="O930" s="313"/>
      <c r="P930" s="313"/>
      <c r="Q930" s="313"/>
    </row>
    <row r="931" spans="2:17">
      <c r="B931" s="380">
        <v>40722</v>
      </c>
      <c r="C931">
        <v>2824</v>
      </c>
      <c r="D931" s="313" t="s">
        <v>2849</v>
      </c>
      <c r="E931" s="313" t="s">
        <v>94</v>
      </c>
      <c r="F931" s="313"/>
      <c r="G931">
        <v>3.875</v>
      </c>
      <c r="H931">
        <v>3.6875</v>
      </c>
      <c r="I931">
        <v>0.6875</v>
      </c>
      <c r="J931">
        <v>0.6875</v>
      </c>
      <c r="L931" s="313" t="s">
        <v>3984</v>
      </c>
      <c r="M931" s="313" t="s">
        <v>4019</v>
      </c>
      <c r="N931" s="313" t="s">
        <v>4020</v>
      </c>
      <c r="O931" s="313" t="s">
        <v>4021</v>
      </c>
      <c r="P931" s="313"/>
      <c r="Q931" s="313"/>
    </row>
    <row r="932" spans="2:17">
      <c r="B932" s="380"/>
      <c r="C932">
        <v>2825</v>
      </c>
      <c r="D932" s="313"/>
      <c r="E932" s="313"/>
      <c r="F932" s="313"/>
      <c r="L932" s="313"/>
      <c r="M932" s="313"/>
      <c r="N932" s="313"/>
      <c r="O932" s="313"/>
      <c r="P932" s="313"/>
      <c r="Q932" s="313"/>
    </row>
    <row r="933" spans="2:17">
      <c r="B933" s="380">
        <v>40735</v>
      </c>
      <c r="C933">
        <v>2826</v>
      </c>
      <c r="D933" s="313" t="s">
        <v>2845</v>
      </c>
      <c r="E933" s="313" t="s">
        <v>94</v>
      </c>
      <c r="F933" s="313"/>
      <c r="G933">
        <v>10</v>
      </c>
      <c r="H933">
        <v>8</v>
      </c>
      <c r="I933">
        <v>2</v>
      </c>
      <c r="J933">
        <v>1</v>
      </c>
      <c r="K933" t="s">
        <v>2899</v>
      </c>
      <c r="L933" s="313" t="s">
        <v>3156</v>
      </c>
      <c r="M933" s="313"/>
      <c r="N933" s="313" t="s">
        <v>4022</v>
      </c>
      <c r="O933" s="313" t="s">
        <v>4023</v>
      </c>
      <c r="P933" s="313"/>
      <c r="Q933" s="313"/>
    </row>
    <row r="934" spans="2:17">
      <c r="B934" s="380">
        <v>40742</v>
      </c>
      <c r="C934">
        <v>2827</v>
      </c>
      <c r="D934" s="313" t="s">
        <v>3866</v>
      </c>
      <c r="E934" s="313" t="s">
        <v>94</v>
      </c>
      <c r="F934" s="313"/>
      <c r="G934">
        <v>6.75</v>
      </c>
      <c r="H934">
        <v>5</v>
      </c>
      <c r="I934">
        <v>0.75</v>
      </c>
      <c r="J934">
        <v>0.75</v>
      </c>
      <c r="K934" t="s">
        <v>3924</v>
      </c>
      <c r="L934" s="313" t="s">
        <v>3950</v>
      </c>
      <c r="M934" s="313" t="s">
        <v>4024</v>
      </c>
      <c r="N934" s="313"/>
      <c r="O934" s="313"/>
      <c r="P934" s="313"/>
      <c r="Q934" s="313"/>
    </row>
    <row r="935" spans="2:17">
      <c r="B935" s="380">
        <v>40742</v>
      </c>
      <c r="C935">
        <v>2828</v>
      </c>
      <c r="D935" s="313" t="s">
        <v>3866</v>
      </c>
      <c r="E935" s="313" t="s">
        <v>94</v>
      </c>
      <c r="F935" s="313"/>
      <c r="G935">
        <v>5.875</v>
      </c>
      <c r="H935">
        <v>4.6875</v>
      </c>
      <c r="I935">
        <v>1</v>
      </c>
      <c r="J935">
        <v>1</v>
      </c>
      <c r="K935" t="s">
        <v>3924</v>
      </c>
      <c r="L935" s="313" t="s">
        <v>3950</v>
      </c>
      <c r="M935" s="313" t="s">
        <v>4024</v>
      </c>
      <c r="N935" s="313"/>
      <c r="O935" s="313"/>
      <c r="P935" s="313"/>
      <c r="Q935" s="313"/>
    </row>
    <row r="936" spans="2:17">
      <c r="B936" s="380">
        <v>4</v>
      </c>
      <c r="C936">
        <v>2829</v>
      </c>
      <c r="D936" s="313" t="s">
        <v>2907</v>
      </c>
      <c r="E936" s="313" t="s">
        <v>3786</v>
      </c>
      <c r="F936" s="313"/>
      <c r="I936">
        <v>4.5</v>
      </c>
      <c r="K936" t="s">
        <v>2980</v>
      </c>
      <c r="L936" s="313" t="s">
        <v>3870</v>
      </c>
      <c r="M936" s="313" t="s">
        <v>4025</v>
      </c>
      <c r="N936" s="313"/>
      <c r="O936" s="313"/>
      <c r="P936" s="313"/>
      <c r="Q936" s="313"/>
    </row>
    <row r="937" spans="2:17">
      <c r="B937" s="380">
        <v>40742</v>
      </c>
      <c r="C937">
        <v>2830</v>
      </c>
      <c r="D937" s="313" t="s">
        <v>3866</v>
      </c>
      <c r="E937" s="313" t="s">
        <v>94</v>
      </c>
      <c r="F937" s="313"/>
      <c r="G937">
        <v>5.375</v>
      </c>
      <c r="H937">
        <v>3.875</v>
      </c>
      <c r="I937">
        <v>1</v>
      </c>
      <c r="J937">
        <v>1</v>
      </c>
      <c r="K937" t="s">
        <v>3924</v>
      </c>
      <c r="L937" s="313" t="s">
        <v>3950</v>
      </c>
      <c r="M937" s="313" t="s">
        <v>4024</v>
      </c>
      <c r="N937" s="313"/>
      <c r="O937" s="313"/>
      <c r="P937" s="313"/>
      <c r="Q937" s="313"/>
    </row>
    <row r="938" spans="2:17">
      <c r="B938" s="380">
        <v>40744</v>
      </c>
      <c r="C938">
        <v>2831</v>
      </c>
      <c r="D938" s="313" t="s">
        <v>2845</v>
      </c>
      <c r="E938" s="313" t="s">
        <v>94</v>
      </c>
      <c r="F938" s="313"/>
      <c r="G938">
        <v>9.125</v>
      </c>
      <c r="H938">
        <v>3.625</v>
      </c>
      <c r="I938">
        <v>0.625</v>
      </c>
      <c r="J938">
        <v>0.5625</v>
      </c>
      <c r="L938" s="313" t="s">
        <v>4026</v>
      </c>
      <c r="M938" s="313"/>
      <c r="N938" s="313" t="s">
        <v>2872</v>
      </c>
      <c r="O938" s="313" t="s">
        <v>4027</v>
      </c>
      <c r="P938" s="313"/>
      <c r="Q938" s="313"/>
    </row>
    <row r="939" spans="2:17">
      <c r="B939" s="380">
        <v>40746</v>
      </c>
      <c r="C939">
        <v>2832</v>
      </c>
      <c r="D939" s="313" t="s">
        <v>2849</v>
      </c>
      <c r="E939" s="313" t="s">
        <v>94</v>
      </c>
      <c r="F939" s="313"/>
      <c r="G939">
        <v>3.5</v>
      </c>
      <c r="H939">
        <v>3.25</v>
      </c>
      <c r="I939">
        <v>0.625</v>
      </c>
      <c r="J939">
        <v>0.625</v>
      </c>
      <c r="L939" s="313" t="s">
        <v>3984</v>
      </c>
      <c r="M939" s="313" t="s">
        <v>4028</v>
      </c>
      <c r="N939" s="313" t="s">
        <v>4029</v>
      </c>
      <c r="O939" s="313" t="s">
        <v>4030</v>
      </c>
      <c r="P939" s="313"/>
      <c r="Q939" s="313"/>
    </row>
    <row r="940" spans="2:17">
      <c r="B940" s="380">
        <v>40752</v>
      </c>
      <c r="C940">
        <v>2833</v>
      </c>
      <c r="D940" s="313" t="s">
        <v>2907</v>
      </c>
      <c r="E940" s="313" t="s">
        <v>3786</v>
      </c>
      <c r="F940" s="313"/>
      <c r="G940">
        <v>3.75</v>
      </c>
      <c r="H940">
        <v>1.5</v>
      </c>
      <c r="I940">
        <v>3.875</v>
      </c>
      <c r="K940" t="s">
        <v>2980</v>
      </c>
      <c r="L940" s="313" t="s">
        <v>3984</v>
      </c>
      <c r="M940" s="313" t="s">
        <v>4031</v>
      </c>
      <c r="N940" s="313" t="s">
        <v>3759</v>
      </c>
      <c r="O940" s="313"/>
      <c r="P940" s="313"/>
      <c r="Q940" s="313"/>
    </row>
    <row r="941" spans="2:17">
      <c r="B941" s="380">
        <v>40771</v>
      </c>
      <c r="C941">
        <v>2834</v>
      </c>
      <c r="D941" s="313" t="s">
        <v>2849</v>
      </c>
      <c r="E941" s="313" t="s">
        <v>94</v>
      </c>
      <c r="F941" s="313"/>
      <c r="G941">
        <v>2.5</v>
      </c>
      <c r="H941">
        <v>2.5</v>
      </c>
      <c r="I941">
        <v>0.625</v>
      </c>
      <c r="J941">
        <v>0.625</v>
      </c>
      <c r="L941" s="313" t="s">
        <v>3984</v>
      </c>
      <c r="M941" s="313" t="s">
        <v>4032</v>
      </c>
      <c r="N941" s="313" t="s">
        <v>4033</v>
      </c>
      <c r="O941" s="313" t="s">
        <v>4034</v>
      </c>
      <c r="P941" s="313"/>
      <c r="Q941" s="313"/>
    </row>
    <row r="942" spans="2:17">
      <c r="B942" s="380"/>
      <c r="C942">
        <v>2835</v>
      </c>
      <c r="D942" s="313"/>
      <c r="E942" s="313"/>
      <c r="F942" s="313"/>
      <c r="L942" s="313"/>
      <c r="M942" s="313"/>
      <c r="N942" s="313"/>
      <c r="O942" s="313"/>
      <c r="P942" s="313"/>
      <c r="Q942" s="313"/>
    </row>
    <row r="943" spans="2:17">
      <c r="B943" s="380">
        <v>40777</v>
      </c>
      <c r="C943">
        <v>2836</v>
      </c>
      <c r="D943" s="313" t="s">
        <v>3866</v>
      </c>
      <c r="E943" s="313" t="s">
        <v>94</v>
      </c>
      <c r="F943" s="313"/>
      <c r="G943">
        <v>6</v>
      </c>
      <c r="H943">
        <v>4.625</v>
      </c>
      <c r="I943">
        <v>1</v>
      </c>
      <c r="J943">
        <v>1</v>
      </c>
      <c r="K943" t="s">
        <v>4035</v>
      </c>
      <c r="L943" s="313" t="s">
        <v>3950</v>
      </c>
      <c r="M943" s="313"/>
      <c r="N943" s="313"/>
      <c r="O943" s="313"/>
      <c r="P943" s="313"/>
      <c r="Q943" s="313"/>
    </row>
    <row r="944" spans="2:17">
      <c r="B944" s="380">
        <v>40777</v>
      </c>
      <c r="C944">
        <v>2837</v>
      </c>
      <c r="D944" s="313" t="s">
        <v>3866</v>
      </c>
      <c r="E944" s="313" t="s">
        <v>94</v>
      </c>
      <c r="F944" s="313"/>
      <c r="G944">
        <v>6.625</v>
      </c>
      <c r="H944">
        <v>4.875</v>
      </c>
      <c r="I944">
        <v>1</v>
      </c>
      <c r="J944">
        <v>1</v>
      </c>
      <c r="K944" t="s">
        <v>4035</v>
      </c>
      <c r="L944" s="313" t="s">
        <v>3950</v>
      </c>
      <c r="M944" s="313"/>
      <c r="N944" s="313"/>
      <c r="O944" s="313"/>
      <c r="P944" s="313"/>
      <c r="Q944" s="313"/>
    </row>
    <row r="945" spans="2:17">
      <c r="B945" s="380">
        <v>40779</v>
      </c>
      <c r="C945">
        <v>2838</v>
      </c>
      <c r="D945" s="313" t="s">
        <v>2845</v>
      </c>
      <c r="E945" s="313" t="s">
        <v>94</v>
      </c>
      <c r="F945" s="313"/>
      <c r="G945">
        <v>1.5625</v>
      </c>
      <c r="H945">
        <v>1.5625</v>
      </c>
      <c r="I945">
        <v>0.8125</v>
      </c>
      <c r="J945">
        <v>0.625</v>
      </c>
      <c r="K945" t="s">
        <v>2899</v>
      </c>
      <c r="L945" s="313" t="s">
        <v>4036</v>
      </c>
      <c r="M945" s="313" t="s">
        <v>4037</v>
      </c>
      <c r="N945" s="313" t="s">
        <v>2848</v>
      </c>
      <c r="O945" s="313"/>
      <c r="P945" s="313"/>
      <c r="Q945" s="313"/>
    </row>
    <row r="946" spans="2:17">
      <c r="B946" s="380">
        <v>40780</v>
      </c>
      <c r="C946">
        <v>2839</v>
      </c>
      <c r="D946" s="313" t="s">
        <v>3866</v>
      </c>
      <c r="E946" s="313" t="s">
        <v>3825</v>
      </c>
      <c r="F946" s="313"/>
      <c r="G946">
        <v>9.9375</v>
      </c>
      <c r="H946">
        <v>9.9375</v>
      </c>
      <c r="I946">
        <v>0.75</v>
      </c>
      <c r="K946" t="s">
        <v>3924</v>
      </c>
      <c r="L946" s="313" t="s">
        <v>3579</v>
      </c>
      <c r="M946" s="313" t="s">
        <v>4038</v>
      </c>
      <c r="N946" s="313"/>
      <c r="O946" s="313"/>
      <c r="P946" s="313"/>
      <c r="Q946" s="313"/>
    </row>
    <row r="947" spans="2:17">
      <c r="B947" s="380">
        <v>40786</v>
      </c>
      <c r="C947">
        <v>2840</v>
      </c>
      <c r="D947" s="313" t="s">
        <v>2907</v>
      </c>
      <c r="E947" s="313" t="s">
        <v>3786</v>
      </c>
      <c r="F947" s="313"/>
      <c r="G947">
        <v>7.5625</v>
      </c>
      <c r="H947">
        <v>3.09375</v>
      </c>
      <c r="I947">
        <v>4.25</v>
      </c>
      <c r="K947" t="s">
        <v>2980</v>
      </c>
      <c r="L947" s="313" t="s">
        <v>4039</v>
      </c>
      <c r="M947" s="313" t="s">
        <v>4040</v>
      </c>
      <c r="N947" s="313" t="s">
        <v>4041</v>
      </c>
      <c r="O947" s="313"/>
      <c r="P947" s="313"/>
      <c r="Q947" s="313"/>
    </row>
    <row r="948" spans="2:17">
      <c r="B948" s="380"/>
      <c r="C948">
        <v>2841</v>
      </c>
      <c r="D948" s="313"/>
      <c r="E948" s="313"/>
      <c r="F948" s="313"/>
      <c r="L948" s="313"/>
      <c r="M948" s="313"/>
      <c r="N948" s="313"/>
      <c r="O948" s="313"/>
      <c r="P948" s="313"/>
      <c r="Q948" s="313"/>
    </row>
    <row r="949" spans="2:17">
      <c r="B949" s="380">
        <v>40787</v>
      </c>
      <c r="C949">
        <v>2842</v>
      </c>
      <c r="D949" s="313" t="s">
        <v>3866</v>
      </c>
      <c r="E949" s="313" t="s">
        <v>3825</v>
      </c>
      <c r="F949" s="313"/>
      <c r="G949">
        <v>5.5</v>
      </c>
      <c r="H949">
        <v>3.9375</v>
      </c>
      <c r="I949">
        <v>1.25</v>
      </c>
      <c r="K949" t="s">
        <v>3924</v>
      </c>
      <c r="L949" s="313" t="s">
        <v>3950</v>
      </c>
      <c r="M949" s="313"/>
      <c r="N949" s="313"/>
      <c r="O949" s="313"/>
      <c r="P949" s="313"/>
      <c r="Q949" s="313"/>
    </row>
    <row r="950" spans="2:17">
      <c r="B950" s="380">
        <v>40788</v>
      </c>
      <c r="C950">
        <v>2843</v>
      </c>
      <c r="D950" s="313" t="s">
        <v>3866</v>
      </c>
      <c r="E950" s="313" t="s">
        <v>3825</v>
      </c>
      <c r="F950" s="313"/>
      <c r="G950">
        <v>9.125</v>
      </c>
      <c r="H950">
        <v>6.125</v>
      </c>
      <c r="I950">
        <v>1</v>
      </c>
      <c r="L950" s="313" t="s">
        <v>3950</v>
      </c>
      <c r="M950" s="313" t="s">
        <v>4042</v>
      </c>
      <c r="N950" s="313"/>
      <c r="O950" s="313"/>
      <c r="P950" s="313"/>
      <c r="Q950" s="313"/>
    </row>
    <row r="951" spans="2:17">
      <c r="B951" s="380">
        <v>40799</v>
      </c>
      <c r="C951">
        <v>2844</v>
      </c>
      <c r="D951" s="313" t="s">
        <v>2845</v>
      </c>
      <c r="E951" s="313" t="s">
        <v>94</v>
      </c>
      <c r="F951" s="313"/>
      <c r="G951">
        <v>2.5</v>
      </c>
      <c r="H951">
        <v>2.5</v>
      </c>
      <c r="I951">
        <v>0.8125</v>
      </c>
      <c r="J951">
        <v>0.75</v>
      </c>
      <c r="K951" t="s">
        <v>2899</v>
      </c>
      <c r="L951" s="313" t="s">
        <v>4036</v>
      </c>
      <c r="M951" s="313" t="s">
        <v>4043</v>
      </c>
      <c r="N951" s="313" t="s">
        <v>3955</v>
      </c>
      <c r="O951" s="313" t="s">
        <v>4044</v>
      </c>
      <c r="P951" s="313"/>
      <c r="Q951" s="313"/>
    </row>
    <row r="952" spans="2:17">
      <c r="B952" s="380">
        <v>40802</v>
      </c>
      <c r="C952">
        <v>2845</v>
      </c>
      <c r="D952" s="313" t="s">
        <v>3866</v>
      </c>
      <c r="E952" s="313" t="s">
        <v>3825</v>
      </c>
      <c r="F952" s="313"/>
      <c r="G952">
        <v>4.5</v>
      </c>
      <c r="H952">
        <v>4.5</v>
      </c>
      <c r="I952">
        <v>0.875</v>
      </c>
      <c r="K952" t="s">
        <v>3934</v>
      </c>
      <c r="L952" s="313" t="s">
        <v>3347</v>
      </c>
      <c r="M952" s="313" t="s">
        <v>4045</v>
      </c>
      <c r="N952" s="313"/>
      <c r="O952" s="313"/>
      <c r="P952" s="313"/>
      <c r="Q952" s="313"/>
    </row>
    <row r="953" spans="2:17">
      <c r="B953" s="380">
        <v>40809</v>
      </c>
      <c r="C953">
        <v>2846</v>
      </c>
      <c r="D953" s="313" t="s">
        <v>3866</v>
      </c>
      <c r="E953" s="313" t="s">
        <v>3825</v>
      </c>
      <c r="F953" s="313"/>
      <c r="G953">
        <v>14</v>
      </c>
      <c r="H953">
        <v>5.25</v>
      </c>
      <c r="I953">
        <v>1.25</v>
      </c>
      <c r="K953" t="s">
        <v>3924</v>
      </c>
      <c r="L953" s="313" t="s">
        <v>3579</v>
      </c>
      <c r="M953" s="313" t="s">
        <v>4046</v>
      </c>
      <c r="N953" s="313"/>
      <c r="O953" s="313"/>
      <c r="P953" s="313"/>
      <c r="Q953" s="313"/>
    </row>
    <row r="954" spans="2:17">
      <c r="B954" s="380">
        <v>40815</v>
      </c>
      <c r="C954">
        <v>2847</v>
      </c>
      <c r="D954" s="313" t="s">
        <v>2907</v>
      </c>
      <c r="E954" s="313" t="s">
        <v>94</v>
      </c>
      <c r="F954" s="313"/>
      <c r="G954">
        <v>6.9375</v>
      </c>
      <c r="H954">
        <v>3.9375</v>
      </c>
      <c r="I954">
        <v>0.6875</v>
      </c>
      <c r="K954" t="s">
        <v>2980</v>
      </c>
      <c r="L954" s="313" t="s">
        <v>4047</v>
      </c>
      <c r="M954" s="313" t="s">
        <v>4048</v>
      </c>
      <c r="N954" s="313" t="s">
        <v>3656</v>
      </c>
      <c r="O954" s="313"/>
      <c r="P954" s="313"/>
      <c r="Q954" s="313"/>
    </row>
    <row r="955" spans="2:17">
      <c r="B955" s="380">
        <v>40820</v>
      </c>
      <c r="C955">
        <v>2848</v>
      </c>
      <c r="D955" s="313" t="s">
        <v>2845</v>
      </c>
      <c r="E955" s="313" t="s">
        <v>94</v>
      </c>
      <c r="F955" s="313"/>
      <c r="G955">
        <v>2.25</v>
      </c>
      <c r="H955">
        <v>2.25</v>
      </c>
      <c r="I955">
        <v>1</v>
      </c>
      <c r="J955">
        <v>0.625</v>
      </c>
      <c r="L955" s="313" t="s">
        <v>4049</v>
      </c>
      <c r="M955" s="313" t="s">
        <v>4050</v>
      </c>
      <c r="N955" s="313" t="s">
        <v>1338</v>
      </c>
      <c r="O955" s="313"/>
      <c r="P955" s="313"/>
      <c r="Q955" s="313"/>
    </row>
    <row r="956" spans="2:17">
      <c r="B956" s="380">
        <v>40842</v>
      </c>
      <c r="C956">
        <v>2849</v>
      </c>
      <c r="D956" s="313" t="s">
        <v>2907</v>
      </c>
      <c r="E956" s="313" t="s">
        <v>3786</v>
      </c>
      <c r="F956" s="313"/>
      <c r="G956">
        <v>8.21875</v>
      </c>
      <c r="H956">
        <v>2.125</v>
      </c>
      <c r="I956">
        <v>10.1875</v>
      </c>
      <c r="K956" t="s">
        <v>2980</v>
      </c>
      <c r="L956" s="313" t="s">
        <v>3156</v>
      </c>
      <c r="M956" s="313" t="s">
        <v>4051</v>
      </c>
      <c r="N956" s="313" t="s">
        <v>4052</v>
      </c>
      <c r="O956" s="313"/>
      <c r="P956" s="313"/>
      <c r="Q956" s="313"/>
    </row>
    <row r="957" spans="2:17">
      <c r="B957" s="380"/>
      <c r="C957">
        <v>2850</v>
      </c>
      <c r="D957" s="313"/>
      <c r="E957" s="313"/>
      <c r="F957" s="313"/>
      <c r="L957" s="313"/>
      <c r="M957" s="313"/>
      <c r="N957" s="313"/>
      <c r="O957" s="313"/>
      <c r="P957" s="313"/>
      <c r="Q957" s="313"/>
    </row>
    <row r="958" spans="2:17">
      <c r="B958" s="380">
        <v>40847</v>
      </c>
      <c r="C958">
        <v>2852</v>
      </c>
      <c r="D958" s="313" t="s">
        <v>3866</v>
      </c>
      <c r="E958" s="313" t="s">
        <v>94</v>
      </c>
      <c r="F958" s="313"/>
      <c r="G958">
        <v>3.5</v>
      </c>
      <c r="H958">
        <v>3.5</v>
      </c>
      <c r="I958">
        <v>1.0625</v>
      </c>
      <c r="J958">
        <v>1</v>
      </c>
      <c r="K958" t="s">
        <v>3924</v>
      </c>
      <c r="L958" s="313" t="s">
        <v>4054</v>
      </c>
      <c r="M958" s="313" t="s">
        <v>4056</v>
      </c>
      <c r="N958" s="313"/>
      <c r="O958" s="313"/>
      <c r="P958" s="313"/>
      <c r="Q958" s="313"/>
    </row>
    <row r="959" spans="2:17">
      <c r="B959" s="380">
        <v>40854</v>
      </c>
      <c r="C959">
        <v>2853</v>
      </c>
      <c r="D959" s="313" t="s">
        <v>2845</v>
      </c>
      <c r="E959" s="313" t="s">
        <v>94</v>
      </c>
      <c r="F959" s="313"/>
      <c r="G959">
        <v>4.125</v>
      </c>
      <c r="H959">
        <v>3.3125</v>
      </c>
      <c r="I959">
        <v>1</v>
      </c>
      <c r="J959">
        <v>0.5625</v>
      </c>
      <c r="K959" t="s">
        <v>2899</v>
      </c>
      <c r="L959" s="313" t="s">
        <v>2881</v>
      </c>
      <c r="M959" s="313" t="s">
        <v>4057</v>
      </c>
      <c r="N959" s="313" t="s">
        <v>4058</v>
      </c>
      <c r="O959" s="313" t="s">
        <v>4059</v>
      </c>
      <c r="P959" s="313"/>
      <c r="Q959" s="313"/>
    </row>
    <row r="960" spans="2:17">
      <c r="B960" s="380">
        <v>40858</v>
      </c>
      <c r="C960">
        <v>2854</v>
      </c>
      <c r="D960" s="313" t="s">
        <v>3866</v>
      </c>
      <c r="E960" s="313" t="s">
        <v>3786</v>
      </c>
      <c r="F960" s="313"/>
      <c r="G960">
        <v>15</v>
      </c>
      <c r="H960">
        <v>4.46875</v>
      </c>
      <c r="I960">
        <v>6.5</v>
      </c>
      <c r="J960">
        <v>0.625</v>
      </c>
      <c r="K960" t="s">
        <v>3924</v>
      </c>
      <c r="L960" s="313" t="s">
        <v>3579</v>
      </c>
      <c r="M960" s="313" t="s">
        <v>4060</v>
      </c>
      <c r="N960" s="313"/>
      <c r="O960" s="313"/>
      <c r="P960" s="313"/>
      <c r="Q960" s="313"/>
    </row>
    <row r="961" spans="2:17">
      <c r="B961" s="380">
        <v>40861</v>
      </c>
      <c r="C961">
        <v>2855</v>
      </c>
      <c r="D961" s="313" t="s">
        <v>2845</v>
      </c>
      <c r="E961" s="313" t="s">
        <v>94</v>
      </c>
      <c r="F961" s="313"/>
      <c r="G961">
        <v>3.375</v>
      </c>
      <c r="H961">
        <v>2.625</v>
      </c>
      <c r="I961">
        <v>0.625</v>
      </c>
      <c r="J961">
        <v>0.4375</v>
      </c>
      <c r="K961" t="s">
        <v>2899</v>
      </c>
      <c r="L961" s="313" t="s">
        <v>3220</v>
      </c>
      <c r="M961" s="313" t="s">
        <v>4061</v>
      </c>
      <c r="N961" s="313" t="s">
        <v>4062</v>
      </c>
      <c r="O961" s="313" t="s">
        <v>3821</v>
      </c>
      <c r="P961" s="313"/>
      <c r="Q961" s="313"/>
    </row>
    <row r="962" spans="2:17">
      <c r="B962" s="380">
        <v>40861</v>
      </c>
      <c r="C962">
        <v>2856</v>
      </c>
      <c r="D962" s="313" t="s">
        <v>2845</v>
      </c>
      <c r="E962" s="313" t="s">
        <v>94</v>
      </c>
      <c r="F962" s="313"/>
      <c r="G962">
        <v>8</v>
      </c>
      <c r="H962">
        <v>2</v>
      </c>
      <c r="I962">
        <v>0.75</v>
      </c>
      <c r="J962">
        <v>0.5625</v>
      </c>
      <c r="K962" t="s">
        <v>2899</v>
      </c>
      <c r="L962" s="313" t="s">
        <v>3220</v>
      </c>
      <c r="M962" s="313" t="s">
        <v>4063</v>
      </c>
      <c r="N962" s="313" t="s">
        <v>4064</v>
      </c>
      <c r="O962" s="313" t="s">
        <v>4065</v>
      </c>
      <c r="P962" s="313"/>
      <c r="Q962" s="313"/>
    </row>
    <row r="963" spans="2:17">
      <c r="B963" s="380">
        <v>40886</v>
      </c>
      <c r="C963">
        <v>2857</v>
      </c>
      <c r="D963" s="313" t="s">
        <v>2845</v>
      </c>
      <c r="E963" s="313" t="s">
        <v>94</v>
      </c>
      <c r="F963" s="313"/>
      <c r="G963">
        <v>11.125</v>
      </c>
      <c r="H963">
        <v>7.5625</v>
      </c>
      <c r="I963">
        <v>4.3125</v>
      </c>
      <c r="J963">
        <v>1.4375</v>
      </c>
      <c r="L963" s="313" t="s">
        <v>4066</v>
      </c>
      <c r="M963" s="313" t="s">
        <v>4067</v>
      </c>
      <c r="N963" s="313" t="s">
        <v>3955</v>
      </c>
      <c r="O963" s="313" t="s">
        <v>4068</v>
      </c>
      <c r="P963" s="313"/>
      <c r="Q963" s="313"/>
    </row>
    <row r="964" spans="2:17">
      <c r="B964" s="380"/>
      <c r="C964">
        <v>2859</v>
      </c>
      <c r="D964" s="313"/>
      <c r="E964" s="313"/>
      <c r="F964" s="313"/>
      <c r="L964" s="313"/>
      <c r="M964" s="313"/>
      <c r="N964" s="313"/>
      <c r="O964" s="313"/>
      <c r="P964" s="313"/>
      <c r="Q964" s="313"/>
    </row>
    <row r="965" spans="2:17">
      <c r="B965" s="380"/>
      <c r="C965">
        <v>2860</v>
      </c>
      <c r="D965" s="313" t="s">
        <v>2845</v>
      </c>
      <c r="E965" s="313" t="s">
        <v>94</v>
      </c>
      <c r="F965" s="313"/>
      <c r="G965">
        <v>8.3125</v>
      </c>
      <c r="H965">
        <v>1.5</v>
      </c>
      <c r="I965">
        <v>0.875</v>
      </c>
      <c r="J965">
        <v>0.625</v>
      </c>
      <c r="L965" s="313" t="s">
        <v>3750</v>
      </c>
      <c r="M965" s="313" t="s">
        <v>4069</v>
      </c>
      <c r="N965" s="313" t="s">
        <v>4070</v>
      </c>
      <c r="O965" s="313" t="s">
        <v>4065</v>
      </c>
      <c r="P965" s="313"/>
      <c r="Q965" s="313"/>
    </row>
    <row r="966" spans="2:17">
      <c r="B966" s="380">
        <v>40920</v>
      </c>
      <c r="C966">
        <v>2861</v>
      </c>
      <c r="D966" s="313" t="s">
        <v>3866</v>
      </c>
      <c r="E966" s="313" t="s">
        <v>3825</v>
      </c>
      <c r="F966" s="313"/>
      <c r="G966">
        <v>5.625</v>
      </c>
      <c r="H966">
        <v>4.9375</v>
      </c>
      <c r="J966">
        <v>0.6875</v>
      </c>
      <c r="K966" t="s">
        <v>3924</v>
      </c>
      <c r="L966" s="313" t="s">
        <v>3883</v>
      </c>
      <c r="M966" s="313" t="s">
        <v>4071</v>
      </c>
      <c r="N966" s="313"/>
      <c r="O966" s="313"/>
      <c r="P966" s="313"/>
      <c r="Q966" s="313"/>
    </row>
    <row r="967" spans="2:17">
      <c r="B967" s="380">
        <v>40921</v>
      </c>
      <c r="C967">
        <v>2862</v>
      </c>
      <c r="D967" s="313" t="s">
        <v>2907</v>
      </c>
      <c r="E967" s="313" t="s">
        <v>3786</v>
      </c>
      <c r="F967" s="313"/>
      <c r="G967">
        <v>5.0625</v>
      </c>
      <c r="H967">
        <v>3.75</v>
      </c>
      <c r="I967">
        <v>5</v>
      </c>
      <c r="K967" t="s">
        <v>2980</v>
      </c>
      <c r="L967" s="313" t="s">
        <v>3156</v>
      </c>
      <c r="M967" s="313" t="s">
        <v>4072</v>
      </c>
      <c r="N967" s="313" t="s">
        <v>4041</v>
      </c>
      <c r="O967" s="313"/>
      <c r="P967" s="313"/>
      <c r="Q967" s="313"/>
    </row>
    <row r="968" spans="2:17">
      <c r="B968" s="380">
        <v>40949</v>
      </c>
      <c r="C968">
        <v>2863</v>
      </c>
      <c r="D968" s="313" t="s">
        <v>2845</v>
      </c>
      <c r="E968" s="313" t="s">
        <v>94</v>
      </c>
      <c r="F968" s="313"/>
      <c r="G968">
        <v>9.375</v>
      </c>
      <c r="H968">
        <v>1.5</v>
      </c>
      <c r="I968">
        <v>0.875</v>
      </c>
      <c r="J968">
        <v>0.625</v>
      </c>
      <c r="L968" s="313" t="s">
        <v>3338</v>
      </c>
      <c r="M968" s="313" t="s">
        <v>4073</v>
      </c>
      <c r="N968" s="313" t="s">
        <v>4074</v>
      </c>
      <c r="O968" s="313" t="s">
        <v>4065</v>
      </c>
      <c r="P968" s="313"/>
      <c r="Q968" s="313"/>
    </row>
    <row r="969" spans="2:17">
      <c r="B969" s="380">
        <v>40959</v>
      </c>
      <c r="C969">
        <v>2866</v>
      </c>
      <c r="D969" s="313" t="s">
        <v>2845</v>
      </c>
      <c r="E969" s="313" t="s">
        <v>94</v>
      </c>
      <c r="F969" s="313" t="s">
        <v>2860</v>
      </c>
      <c r="G969">
        <v>3.5625</v>
      </c>
      <c r="H969">
        <v>3.5625</v>
      </c>
      <c r="I969">
        <v>0.8125</v>
      </c>
      <c r="J969">
        <v>2.5</v>
      </c>
      <c r="K969" t="s">
        <v>2861</v>
      </c>
      <c r="L969" s="313" t="s">
        <v>3870</v>
      </c>
      <c r="M969" s="313" t="s">
        <v>4079</v>
      </c>
      <c r="N969" s="313" t="s">
        <v>4080</v>
      </c>
      <c r="O969" s="313" t="s">
        <v>4081</v>
      </c>
      <c r="P969" s="313" t="s">
        <v>3585</v>
      </c>
      <c r="Q969" s="313" t="s">
        <v>3029</v>
      </c>
    </row>
    <row r="970" spans="2:17">
      <c r="B970" s="380">
        <v>40959</v>
      </c>
      <c r="C970">
        <v>2867</v>
      </c>
      <c r="D970" s="313" t="s">
        <v>2845</v>
      </c>
      <c r="E970" s="313" t="s">
        <v>94</v>
      </c>
      <c r="F970" s="313"/>
      <c r="G970">
        <v>5.1875</v>
      </c>
      <c r="H970">
        <v>2</v>
      </c>
      <c r="I970">
        <v>0.5625</v>
      </c>
      <c r="J970">
        <v>0.5</v>
      </c>
      <c r="K970" t="s">
        <v>2899</v>
      </c>
      <c r="L970" s="313" t="s">
        <v>3870</v>
      </c>
      <c r="M970" s="313" t="s">
        <v>4082</v>
      </c>
      <c r="N970" s="313" t="s">
        <v>4083</v>
      </c>
      <c r="O970" s="313" t="s">
        <v>4084</v>
      </c>
      <c r="P970" s="313" t="s">
        <v>4085</v>
      </c>
      <c r="Q970" s="313" t="s">
        <v>4085</v>
      </c>
    </row>
    <row r="971" spans="2:17">
      <c r="B971" s="380">
        <v>40961</v>
      </c>
      <c r="C971">
        <v>2868</v>
      </c>
      <c r="D971" s="313" t="s">
        <v>2845</v>
      </c>
      <c r="E971" s="313" t="s">
        <v>94</v>
      </c>
      <c r="F971" s="313"/>
      <c r="I971">
        <v>0.75</v>
      </c>
      <c r="L971" s="313" t="s">
        <v>3140</v>
      </c>
      <c r="M971" s="313" t="s">
        <v>4086</v>
      </c>
      <c r="N971" s="313" t="s">
        <v>1338</v>
      </c>
      <c r="O971" s="313" t="s">
        <v>2984</v>
      </c>
      <c r="P971" s="313"/>
      <c r="Q971" s="313"/>
    </row>
    <row r="972" spans="2:17">
      <c r="B972" s="380">
        <v>40961</v>
      </c>
      <c r="C972">
        <v>2869</v>
      </c>
      <c r="D972" s="313" t="s">
        <v>2845</v>
      </c>
      <c r="E972" s="313" t="s">
        <v>94</v>
      </c>
      <c r="F972" s="313"/>
      <c r="G972">
        <v>4.3125</v>
      </c>
      <c r="H972">
        <v>4.3125</v>
      </c>
      <c r="I972">
        <v>1.25</v>
      </c>
      <c r="J972">
        <v>0.75</v>
      </c>
      <c r="K972" t="s">
        <v>2899</v>
      </c>
      <c r="L972" s="313" t="s">
        <v>4087</v>
      </c>
      <c r="M972" s="313"/>
      <c r="N972" s="313" t="s">
        <v>3903</v>
      </c>
      <c r="O972" s="313" t="s">
        <v>4088</v>
      </c>
      <c r="P972" s="313" t="s">
        <v>3318</v>
      </c>
      <c r="Q972" s="313" t="s">
        <v>3907</v>
      </c>
    </row>
    <row r="973" spans="2:17">
      <c r="B973" s="380">
        <v>40960</v>
      </c>
      <c r="C973">
        <v>2870</v>
      </c>
      <c r="D973" s="313" t="s">
        <v>2845</v>
      </c>
      <c r="E973" s="313" t="s">
        <v>94</v>
      </c>
      <c r="F973" s="313"/>
      <c r="G973">
        <v>4.4375</v>
      </c>
      <c r="H973">
        <v>4.4375</v>
      </c>
      <c r="I973">
        <v>2.8125</v>
      </c>
      <c r="J973">
        <v>2.125</v>
      </c>
      <c r="K973" t="s">
        <v>2899</v>
      </c>
      <c r="L973" s="313" t="s">
        <v>4087</v>
      </c>
      <c r="M973" s="313"/>
      <c r="N973" s="313" t="s">
        <v>3665</v>
      </c>
      <c r="O973" s="313" t="s">
        <v>4089</v>
      </c>
      <c r="P973" s="313" t="s">
        <v>3585</v>
      </c>
      <c r="Q973" s="313" t="s">
        <v>3834</v>
      </c>
    </row>
    <row r="974" spans="2:17">
      <c r="B974" s="380">
        <v>40960</v>
      </c>
      <c r="C974">
        <v>2871</v>
      </c>
      <c r="D974" s="313" t="s">
        <v>2845</v>
      </c>
      <c r="E974" s="313" t="s">
        <v>94</v>
      </c>
      <c r="F974" s="313"/>
      <c r="G974">
        <v>7.0625</v>
      </c>
      <c r="H974">
        <v>7.0625</v>
      </c>
      <c r="I974">
        <v>1.5625</v>
      </c>
      <c r="J974">
        <v>1.0625</v>
      </c>
      <c r="K974" t="s">
        <v>2899</v>
      </c>
      <c r="L974" s="313" t="s">
        <v>4087</v>
      </c>
      <c r="M974" s="313"/>
      <c r="N974" s="313" t="s">
        <v>3665</v>
      </c>
      <c r="O974" s="313" t="s">
        <v>3665</v>
      </c>
      <c r="P974" s="313" t="s">
        <v>3585</v>
      </c>
      <c r="Q974" s="313" t="s">
        <v>3909</v>
      </c>
    </row>
    <row r="975" spans="2:17">
      <c r="B975" s="380">
        <v>40961</v>
      </c>
      <c r="C975">
        <v>2872</v>
      </c>
      <c r="D975" s="313" t="s">
        <v>3866</v>
      </c>
      <c r="E975" s="313" t="s">
        <v>94</v>
      </c>
      <c r="F975" s="313"/>
      <c r="G975">
        <v>13.5</v>
      </c>
      <c r="H975">
        <v>4</v>
      </c>
      <c r="I975">
        <v>2</v>
      </c>
      <c r="J975">
        <v>2</v>
      </c>
      <c r="K975" t="s">
        <v>3924</v>
      </c>
      <c r="L975" s="313" t="s">
        <v>4054</v>
      </c>
      <c r="M975" s="313" t="s">
        <v>4090</v>
      </c>
      <c r="N975" s="313"/>
      <c r="O975" s="313"/>
      <c r="P975" s="313"/>
      <c r="Q975" s="313"/>
    </row>
    <row r="976" spans="2:17">
      <c r="B976" s="380">
        <v>40967</v>
      </c>
      <c r="C976">
        <v>2873</v>
      </c>
      <c r="D976" s="313" t="s">
        <v>2907</v>
      </c>
      <c r="E976" s="313" t="s">
        <v>3786</v>
      </c>
      <c r="F976" s="313"/>
      <c r="G976">
        <v>5.375</v>
      </c>
      <c r="H976">
        <v>2.25</v>
      </c>
      <c r="I976">
        <v>0.625</v>
      </c>
      <c r="K976" t="s">
        <v>2980</v>
      </c>
      <c r="L976" s="313" t="s">
        <v>3870</v>
      </c>
      <c r="M976" s="313" t="s">
        <v>4091</v>
      </c>
      <c r="N976" s="313"/>
      <c r="O976" s="313"/>
      <c r="P976" s="313"/>
      <c r="Q976" s="313"/>
    </row>
    <row r="977" spans="2:17">
      <c r="B977" s="380">
        <v>40967</v>
      </c>
      <c r="C977">
        <v>2874</v>
      </c>
      <c r="D977" s="313" t="s">
        <v>2907</v>
      </c>
      <c r="E977" s="313" t="s">
        <v>3786</v>
      </c>
      <c r="F977" s="313"/>
      <c r="G977">
        <v>3.1875</v>
      </c>
      <c r="H977">
        <v>3.15625</v>
      </c>
      <c r="I977">
        <v>2.375</v>
      </c>
      <c r="K977" t="s">
        <v>2980</v>
      </c>
      <c r="L977" s="313" t="s">
        <v>3870</v>
      </c>
      <c r="M977" s="313" t="s">
        <v>4092</v>
      </c>
      <c r="N977" s="313"/>
      <c r="O977" s="313"/>
      <c r="P977" s="313"/>
      <c r="Q977" s="313"/>
    </row>
    <row r="978" spans="2:17">
      <c r="B978" s="380">
        <v>40989</v>
      </c>
      <c r="C978">
        <v>2877</v>
      </c>
      <c r="D978" s="313" t="s">
        <v>2845</v>
      </c>
      <c r="E978" s="313" t="s">
        <v>2035</v>
      </c>
      <c r="F978" s="313"/>
      <c r="G978">
        <v>10.25</v>
      </c>
      <c r="H978">
        <v>6.25</v>
      </c>
      <c r="I978">
        <v>1.75</v>
      </c>
      <c r="K978" t="s">
        <v>2936</v>
      </c>
      <c r="L978" s="313" t="s">
        <v>4093</v>
      </c>
      <c r="M978" s="313" t="s">
        <v>4094</v>
      </c>
      <c r="N978" s="313" t="s">
        <v>4095</v>
      </c>
      <c r="O978" s="313"/>
      <c r="P978" s="313"/>
      <c r="Q978" s="313"/>
    </row>
    <row r="979" spans="2:17">
      <c r="B979" s="380">
        <v>40989</v>
      </c>
      <c r="C979">
        <v>2878</v>
      </c>
      <c r="D979" s="313" t="s">
        <v>2845</v>
      </c>
      <c r="E979" s="313" t="s">
        <v>2035</v>
      </c>
      <c r="F979" s="313"/>
      <c r="G979">
        <v>12.25</v>
      </c>
      <c r="H979">
        <v>10.25</v>
      </c>
      <c r="I979">
        <v>1.75</v>
      </c>
      <c r="K979" t="s">
        <v>2936</v>
      </c>
      <c r="L979" s="313" t="s">
        <v>4093</v>
      </c>
      <c r="M979" s="313" t="s">
        <v>4096</v>
      </c>
      <c r="N979" s="313" t="s">
        <v>4095</v>
      </c>
      <c r="O979" s="313"/>
      <c r="P979" s="313"/>
      <c r="Q979" s="313"/>
    </row>
    <row r="980" spans="2:17">
      <c r="B980" s="380">
        <v>40989</v>
      </c>
      <c r="C980">
        <v>2879</v>
      </c>
      <c r="D980" s="313" t="s">
        <v>2845</v>
      </c>
      <c r="E980" s="313" t="s">
        <v>2907</v>
      </c>
      <c r="F980" s="313"/>
      <c r="G980">
        <v>10.3125</v>
      </c>
      <c r="H980">
        <v>6.375</v>
      </c>
      <c r="I980">
        <v>1.875</v>
      </c>
      <c r="K980" t="s">
        <v>2980</v>
      </c>
      <c r="L980" s="313" t="s">
        <v>4093</v>
      </c>
      <c r="M980" s="313" t="s">
        <v>4097</v>
      </c>
      <c r="N980" s="313" t="s">
        <v>3955</v>
      </c>
      <c r="O980" s="313"/>
      <c r="P980" s="313"/>
      <c r="Q980" s="313"/>
    </row>
    <row r="981" spans="2:17">
      <c r="B981" s="380">
        <v>40989</v>
      </c>
      <c r="C981">
        <v>2880</v>
      </c>
      <c r="D981" s="313" t="s">
        <v>2845</v>
      </c>
      <c r="E981" s="313" t="s">
        <v>2907</v>
      </c>
      <c r="F981" s="313"/>
      <c r="G981">
        <v>12.3125</v>
      </c>
      <c r="H981">
        <v>10.3125</v>
      </c>
      <c r="I981">
        <v>1.875</v>
      </c>
      <c r="K981" t="s">
        <v>2980</v>
      </c>
      <c r="L981" s="313" t="s">
        <v>4093</v>
      </c>
      <c r="M981" s="313" t="s">
        <v>4098</v>
      </c>
      <c r="N981" s="313" t="s">
        <v>3955</v>
      </c>
      <c r="O981" s="313"/>
      <c r="P981" s="313"/>
      <c r="Q981" s="313"/>
    </row>
    <row r="982" spans="2:17">
      <c r="B982" s="380">
        <v>41007</v>
      </c>
      <c r="C982">
        <v>2881</v>
      </c>
      <c r="D982" s="313" t="s">
        <v>3866</v>
      </c>
      <c r="E982" s="313" t="s">
        <v>4099</v>
      </c>
      <c r="F982" s="313"/>
      <c r="G982">
        <v>3.1875</v>
      </c>
      <c r="H982">
        <v>5.8125</v>
      </c>
      <c r="I982">
        <v>0.4375</v>
      </c>
      <c r="K982" t="s">
        <v>3934</v>
      </c>
      <c r="L982" s="313" t="s">
        <v>3868</v>
      </c>
      <c r="M982" s="313" t="s">
        <v>4100</v>
      </c>
      <c r="N982" s="313"/>
      <c r="O982" s="313"/>
      <c r="P982" s="313"/>
      <c r="Q982" s="313"/>
    </row>
    <row r="983" spans="2:17">
      <c r="B983" s="380">
        <v>41008</v>
      </c>
      <c r="C983">
        <v>2883</v>
      </c>
      <c r="D983" s="313" t="s">
        <v>2845</v>
      </c>
      <c r="E983" s="313" t="s">
        <v>94</v>
      </c>
      <c r="F983" s="313"/>
      <c r="G983">
        <v>4.8125</v>
      </c>
      <c r="H983">
        <v>3.625</v>
      </c>
      <c r="I983">
        <v>0.6875</v>
      </c>
      <c r="J983">
        <v>0.5625</v>
      </c>
      <c r="K983" t="s">
        <v>4102</v>
      </c>
      <c r="L983" s="313" t="s">
        <v>4103</v>
      </c>
      <c r="M983" s="313" t="s">
        <v>4107</v>
      </c>
      <c r="N983" s="313" t="s">
        <v>4108</v>
      </c>
      <c r="O983" s="313"/>
      <c r="P983" s="313" t="s">
        <v>4106</v>
      </c>
      <c r="Q983" s="313" t="s">
        <v>4106</v>
      </c>
    </row>
    <row r="984" spans="2:17">
      <c r="B984" s="380">
        <v>41008</v>
      </c>
      <c r="C984">
        <v>2884</v>
      </c>
      <c r="D984" s="313" t="s">
        <v>2845</v>
      </c>
      <c r="E984" s="313" t="s">
        <v>94</v>
      </c>
      <c r="F984" s="313"/>
      <c r="G984">
        <v>9.625</v>
      </c>
      <c r="H984">
        <v>9.625</v>
      </c>
      <c r="I984">
        <v>3.5625</v>
      </c>
      <c r="J984">
        <v>1.5</v>
      </c>
      <c r="K984" t="s">
        <v>3736</v>
      </c>
      <c r="L984" s="313" t="s">
        <v>4103</v>
      </c>
      <c r="M984" s="313" t="s">
        <v>4109</v>
      </c>
      <c r="N984" s="313" t="s">
        <v>4110</v>
      </c>
      <c r="O984" s="313" t="s">
        <v>4111</v>
      </c>
      <c r="P984" s="313"/>
      <c r="Q984" s="313"/>
    </row>
    <row r="985" spans="2:17">
      <c r="B985" s="380">
        <v>41150</v>
      </c>
      <c r="C985">
        <v>2885</v>
      </c>
      <c r="D985" s="313" t="s">
        <v>2845</v>
      </c>
      <c r="E985" s="313" t="s">
        <v>94</v>
      </c>
      <c r="F985" s="313"/>
      <c r="G985">
        <v>5.25</v>
      </c>
      <c r="H985">
        <v>4.125</v>
      </c>
      <c r="I985">
        <v>1.0625</v>
      </c>
      <c r="J985">
        <v>0.71875</v>
      </c>
      <c r="K985" t="s">
        <v>4102</v>
      </c>
      <c r="L985" s="313" t="s">
        <v>4103</v>
      </c>
      <c r="M985" s="313" t="s">
        <v>4112</v>
      </c>
      <c r="N985" s="313" t="s">
        <v>4113</v>
      </c>
      <c r="O985" s="313" t="s">
        <v>4114</v>
      </c>
      <c r="P985" s="313" t="s">
        <v>3939</v>
      </c>
      <c r="Q985" s="313" t="s">
        <v>3939</v>
      </c>
    </row>
    <row r="986" spans="2:17">
      <c r="B986" s="380">
        <v>41027</v>
      </c>
      <c r="C986">
        <v>2886</v>
      </c>
      <c r="D986" s="313" t="s">
        <v>2849</v>
      </c>
      <c r="E986" s="313" t="s">
        <v>94</v>
      </c>
      <c r="F986" s="313"/>
      <c r="G986">
        <v>3.5</v>
      </c>
      <c r="H986">
        <v>3.5</v>
      </c>
      <c r="I986">
        <v>0.8125</v>
      </c>
      <c r="L986" s="313" t="s">
        <v>3984</v>
      </c>
      <c r="M986" s="313" t="s">
        <v>4115</v>
      </c>
      <c r="N986" s="313" t="s">
        <v>3955</v>
      </c>
      <c r="O986" s="313"/>
      <c r="P986" s="313" t="s">
        <v>3939</v>
      </c>
      <c r="Q986" s="313"/>
    </row>
    <row r="987" spans="2:17">
      <c r="B987" s="380"/>
      <c r="C987">
        <v>2887</v>
      </c>
      <c r="D987" s="313" t="s">
        <v>3866</v>
      </c>
      <c r="E987" s="313" t="s">
        <v>94</v>
      </c>
      <c r="F987" s="313"/>
      <c r="G987">
        <v>7.75</v>
      </c>
      <c r="H987">
        <v>7.75</v>
      </c>
      <c r="I987">
        <v>2</v>
      </c>
      <c r="J987">
        <v>2</v>
      </c>
      <c r="K987" t="s">
        <v>3924</v>
      </c>
      <c r="L987" s="313" t="s">
        <v>4054</v>
      </c>
      <c r="M987" s="313" t="s">
        <v>4116</v>
      </c>
      <c r="N987" s="313"/>
      <c r="O987" s="313"/>
      <c r="P987" s="313"/>
      <c r="Q987" s="313"/>
    </row>
    <row r="988" spans="2:17">
      <c r="B988" s="380">
        <v>41059</v>
      </c>
      <c r="C988">
        <v>2888</v>
      </c>
      <c r="D988" s="313" t="s">
        <v>2845</v>
      </c>
      <c r="E988" s="313" t="s">
        <v>94</v>
      </c>
      <c r="F988" s="313"/>
      <c r="G988">
        <v>5.84375</v>
      </c>
      <c r="H988">
        <v>3.40625</v>
      </c>
      <c r="I988">
        <v>2.125</v>
      </c>
      <c r="J988">
        <v>0.875</v>
      </c>
      <c r="K988" t="s">
        <v>4102</v>
      </c>
      <c r="L988" s="313" t="s">
        <v>4103</v>
      </c>
      <c r="M988" s="313" t="s">
        <v>4117</v>
      </c>
      <c r="N988" s="313" t="s">
        <v>4118</v>
      </c>
      <c r="O988" s="313" t="s">
        <v>3215</v>
      </c>
      <c r="P988" s="313"/>
      <c r="Q988" s="313"/>
    </row>
    <row r="989" spans="2:17">
      <c r="B989" s="380"/>
      <c r="C989">
        <v>2889</v>
      </c>
      <c r="D989" s="313" t="s">
        <v>2845</v>
      </c>
      <c r="E989" s="313" t="s">
        <v>94</v>
      </c>
      <c r="F989" s="313" t="s">
        <v>2860</v>
      </c>
      <c r="G989">
        <v>6.25</v>
      </c>
      <c r="H989">
        <v>2.25</v>
      </c>
      <c r="I989">
        <v>0.6875</v>
      </c>
      <c r="J989">
        <v>0.56259999999999999</v>
      </c>
      <c r="K989" t="s">
        <v>4119</v>
      </c>
      <c r="L989" s="313" t="s">
        <v>4120</v>
      </c>
      <c r="M989" s="313" t="s">
        <v>4121</v>
      </c>
      <c r="N989" s="313" t="s">
        <v>4122</v>
      </c>
      <c r="O989" s="313" t="s">
        <v>4123</v>
      </c>
      <c r="P989" s="313" t="s">
        <v>3029</v>
      </c>
      <c r="Q989" s="313" t="s">
        <v>3029</v>
      </c>
    </row>
    <row r="990" spans="2:17">
      <c r="B990" s="380">
        <v>41061</v>
      </c>
      <c r="C990">
        <v>2890</v>
      </c>
      <c r="D990" s="313" t="s">
        <v>2845</v>
      </c>
      <c r="E990" s="313" t="s">
        <v>94</v>
      </c>
      <c r="F990" s="313"/>
      <c r="G990">
        <v>4.5</v>
      </c>
      <c r="H990">
        <v>3.75</v>
      </c>
      <c r="I990">
        <v>1.9375</v>
      </c>
      <c r="J990">
        <v>0.8125</v>
      </c>
      <c r="K990" t="s">
        <v>4102</v>
      </c>
      <c r="L990" s="313" t="s">
        <v>4103</v>
      </c>
      <c r="M990" s="313" t="s">
        <v>4124</v>
      </c>
      <c r="N990" s="313" t="s">
        <v>4125</v>
      </c>
      <c r="O990" s="313" t="s">
        <v>2851</v>
      </c>
      <c r="P990" s="313" t="s">
        <v>3939</v>
      </c>
      <c r="Q990" s="313" t="s">
        <v>4126</v>
      </c>
    </row>
    <row r="991" spans="2:17">
      <c r="B991" s="380">
        <v>41060</v>
      </c>
      <c r="C991">
        <v>2891</v>
      </c>
      <c r="D991" s="313" t="s">
        <v>2849</v>
      </c>
      <c r="E991" s="313" t="s">
        <v>94</v>
      </c>
      <c r="F991" s="313"/>
      <c r="G991">
        <v>6.5625</v>
      </c>
      <c r="H991">
        <v>5.5625</v>
      </c>
      <c r="I991">
        <v>3.1875</v>
      </c>
      <c r="J991">
        <v>0.75</v>
      </c>
      <c r="L991" s="313" t="s">
        <v>2881</v>
      </c>
      <c r="M991" s="313" t="s">
        <v>4127</v>
      </c>
      <c r="N991" s="313" t="s">
        <v>3955</v>
      </c>
      <c r="O991" s="313" t="s">
        <v>3665</v>
      </c>
      <c r="P991" s="313" t="s">
        <v>4027</v>
      </c>
      <c r="Q991" s="313" t="s">
        <v>4128</v>
      </c>
    </row>
    <row r="992" spans="2:17">
      <c r="B992" s="380"/>
      <c r="C992">
        <v>2892</v>
      </c>
      <c r="D992" s="313" t="s">
        <v>2845</v>
      </c>
      <c r="E992" s="313" t="s">
        <v>94</v>
      </c>
      <c r="F992" s="313"/>
      <c r="G992">
        <v>10.75</v>
      </c>
      <c r="H992">
        <v>8.5</v>
      </c>
      <c r="I992">
        <v>0.875</v>
      </c>
      <c r="J992">
        <v>0.875</v>
      </c>
      <c r="L992" s="313" t="s">
        <v>4129</v>
      </c>
      <c r="M992" s="313" t="s">
        <v>4130</v>
      </c>
      <c r="N992" s="313" t="s">
        <v>4131</v>
      </c>
      <c r="O992" s="313"/>
      <c r="P992" s="313"/>
      <c r="Q992" s="313"/>
    </row>
    <row r="993" spans="2:17">
      <c r="B993" s="380">
        <v>41150</v>
      </c>
      <c r="C993">
        <v>2893</v>
      </c>
      <c r="D993" s="313" t="s">
        <v>2845</v>
      </c>
      <c r="E993" s="313" t="s">
        <v>94</v>
      </c>
      <c r="F993" s="313"/>
      <c r="G993">
        <v>5.625</v>
      </c>
      <c r="H993">
        <v>5.625</v>
      </c>
      <c r="I993">
        <v>1.8125</v>
      </c>
      <c r="J993">
        <v>0.8125</v>
      </c>
      <c r="K993" t="s">
        <v>4132</v>
      </c>
      <c r="L993" s="313" t="s">
        <v>4103</v>
      </c>
      <c r="M993" s="313" t="s">
        <v>4133</v>
      </c>
      <c r="N993" s="313" t="s">
        <v>4134</v>
      </c>
      <c r="O993" s="313"/>
      <c r="P993" s="313" t="s">
        <v>4135</v>
      </c>
      <c r="Q993" s="313" t="s">
        <v>3585</v>
      </c>
    </row>
    <row r="994" spans="2:17">
      <c r="B994" s="380">
        <v>41061</v>
      </c>
      <c r="C994">
        <v>2894</v>
      </c>
      <c r="D994" s="313" t="s">
        <v>2845</v>
      </c>
      <c r="E994" s="313" t="s">
        <v>94</v>
      </c>
      <c r="F994" s="313"/>
      <c r="G994">
        <v>3.6875</v>
      </c>
      <c r="H994">
        <v>2.6875</v>
      </c>
      <c r="I994">
        <v>0.875</v>
      </c>
      <c r="J994">
        <v>0.875</v>
      </c>
      <c r="K994" t="s">
        <v>4102</v>
      </c>
      <c r="L994" s="313" t="s">
        <v>4136</v>
      </c>
      <c r="M994" s="313" t="s">
        <v>4137</v>
      </c>
      <c r="N994" s="313" t="s">
        <v>4138</v>
      </c>
      <c r="O994" s="313" t="s">
        <v>4138</v>
      </c>
      <c r="P994" s="313" t="s">
        <v>234</v>
      </c>
      <c r="Q994" s="313"/>
    </row>
    <row r="995" spans="2:17">
      <c r="B995" s="380">
        <v>41061</v>
      </c>
      <c r="C995">
        <v>2895</v>
      </c>
      <c r="D995" s="313" t="s">
        <v>2845</v>
      </c>
      <c r="E995" s="313" t="s">
        <v>94</v>
      </c>
      <c r="F995" s="313"/>
      <c r="K995" t="s">
        <v>4102</v>
      </c>
      <c r="L995" s="313"/>
      <c r="M995" s="313" t="s">
        <v>4139</v>
      </c>
      <c r="N995" s="313"/>
      <c r="O995" s="313"/>
      <c r="P995" s="313"/>
      <c r="Q995" s="313"/>
    </row>
    <row r="996" spans="2:17">
      <c r="B996" s="380">
        <v>41061</v>
      </c>
      <c r="C996">
        <v>2896</v>
      </c>
      <c r="D996" s="313" t="s">
        <v>2845</v>
      </c>
      <c r="E996" s="313" t="s">
        <v>94</v>
      </c>
      <c r="F996" s="313"/>
      <c r="G996">
        <v>4</v>
      </c>
      <c r="H996">
        <v>2.4375</v>
      </c>
      <c r="I996">
        <v>1.1875</v>
      </c>
      <c r="J996">
        <v>1.1875</v>
      </c>
      <c r="K996" t="s">
        <v>4102</v>
      </c>
      <c r="L996" s="313" t="s">
        <v>4140</v>
      </c>
      <c r="M996" s="313" t="s">
        <v>4141</v>
      </c>
      <c r="N996" s="313" t="s">
        <v>1338</v>
      </c>
      <c r="O996" s="313"/>
      <c r="P996" s="313"/>
      <c r="Q996" s="313"/>
    </row>
    <row r="997" spans="2:17">
      <c r="B997" s="380">
        <v>41061</v>
      </c>
      <c r="C997">
        <v>2897</v>
      </c>
      <c r="D997" s="313" t="s">
        <v>2845</v>
      </c>
      <c r="E997" s="313" t="s">
        <v>94</v>
      </c>
      <c r="F997" s="313"/>
      <c r="K997" t="s">
        <v>4102</v>
      </c>
      <c r="L997" s="313"/>
      <c r="M997" s="313" t="s">
        <v>4142</v>
      </c>
      <c r="N997" s="313"/>
      <c r="O997" s="313"/>
      <c r="P997" s="313"/>
      <c r="Q997" s="313"/>
    </row>
    <row r="998" spans="2:17">
      <c r="B998" s="380">
        <v>41061</v>
      </c>
      <c r="C998">
        <v>2898</v>
      </c>
      <c r="D998" s="313" t="s">
        <v>2845</v>
      </c>
      <c r="E998" s="313" t="s">
        <v>94</v>
      </c>
      <c r="F998" s="313"/>
      <c r="G998">
        <v>3</v>
      </c>
      <c r="H998">
        <v>2</v>
      </c>
      <c r="I998">
        <v>1.125</v>
      </c>
      <c r="J998">
        <v>1.125</v>
      </c>
      <c r="K998" t="s">
        <v>4102</v>
      </c>
      <c r="L998" s="313"/>
      <c r="M998" s="313" t="s">
        <v>4143</v>
      </c>
      <c r="N998" s="313" t="s">
        <v>4144</v>
      </c>
      <c r="O998" s="313"/>
      <c r="P998" s="313"/>
      <c r="Q998" s="313"/>
    </row>
    <row r="999" spans="2:17">
      <c r="B999" s="380">
        <v>41061</v>
      </c>
      <c r="C999">
        <v>2899</v>
      </c>
      <c r="D999" s="313" t="s">
        <v>2845</v>
      </c>
      <c r="E999" s="313" t="s">
        <v>94</v>
      </c>
      <c r="F999" s="313"/>
      <c r="G999">
        <v>3.625</v>
      </c>
      <c r="H999">
        <v>2.25</v>
      </c>
      <c r="I999">
        <v>1.25</v>
      </c>
      <c r="J999">
        <v>1.25</v>
      </c>
      <c r="K999" t="s">
        <v>4102</v>
      </c>
      <c r="L999" s="313"/>
      <c r="M999" s="313" t="s">
        <v>4145</v>
      </c>
      <c r="N999" s="313" t="s">
        <v>4146</v>
      </c>
      <c r="O999" s="313" t="s">
        <v>4146</v>
      </c>
      <c r="P999" s="313"/>
      <c r="Q999" s="313"/>
    </row>
    <row r="1000" spans="2:17">
      <c r="B1000" s="380">
        <v>41061</v>
      </c>
      <c r="C1000">
        <v>2900</v>
      </c>
      <c r="D1000" s="313" t="s">
        <v>2845</v>
      </c>
      <c r="E1000" s="313" t="s">
        <v>94</v>
      </c>
      <c r="F1000" s="313"/>
      <c r="G1000">
        <v>4.125</v>
      </c>
      <c r="H1000">
        <v>2.75</v>
      </c>
      <c r="I1000">
        <v>1.5</v>
      </c>
      <c r="J1000">
        <v>1.5</v>
      </c>
      <c r="K1000" t="s">
        <v>4102</v>
      </c>
      <c r="L1000" s="313"/>
      <c r="M1000" s="313" t="s">
        <v>4147</v>
      </c>
      <c r="N1000" s="313"/>
      <c r="O1000" s="313" t="s">
        <v>234</v>
      </c>
      <c r="P1000" s="313"/>
      <c r="Q1000" s="313"/>
    </row>
    <row r="1001" spans="2:17">
      <c r="B1001" s="380">
        <v>41061</v>
      </c>
      <c r="C1001">
        <v>2901</v>
      </c>
      <c r="D1001" s="313" t="s">
        <v>2845</v>
      </c>
      <c r="E1001" s="313" t="s">
        <v>94</v>
      </c>
      <c r="F1001" s="313" t="s">
        <v>2860</v>
      </c>
      <c r="G1001">
        <v>4.625</v>
      </c>
      <c r="H1001">
        <v>3.125</v>
      </c>
      <c r="I1001">
        <v>1.75</v>
      </c>
      <c r="J1001">
        <v>1.75</v>
      </c>
      <c r="K1001" t="s">
        <v>4102</v>
      </c>
      <c r="L1001" s="313"/>
      <c r="M1001" s="313" t="s">
        <v>4148</v>
      </c>
      <c r="N1001" s="313" t="s">
        <v>4149</v>
      </c>
      <c r="O1001" s="313"/>
      <c r="P1001" s="313" t="s">
        <v>3907</v>
      </c>
      <c r="Q1001" s="313" t="s">
        <v>3907</v>
      </c>
    </row>
    <row r="1002" spans="2:17">
      <c r="B1002" s="380">
        <v>41061</v>
      </c>
      <c r="C1002">
        <v>2902</v>
      </c>
      <c r="D1002" s="313" t="s">
        <v>2845</v>
      </c>
      <c r="E1002" s="313" t="s">
        <v>94</v>
      </c>
      <c r="F1002" s="313" t="s">
        <v>2860</v>
      </c>
      <c r="G1002">
        <v>5</v>
      </c>
      <c r="H1002">
        <v>3.5</v>
      </c>
      <c r="I1002">
        <v>1.875</v>
      </c>
      <c r="J1002">
        <v>1.875</v>
      </c>
      <c r="K1002" t="s">
        <v>4102</v>
      </c>
      <c r="L1002" s="313"/>
      <c r="M1002" s="313" t="s">
        <v>4150</v>
      </c>
      <c r="N1002" s="313" t="s">
        <v>4151</v>
      </c>
      <c r="O1002" s="313" t="s">
        <v>4152</v>
      </c>
      <c r="P1002" s="313" t="s">
        <v>4153</v>
      </c>
      <c r="Q1002" s="313" t="s">
        <v>3907</v>
      </c>
    </row>
    <row r="1003" spans="2:17">
      <c r="B1003" s="380">
        <v>41061</v>
      </c>
      <c r="C1003">
        <v>2903</v>
      </c>
      <c r="D1003" s="313" t="s">
        <v>2845</v>
      </c>
      <c r="E1003" s="313" t="s">
        <v>94</v>
      </c>
      <c r="F1003" s="313"/>
      <c r="G1003">
        <v>5.5</v>
      </c>
      <c r="H1003">
        <v>3.875</v>
      </c>
      <c r="I1003">
        <v>1.9375</v>
      </c>
      <c r="J1003">
        <v>1.9375</v>
      </c>
      <c r="K1003" t="s">
        <v>4102</v>
      </c>
      <c r="L1003" s="313"/>
      <c r="M1003" s="313" t="s">
        <v>4154</v>
      </c>
      <c r="N1003" s="313" t="s">
        <v>4155</v>
      </c>
      <c r="O1003" s="313"/>
      <c r="P1003" s="313"/>
      <c r="Q1003" s="313"/>
    </row>
    <row r="1004" spans="2:17">
      <c r="B1004" s="380">
        <v>41061</v>
      </c>
      <c r="C1004">
        <v>2904</v>
      </c>
      <c r="D1004" s="313" t="s">
        <v>2845</v>
      </c>
      <c r="E1004" s="313" t="s">
        <v>94</v>
      </c>
      <c r="F1004" s="313" t="s">
        <v>2860</v>
      </c>
      <c r="G1004">
        <v>6</v>
      </c>
      <c r="H1004">
        <v>4.25</v>
      </c>
      <c r="I1004">
        <v>2.1875</v>
      </c>
      <c r="J1004">
        <v>2.1875</v>
      </c>
      <c r="K1004" t="s">
        <v>4102</v>
      </c>
      <c r="L1004" s="313" t="s">
        <v>4140</v>
      </c>
      <c r="M1004" s="313" t="s">
        <v>4156</v>
      </c>
      <c r="N1004" s="313" t="s">
        <v>4157</v>
      </c>
      <c r="O1004" s="313"/>
      <c r="P1004" s="313" t="s">
        <v>4158</v>
      </c>
      <c r="Q1004" s="313" t="s">
        <v>4159</v>
      </c>
    </row>
    <row r="1005" spans="2:17">
      <c r="B1005" s="380">
        <v>41061</v>
      </c>
      <c r="C1005">
        <v>2905</v>
      </c>
      <c r="D1005" s="313" t="s">
        <v>2845</v>
      </c>
      <c r="E1005" s="313" t="s">
        <v>94</v>
      </c>
      <c r="F1005" s="313" t="s">
        <v>2860</v>
      </c>
      <c r="G1005">
        <v>6.75</v>
      </c>
      <c r="H1005">
        <v>4.625</v>
      </c>
      <c r="I1005">
        <v>2.5</v>
      </c>
      <c r="J1005">
        <v>2.5</v>
      </c>
      <c r="K1005" t="s">
        <v>4102</v>
      </c>
      <c r="L1005" s="313"/>
      <c r="M1005" s="313" t="s">
        <v>4160</v>
      </c>
      <c r="N1005" s="313" t="s">
        <v>4161</v>
      </c>
      <c r="O1005" s="313" t="s">
        <v>4162</v>
      </c>
      <c r="P1005" s="313" t="s">
        <v>4163</v>
      </c>
      <c r="Q1005" s="313" t="s">
        <v>3909</v>
      </c>
    </row>
    <row r="1006" spans="2:17">
      <c r="B1006" s="380">
        <v>41061</v>
      </c>
      <c r="C1006">
        <v>2906</v>
      </c>
      <c r="D1006" s="313" t="s">
        <v>2845</v>
      </c>
      <c r="E1006" s="313" t="s">
        <v>94</v>
      </c>
      <c r="F1006" s="313"/>
      <c r="G1006">
        <v>8.25</v>
      </c>
      <c r="H1006">
        <v>5.75</v>
      </c>
      <c r="I1006">
        <v>3</v>
      </c>
      <c r="J1006">
        <v>3</v>
      </c>
      <c r="K1006" t="s">
        <v>4102</v>
      </c>
      <c r="L1006" s="313"/>
      <c r="M1006" s="313" t="s">
        <v>4164</v>
      </c>
      <c r="N1006" s="313" t="s">
        <v>4165</v>
      </c>
      <c r="O1006" s="313"/>
      <c r="P1006" s="313"/>
      <c r="Q1006" s="313"/>
    </row>
    <row r="1007" spans="2:17">
      <c r="B1007" s="380">
        <v>41061</v>
      </c>
      <c r="C1007">
        <v>2907</v>
      </c>
      <c r="D1007" s="313" t="s">
        <v>2845</v>
      </c>
      <c r="E1007" s="313" t="s">
        <v>94</v>
      </c>
      <c r="F1007" s="313" t="s">
        <v>2860</v>
      </c>
      <c r="G1007">
        <v>7.5</v>
      </c>
      <c r="H1007">
        <v>5</v>
      </c>
      <c r="I1007">
        <v>2.75</v>
      </c>
      <c r="J1007">
        <v>2.75</v>
      </c>
      <c r="K1007" t="s">
        <v>4102</v>
      </c>
      <c r="L1007" s="313" t="s">
        <v>4166</v>
      </c>
      <c r="M1007" s="313" t="s">
        <v>4167</v>
      </c>
      <c r="N1007" s="313" t="s">
        <v>4168</v>
      </c>
      <c r="O1007" s="313"/>
      <c r="P1007" s="313" t="s">
        <v>3909</v>
      </c>
      <c r="Q1007" s="313" t="s">
        <v>3909</v>
      </c>
    </row>
    <row r="1008" spans="2:17">
      <c r="B1008" s="380">
        <v>41061</v>
      </c>
      <c r="C1008">
        <v>2908</v>
      </c>
      <c r="D1008" s="313" t="s">
        <v>2845</v>
      </c>
      <c r="E1008" s="313" t="s">
        <v>94</v>
      </c>
      <c r="F1008" s="313"/>
      <c r="G1008">
        <v>8.75</v>
      </c>
      <c r="H1008">
        <v>6.5</v>
      </c>
      <c r="I1008">
        <v>3.25</v>
      </c>
      <c r="J1008">
        <v>3.25</v>
      </c>
      <c r="K1008" t="s">
        <v>4102</v>
      </c>
      <c r="L1008" s="313"/>
      <c r="M1008" s="313" t="s">
        <v>4169</v>
      </c>
      <c r="N1008" s="313" t="s">
        <v>4170</v>
      </c>
      <c r="O1008" s="313"/>
      <c r="P1008" s="313"/>
      <c r="Q1008" s="313"/>
    </row>
    <row r="1009" spans="2:17">
      <c r="B1009" s="380">
        <v>41061</v>
      </c>
      <c r="C1009">
        <v>2909</v>
      </c>
      <c r="D1009" s="313" t="s">
        <v>2845</v>
      </c>
      <c r="E1009" s="313" t="s">
        <v>94</v>
      </c>
      <c r="F1009" s="313"/>
      <c r="G1009">
        <v>5</v>
      </c>
      <c r="H1009">
        <v>3.5</v>
      </c>
      <c r="I1009">
        <v>0.75</v>
      </c>
      <c r="J1009">
        <v>0.75</v>
      </c>
      <c r="K1009" t="s">
        <v>4102</v>
      </c>
      <c r="L1009" s="313"/>
      <c r="M1009" s="313" t="s">
        <v>4171</v>
      </c>
      <c r="N1009" s="313" t="s">
        <v>4172</v>
      </c>
      <c r="O1009" s="313" t="s">
        <v>4173</v>
      </c>
      <c r="P1009" s="313" t="s">
        <v>4173</v>
      </c>
      <c r="Q1009" s="313"/>
    </row>
    <row r="1010" spans="2:17">
      <c r="B1010" s="380">
        <v>41061</v>
      </c>
      <c r="C1010">
        <v>2910</v>
      </c>
      <c r="D1010" s="313" t="s">
        <v>2845</v>
      </c>
      <c r="E1010" s="313" t="s">
        <v>94</v>
      </c>
      <c r="F1010" s="313"/>
      <c r="G1010">
        <v>10</v>
      </c>
      <c r="H1010">
        <v>3.375</v>
      </c>
      <c r="I1010">
        <v>1.875</v>
      </c>
      <c r="J1010">
        <v>1.875</v>
      </c>
      <c r="K1010" t="s">
        <v>4102</v>
      </c>
      <c r="L1010" s="313"/>
      <c r="M1010" s="313" t="s">
        <v>4174</v>
      </c>
      <c r="N1010" s="313"/>
      <c r="O1010" s="313"/>
      <c r="P1010" s="313"/>
      <c r="Q1010" s="313"/>
    </row>
    <row r="1011" spans="2:17">
      <c r="B1011" s="380">
        <v>41061</v>
      </c>
      <c r="C1011">
        <v>2911</v>
      </c>
      <c r="D1011" s="313" t="s">
        <v>2845</v>
      </c>
      <c r="E1011" s="313" t="s">
        <v>94</v>
      </c>
      <c r="F1011" s="313"/>
      <c r="G1011">
        <v>10</v>
      </c>
      <c r="H1011">
        <v>4.5</v>
      </c>
      <c r="I1011">
        <v>2</v>
      </c>
      <c r="J1011">
        <v>2</v>
      </c>
      <c r="K1011" t="s">
        <v>4102</v>
      </c>
      <c r="L1011" s="313"/>
      <c r="M1011" s="313" t="s">
        <v>4175</v>
      </c>
      <c r="N1011" s="313"/>
      <c r="O1011" s="313"/>
      <c r="P1011" s="313"/>
      <c r="Q1011" s="313"/>
    </row>
    <row r="1012" spans="2:17">
      <c r="B1012" s="380">
        <v>41061</v>
      </c>
      <c r="C1012">
        <v>2912</v>
      </c>
      <c r="D1012" s="313" t="s">
        <v>2845</v>
      </c>
      <c r="E1012" s="313" t="s">
        <v>94</v>
      </c>
      <c r="F1012" s="313"/>
      <c r="G1012">
        <v>11</v>
      </c>
      <c r="H1012">
        <v>3.375</v>
      </c>
      <c r="I1012">
        <v>1.875</v>
      </c>
      <c r="J1012">
        <v>1.875</v>
      </c>
      <c r="K1012" t="s">
        <v>4102</v>
      </c>
      <c r="L1012" s="313"/>
      <c r="M1012" s="313" t="s">
        <v>4176</v>
      </c>
      <c r="N1012" s="313" t="s">
        <v>4177</v>
      </c>
      <c r="O1012" s="313"/>
      <c r="P1012" s="313"/>
      <c r="Q1012" s="313"/>
    </row>
    <row r="1013" spans="2:17">
      <c r="B1013" s="380">
        <v>41061</v>
      </c>
      <c r="C1013">
        <v>2914</v>
      </c>
      <c r="D1013" s="313" t="s">
        <v>2845</v>
      </c>
      <c r="E1013" s="313" t="s">
        <v>94</v>
      </c>
      <c r="F1013" s="313" t="s">
        <v>2860</v>
      </c>
      <c r="G1013">
        <v>9</v>
      </c>
      <c r="H1013">
        <v>7.75</v>
      </c>
      <c r="I1013">
        <v>2.125</v>
      </c>
      <c r="J1013">
        <v>2.125</v>
      </c>
      <c r="K1013" t="s">
        <v>4102</v>
      </c>
      <c r="L1013" s="313"/>
      <c r="M1013" s="313" t="s">
        <v>4178</v>
      </c>
      <c r="N1013" s="313" t="s">
        <v>4179</v>
      </c>
      <c r="O1013" s="313" t="s">
        <v>4179</v>
      </c>
      <c r="P1013" s="313" t="s">
        <v>3909</v>
      </c>
      <c r="Q1013" s="313" t="s">
        <v>3909</v>
      </c>
    </row>
    <row r="1014" spans="2:17">
      <c r="B1014" s="380">
        <v>41061</v>
      </c>
      <c r="C1014">
        <v>2915</v>
      </c>
      <c r="D1014" s="313" t="s">
        <v>2845</v>
      </c>
      <c r="E1014" s="313" t="s">
        <v>94</v>
      </c>
      <c r="F1014" s="313"/>
      <c r="G1014">
        <v>11.125</v>
      </c>
      <c r="H1014">
        <v>8.625</v>
      </c>
      <c r="I1014">
        <v>2.5</v>
      </c>
      <c r="J1014">
        <v>2.5</v>
      </c>
      <c r="K1014" t="s">
        <v>4102</v>
      </c>
      <c r="L1014" s="313"/>
      <c r="M1014" s="313" t="s">
        <v>4180</v>
      </c>
      <c r="N1014" s="313" t="s">
        <v>4181</v>
      </c>
      <c r="O1014" s="313" t="s">
        <v>4181</v>
      </c>
      <c r="P1014" s="313"/>
      <c r="Q1014" s="313"/>
    </row>
    <row r="1015" spans="2:17">
      <c r="B1015" s="380">
        <v>41061</v>
      </c>
      <c r="C1015">
        <v>2916</v>
      </c>
      <c r="D1015" s="313" t="s">
        <v>2845</v>
      </c>
      <c r="E1015" s="313" t="s">
        <v>94</v>
      </c>
      <c r="F1015" s="313"/>
      <c r="G1015">
        <v>5.5</v>
      </c>
      <c r="H1015">
        <v>3</v>
      </c>
      <c r="I1015">
        <v>1.9375</v>
      </c>
      <c r="J1015">
        <v>1.9375</v>
      </c>
      <c r="K1015" t="s">
        <v>4102</v>
      </c>
      <c r="L1015" s="313"/>
      <c r="M1015" s="313" t="s">
        <v>4182</v>
      </c>
      <c r="N1015" s="313" t="s">
        <v>4183</v>
      </c>
      <c r="O1015" s="313"/>
      <c r="P1015" s="313"/>
      <c r="Q1015" s="313"/>
    </row>
    <row r="1016" spans="2:17">
      <c r="B1016" s="380">
        <v>41061</v>
      </c>
      <c r="C1016">
        <v>2917</v>
      </c>
      <c r="D1016" s="313" t="s">
        <v>2845</v>
      </c>
      <c r="E1016" s="313" t="s">
        <v>94</v>
      </c>
      <c r="F1016" s="313"/>
      <c r="G1016">
        <v>6.5</v>
      </c>
      <c r="H1016">
        <v>3.75</v>
      </c>
      <c r="I1016">
        <v>2</v>
      </c>
      <c r="J1016">
        <v>2</v>
      </c>
      <c r="K1016" t="s">
        <v>4102</v>
      </c>
      <c r="L1016" s="313"/>
      <c r="M1016" s="313" t="s">
        <v>4184</v>
      </c>
      <c r="N1016" s="313" t="s">
        <v>3904</v>
      </c>
      <c r="O1016" s="313"/>
      <c r="P1016" s="313"/>
      <c r="Q1016" s="313"/>
    </row>
    <row r="1017" spans="2:17">
      <c r="B1017" s="380">
        <v>41061</v>
      </c>
      <c r="C1017">
        <v>2918</v>
      </c>
      <c r="D1017" s="313" t="s">
        <v>2845</v>
      </c>
      <c r="E1017" s="313" t="s">
        <v>94</v>
      </c>
      <c r="F1017" s="313"/>
      <c r="G1017">
        <v>7.5</v>
      </c>
      <c r="H1017">
        <v>2.5</v>
      </c>
      <c r="I1017">
        <v>1.5</v>
      </c>
      <c r="J1017">
        <v>1.5</v>
      </c>
      <c r="K1017" t="s">
        <v>4102</v>
      </c>
      <c r="L1017" s="313"/>
      <c r="M1017" s="313" t="s">
        <v>4185</v>
      </c>
      <c r="N1017" s="313" t="s">
        <v>4186</v>
      </c>
      <c r="O1017" s="313" t="s">
        <v>4187</v>
      </c>
      <c r="P1017" s="313"/>
      <c r="Q1017" s="313"/>
    </row>
    <row r="1018" spans="2:17">
      <c r="B1018" s="380">
        <v>41061</v>
      </c>
      <c r="C1018">
        <v>2919</v>
      </c>
      <c r="D1018" s="313" t="s">
        <v>2845</v>
      </c>
      <c r="E1018" s="313" t="s">
        <v>94</v>
      </c>
      <c r="F1018" s="313"/>
      <c r="G1018">
        <v>3.1875</v>
      </c>
      <c r="H1018">
        <v>2.6875</v>
      </c>
      <c r="I1018">
        <v>0.875</v>
      </c>
      <c r="J1018">
        <v>0.875</v>
      </c>
      <c r="K1018" t="s">
        <v>4102</v>
      </c>
      <c r="L1018" s="313"/>
      <c r="M1018" s="313" t="s">
        <v>4188</v>
      </c>
      <c r="N1018" s="313" t="s">
        <v>4189</v>
      </c>
      <c r="O1018" s="313"/>
      <c r="P1018" s="313"/>
      <c r="Q1018" s="313"/>
    </row>
    <row r="1019" spans="2:17">
      <c r="B1019" s="380">
        <v>41061</v>
      </c>
      <c r="C1019">
        <v>2920</v>
      </c>
      <c r="D1019" s="313" t="s">
        <v>2845</v>
      </c>
      <c r="E1019" s="313" t="s">
        <v>94</v>
      </c>
      <c r="F1019" s="313"/>
      <c r="G1019">
        <v>3.5</v>
      </c>
      <c r="H1019">
        <v>2</v>
      </c>
      <c r="I1019">
        <v>2</v>
      </c>
      <c r="J1019">
        <v>2</v>
      </c>
      <c r="K1019" t="s">
        <v>4102</v>
      </c>
      <c r="L1019" s="313"/>
      <c r="M1019" s="313" t="s">
        <v>4190</v>
      </c>
      <c r="N1019" s="313" t="s">
        <v>4191</v>
      </c>
      <c r="O1019" s="313"/>
      <c r="P1019" s="313"/>
      <c r="Q1019" s="313"/>
    </row>
    <row r="1020" spans="2:17">
      <c r="B1020" s="380">
        <v>41061</v>
      </c>
      <c r="C1020">
        <v>2921</v>
      </c>
      <c r="D1020" s="313" t="s">
        <v>2845</v>
      </c>
      <c r="E1020" s="313" t="s">
        <v>94</v>
      </c>
      <c r="F1020" s="313"/>
      <c r="G1020">
        <v>4.875</v>
      </c>
      <c r="H1020">
        <v>3</v>
      </c>
      <c r="I1020">
        <v>3</v>
      </c>
      <c r="J1020">
        <v>3</v>
      </c>
      <c r="K1020" t="s">
        <v>4102</v>
      </c>
      <c r="L1020" s="313"/>
      <c r="M1020" s="313" t="s">
        <v>4192</v>
      </c>
      <c r="N1020" s="313" t="s">
        <v>4193</v>
      </c>
      <c r="O1020" s="313"/>
      <c r="P1020" s="313"/>
      <c r="Q1020" s="313"/>
    </row>
    <row r="1021" spans="2:17">
      <c r="B1021" s="380">
        <v>41061</v>
      </c>
      <c r="C1021">
        <v>2922</v>
      </c>
      <c r="D1021" s="313" t="s">
        <v>2845</v>
      </c>
      <c r="E1021" s="313" t="s">
        <v>94</v>
      </c>
      <c r="F1021" s="313"/>
      <c r="G1021">
        <v>6</v>
      </c>
      <c r="H1021">
        <v>3.5</v>
      </c>
      <c r="I1021">
        <v>3.5</v>
      </c>
      <c r="J1021">
        <v>3.5</v>
      </c>
      <c r="K1021" t="s">
        <v>4102</v>
      </c>
      <c r="L1021" s="313"/>
      <c r="M1021" s="313" t="s">
        <v>4194</v>
      </c>
      <c r="N1021" s="313"/>
      <c r="O1021" s="313"/>
      <c r="P1021" s="313"/>
      <c r="Q1021" s="313"/>
    </row>
    <row r="1022" spans="2:17">
      <c r="B1022" s="380">
        <v>41061</v>
      </c>
      <c r="C1022">
        <v>2923</v>
      </c>
      <c r="D1022" s="313" t="s">
        <v>2845</v>
      </c>
      <c r="E1022" s="313" t="s">
        <v>94</v>
      </c>
      <c r="F1022" s="313"/>
      <c r="G1022">
        <v>6</v>
      </c>
      <c r="H1022">
        <v>2.125</v>
      </c>
      <c r="I1022">
        <v>2</v>
      </c>
      <c r="J1022">
        <v>2</v>
      </c>
      <c r="K1022" t="s">
        <v>4102</v>
      </c>
      <c r="L1022" s="313"/>
      <c r="M1022" s="313" t="s">
        <v>4195</v>
      </c>
      <c r="N1022" s="313" t="s">
        <v>4196</v>
      </c>
      <c r="O1022" s="313" t="s">
        <v>4196</v>
      </c>
      <c r="P1022" s="313"/>
      <c r="Q1022" s="313"/>
    </row>
    <row r="1023" spans="2:17">
      <c r="B1023" s="380">
        <v>41061</v>
      </c>
      <c r="C1023">
        <v>2924</v>
      </c>
      <c r="D1023" s="313" t="s">
        <v>2845</v>
      </c>
      <c r="E1023" s="313" t="s">
        <v>94</v>
      </c>
      <c r="F1023" s="313"/>
      <c r="G1023">
        <v>3.5</v>
      </c>
      <c r="H1023">
        <v>3.5</v>
      </c>
      <c r="I1023">
        <v>1.25</v>
      </c>
      <c r="J1023">
        <v>1.25</v>
      </c>
      <c r="K1023" t="s">
        <v>4102</v>
      </c>
      <c r="L1023" s="313"/>
      <c r="M1023" s="313" t="s">
        <v>4197</v>
      </c>
      <c r="N1023" s="313" t="s">
        <v>4149</v>
      </c>
      <c r="O1023" s="313" t="s">
        <v>4149</v>
      </c>
      <c r="P1023" s="313"/>
      <c r="Q1023" s="313"/>
    </row>
    <row r="1024" spans="2:17">
      <c r="B1024" s="380">
        <v>41061</v>
      </c>
      <c r="C1024">
        <v>2925</v>
      </c>
      <c r="D1024" s="313" t="s">
        <v>2845</v>
      </c>
      <c r="E1024" s="313" t="s">
        <v>94</v>
      </c>
      <c r="F1024" s="313"/>
      <c r="G1024">
        <v>5</v>
      </c>
      <c r="H1024">
        <v>5</v>
      </c>
      <c r="I1024">
        <v>2</v>
      </c>
      <c r="J1024">
        <v>2</v>
      </c>
      <c r="K1024" t="s">
        <v>4102</v>
      </c>
      <c r="L1024" s="313"/>
      <c r="M1024" s="313" t="s">
        <v>4198</v>
      </c>
      <c r="N1024" s="313" t="s">
        <v>3904</v>
      </c>
      <c r="O1024" s="313"/>
      <c r="P1024" s="313"/>
      <c r="Q1024" s="313"/>
    </row>
    <row r="1025" spans="2:17">
      <c r="B1025" s="380">
        <v>41061</v>
      </c>
      <c r="C1025">
        <v>2926</v>
      </c>
      <c r="D1025" s="313" t="s">
        <v>2845</v>
      </c>
      <c r="E1025" s="313" t="s">
        <v>94</v>
      </c>
      <c r="F1025" s="313"/>
      <c r="G1025">
        <v>6</v>
      </c>
      <c r="H1025">
        <v>6</v>
      </c>
      <c r="I1025">
        <v>2.5</v>
      </c>
      <c r="J1025">
        <v>2.5</v>
      </c>
      <c r="K1025" t="s">
        <v>4102</v>
      </c>
      <c r="L1025" s="313"/>
      <c r="M1025" s="313" t="s">
        <v>4199</v>
      </c>
      <c r="N1025" s="313"/>
      <c r="O1025" s="313"/>
      <c r="P1025" s="313"/>
      <c r="Q1025" s="313"/>
    </row>
    <row r="1026" spans="2:17">
      <c r="B1026" s="380">
        <v>41061</v>
      </c>
      <c r="C1026">
        <v>2927</v>
      </c>
      <c r="D1026" s="313" t="s">
        <v>2845</v>
      </c>
      <c r="E1026" s="313" t="s">
        <v>94</v>
      </c>
      <c r="F1026" s="313"/>
      <c r="G1026">
        <v>9</v>
      </c>
      <c r="H1026">
        <v>2</v>
      </c>
      <c r="I1026">
        <v>1.5</v>
      </c>
      <c r="J1026">
        <v>1.5</v>
      </c>
      <c r="K1026" t="s">
        <v>4102</v>
      </c>
      <c r="L1026" s="313"/>
      <c r="M1026" s="313" t="s">
        <v>4200</v>
      </c>
      <c r="N1026" s="313"/>
      <c r="O1026" s="313"/>
      <c r="P1026" s="313"/>
      <c r="Q1026" s="313"/>
    </row>
    <row r="1027" spans="2:17">
      <c r="B1027" s="380">
        <v>41061</v>
      </c>
      <c r="C1027">
        <v>2928</v>
      </c>
      <c r="D1027" s="313" t="s">
        <v>2845</v>
      </c>
      <c r="E1027" s="313" t="s">
        <v>94</v>
      </c>
      <c r="F1027" s="313"/>
      <c r="G1027">
        <v>5</v>
      </c>
      <c r="H1027">
        <v>4</v>
      </c>
      <c r="I1027">
        <v>0.875</v>
      </c>
      <c r="J1027">
        <v>0.875</v>
      </c>
      <c r="K1027" t="s">
        <v>4102</v>
      </c>
      <c r="L1027" s="313"/>
      <c r="M1027" s="313" t="s">
        <v>4201</v>
      </c>
      <c r="N1027" s="313" t="s">
        <v>4202</v>
      </c>
      <c r="O1027" s="313" t="s">
        <v>4203</v>
      </c>
      <c r="P1027" s="313"/>
      <c r="Q1027" s="313"/>
    </row>
    <row r="1028" spans="2:17">
      <c r="B1028" s="380">
        <v>41061</v>
      </c>
      <c r="C1028">
        <v>2929</v>
      </c>
      <c r="D1028" s="313" t="s">
        <v>2845</v>
      </c>
      <c r="E1028" s="313" t="s">
        <v>94</v>
      </c>
      <c r="F1028" s="313"/>
      <c r="G1028">
        <v>5.75</v>
      </c>
      <c r="H1028">
        <v>5</v>
      </c>
      <c r="I1028">
        <v>0.5625</v>
      </c>
      <c r="J1028">
        <v>0.5625</v>
      </c>
      <c r="K1028" t="s">
        <v>4102</v>
      </c>
      <c r="L1028" s="313"/>
      <c r="M1028" s="313" t="s">
        <v>4204</v>
      </c>
      <c r="N1028" s="313"/>
      <c r="O1028" s="313"/>
      <c r="P1028" s="313"/>
      <c r="Q1028" s="313"/>
    </row>
    <row r="1029" spans="2:17">
      <c r="B1029" s="380">
        <v>41061</v>
      </c>
      <c r="C1029">
        <v>2930</v>
      </c>
      <c r="D1029" s="313" t="s">
        <v>2845</v>
      </c>
      <c r="E1029" s="313" t="s">
        <v>94</v>
      </c>
      <c r="F1029" s="313"/>
      <c r="G1029">
        <v>8</v>
      </c>
      <c r="H1029">
        <v>3.75</v>
      </c>
      <c r="I1029">
        <v>1</v>
      </c>
      <c r="J1029">
        <v>1</v>
      </c>
      <c r="K1029" t="s">
        <v>4102</v>
      </c>
      <c r="L1029" s="313"/>
      <c r="M1029" s="313" t="s">
        <v>4205</v>
      </c>
      <c r="N1029" s="313" t="s">
        <v>2872</v>
      </c>
      <c r="O1029" s="313" t="s">
        <v>2872</v>
      </c>
      <c r="P1029" s="313"/>
      <c r="Q1029" s="313"/>
    </row>
    <row r="1030" spans="2:17">
      <c r="B1030" s="380">
        <v>41061</v>
      </c>
      <c r="C1030">
        <v>2931</v>
      </c>
      <c r="D1030" s="313" t="s">
        <v>2845</v>
      </c>
      <c r="E1030" s="313" t="s">
        <v>94</v>
      </c>
      <c r="F1030" s="313" t="s">
        <v>2860</v>
      </c>
      <c r="G1030">
        <v>7.75</v>
      </c>
      <c r="H1030">
        <v>5.25</v>
      </c>
      <c r="I1030">
        <v>1.5</v>
      </c>
      <c r="J1030">
        <v>1.5</v>
      </c>
      <c r="K1030" t="s">
        <v>4102</v>
      </c>
      <c r="L1030" s="313"/>
      <c r="M1030" s="313" t="s">
        <v>4206</v>
      </c>
      <c r="N1030" s="313" t="s">
        <v>4207</v>
      </c>
      <c r="O1030" s="313" t="s">
        <v>4207</v>
      </c>
      <c r="P1030" s="313" t="s">
        <v>4208</v>
      </c>
      <c r="Q1030" s="313" t="s">
        <v>4209</v>
      </c>
    </row>
    <row r="1031" spans="2:17">
      <c r="B1031" s="380">
        <v>41061</v>
      </c>
      <c r="C1031">
        <v>2932</v>
      </c>
      <c r="D1031" s="313" t="s">
        <v>2845</v>
      </c>
      <c r="E1031" s="313" t="s">
        <v>94</v>
      </c>
      <c r="F1031" s="313"/>
      <c r="G1031">
        <v>7.75</v>
      </c>
      <c r="H1031">
        <v>5.25</v>
      </c>
      <c r="I1031">
        <v>2.25</v>
      </c>
      <c r="J1031">
        <v>2.25</v>
      </c>
      <c r="K1031" t="s">
        <v>4102</v>
      </c>
      <c r="L1031" s="313"/>
      <c r="M1031" s="313" t="s">
        <v>4210</v>
      </c>
      <c r="N1031" s="313"/>
      <c r="O1031" s="313"/>
      <c r="P1031" s="313"/>
      <c r="Q1031" s="313"/>
    </row>
    <row r="1032" spans="2:17">
      <c r="B1032" s="380">
        <v>41061</v>
      </c>
      <c r="C1032">
        <v>2933</v>
      </c>
      <c r="D1032" s="313" t="s">
        <v>2845</v>
      </c>
      <c r="E1032" s="313" t="s">
        <v>94</v>
      </c>
      <c r="F1032" s="313"/>
      <c r="K1032" t="s">
        <v>4102</v>
      </c>
      <c r="L1032" s="313"/>
      <c r="M1032" s="313" t="s">
        <v>4211</v>
      </c>
      <c r="N1032" s="313"/>
      <c r="O1032" s="313"/>
      <c r="P1032" s="313"/>
      <c r="Q1032" s="313"/>
    </row>
    <row r="1033" spans="2:17">
      <c r="B1033" s="380">
        <v>41061</v>
      </c>
      <c r="C1033">
        <v>2934</v>
      </c>
      <c r="D1033" s="313" t="s">
        <v>2845</v>
      </c>
      <c r="E1033" s="313" t="s">
        <v>94</v>
      </c>
      <c r="F1033" s="313"/>
      <c r="K1033" t="s">
        <v>4102</v>
      </c>
      <c r="L1033" s="313"/>
      <c r="M1033" s="313" t="s">
        <v>4212</v>
      </c>
      <c r="N1033" s="313"/>
      <c r="O1033" s="313"/>
      <c r="P1033" s="313"/>
      <c r="Q1033" s="313"/>
    </row>
    <row r="1034" spans="2:17">
      <c r="B1034" s="380">
        <v>41061</v>
      </c>
      <c r="C1034">
        <v>2935</v>
      </c>
      <c r="D1034" s="313" t="s">
        <v>2845</v>
      </c>
      <c r="E1034" s="313" t="s">
        <v>94</v>
      </c>
      <c r="F1034" s="313"/>
      <c r="G1034">
        <v>4.375</v>
      </c>
      <c r="H1034">
        <v>3.125</v>
      </c>
      <c r="I1034">
        <v>0.875</v>
      </c>
      <c r="J1034">
        <v>0.875</v>
      </c>
      <c r="K1034" t="s">
        <v>4102</v>
      </c>
      <c r="L1034" s="313"/>
      <c r="M1034" s="313" t="s">
        <v>4213</v>
      </c>
      <c r="N1034" s="313" t="s">
        <v>4214</v>
      </c>
      <c r="O1034" s="313" t="s">
        <v>4215</v>
      </c>
      <c r="P1034" s="313"/>
      <c r="Q1034" s="313"/>
    </row>
    <row r="1035" spans="2:17">
      <c r="B1035" s="380">
        <v>41061</v>
      </c>
      <c r="C1035">
        <v>2936</v>
      </c>
      <c r="D1035" s="313" t="s">
        <v>2845</v>
      </c>
      <c r="E1035" s="313" t="s">
        <v>94</v>
      </c>
      <c r="F1035" s="313"/>
      <c r="G1035">
        <v>4</v>
      </c>
      <c r="H1035">
        <v>2.4375</v>
      </c>
      <c r="I1035">
        <v>1.1875</v>
      </c>
      <c r="J1035">
        <v>1.1875</v>
      </c>
      <c r="K1035" t="s">
        <v>4102</v>
      </c>
      <c r="L1035" s="313"/>
      <c r="M1035" s="313" t="s">
        <v>4216</v>
      </c>
      <c r="N1035" s="313"/>
      <c r="O1035" s="313"/>
      <c r="P1035" s="313"/>
      <c r="Q1035" s="313"/>
    </row>
    <row r="1036" spans="2:17">
      <c r="B1036" s="380">
        <v>41061</v>
      </c>
      <c r="C1036">
        <v>2937</v>
      </c>
      <c r="D1036" s="313" t="s">
        <v>2845</v>
      </c>
      <c r="E1036" s="313" t="s">
        <v>94</v>
      </c>
      <c r="F1036" s="313"/>
      <c r="K1036" t="s">
        <v>4102</v>
      </c>
      <c r="L1036" s="313"/>
      <c r="M1036" s="313" t="s">
        <v>4217</v>
      </c>
      <c r="N1036" s="313" t="s">
        <v>4218</v>
      </c>
      <c r="O1036" s="313" t="s">
        <v>4219</v>
      </c>
      <c r="P1036" s="313"/>
      <c r="Q1036" s="313"/>
    </row>
    <row r="1037" spans="2:17">
      <c r="B1037" s="380">
        <v>41061</v>
      </c>
      <c r="C1037">
        <v>2941</v>
      </c>
      <c r="D1037" s="313" t="s">
        <v>2845</v>
      </c>
      <c r="E1037" s="313" t="s">
        <v>94</v>
      </c>
      <c r="F1037" s="313"/>
      <c r="G1037">
        <v>4</v>
      </c>
      <c r="H1037">
        <v>3</v>
      </c>
      <c r="I1037">
        <v>2</v>
      </c>
      <c r="J1037">
        <v>2</v>
      </c>
      <c r="L1037" s="313"/>
      <c r="M1037" s="313" t="s">
        <v>4220</v>
      </c>
      <c r="N1037" s="313" t="s">
        <v>4183</v>
      </c>
      <c r="O1037" s="313" t="s">
        <v>4183</v>
      </c>
      <c r="P1037" s="313"/>
      <c r="Q1037" s="313"/>
    </row>
    <row r="1038" spans="2:17">
      <c r="B1038" s="380">
        <v>41078</v>
      </c>
      <c r="C1038">
        <v>2942</v>
      </c>
      <c r="D1038" s="313" t="s">
        <v>2845</v>
      </c>
      <c r="E1038" s="313" t="s">
        <v>94</v>
      </c>
      <c r="F1038" s="313"/>
      <c r="G1038">
        <v>7.75</v>
      </c>
      <c r="H1038">
        <v>5.25</v>
      </c>
      <c r="I1038">
        <v>1.5</v>
      </c>
      <c r="J1038">
        <v>1.5</v>
      </c>
      <c r="L1038" s="313" t="s">
        <v>4221</v>
      </c>
      <c r="M1038" s="313" t="s">
        <v>4222</v>
      </c>
      <c r="N1038" s="313" t="s">
        <v>4223</v>
      </c>
      <c r="O1038" s="313"/>
      <c r="P1038" s="313"/>
      <c r="Q1038" s="313"/>
    </row>
    <row r="1039" spans="2:17">
      <c r="B1039" s="380">
        <v>41078</v>
      </c>
      <c r="C1039">
        <v>2943</v>
      </c>
      <c r="D1039" s="313" t="s">
        <v>2845</v>
      </c>
      <c r="E1039" s="313" t="s">
        <v>94</v>
      </c>
      <c r="F1039" s="313"/>
      <c r="G1039">
        <v>4.375</v>
      </c>
      <c r="H1039">
        <v>2.75</v>
      </c>
      <c r="I1039">
        <v>1</v>
      </c>
      <c r="J1039">
        <v>0.625</v>
      </c>
      <c r="K1039" t="s">
        <v>4119</v>
      </c>
      <c r="L1039" s="313" t="s">
        <v>4224</v>
      </c>
      <c r="M1039" s="313" t="s">
        <v>4225</v>
      </c>
      <c r="N1039" s="313" t="s">
        <v>4226</v>
      </c>
      <c r="O1039" s="313"/>
      <c r="P1039" s="313"/>
      <c r="Q1039" s="313"/>
    </row>
    <row r="1040" spans="2:17">
      <c r="B1040" s="380">
        <v>41078</v>
      </c>
      <c r="C1040">
        <v>2944</v>
      </c>
      <c r="D1040" s="313" t="s">
        <v>2845</v>
      </c>
      <c r="E1040" s="313" t="s">
        <v>94</v>
      </c>
      <c r="F1040" s="313"/>
      <c r="G1040">
        <v>6.3125</v>
      </c>
      <c r="H1040">
        <v>3</v>
      </c>
      <c r="I1040">
        <v>1</v>
      </c>
      <c r="J1040">
        <v>2</v>
      </c>
      <c r="L1040" s="313" t="s">
        <v>4224</v>
      </c>
      <c r="M1040" s="313" t="s">
        <v>4227</v>
      </c>
      <c r="N1040" s="313" t="s">
        <v>4228</v>
      </c>
      <c r="O1040" s="313"/>
      <c r="P1040" s="313"/>
      <c r="Q1040" s="313"/>
    </row>
    <row r="1041" spans="2:17">
      <c r="B1041" s="380">
        <v>41078</v>
      </c>
      <c r="C1041">
        <v>2945</v>
      </c>
      <c r="D1041" s="313" t="s">
        <v>2845</v>
      </c>
      <c r="E1041" s="313" t="s">
        <v>94</v>
      </c>
      <c r="F1041" s="313"/>
      <c r="G1041">
        <v>4.625</v>
      </c>
      <c r="H1041">
        <v>1.3125</v>
      </c>
      <c r="I1041">
        <v>1.625</v>
      </c>
      <c r="J1041">
        <v>1.625</v>
      </c>
      <c r="L1041" s="313" t="s">
        <v>4229</v>
      </c>
      <c r="M1041" s="313" t="s">
        <v>4230</v>
      </c>
      <c r="N1041" s="313" t="s">
        <v>4231</v>
      </c>
      <c r="O1041" s="313" t="s">
        <v>4231</v>
      </c>
      <c r="P1041" s="313"/>
      <c r="Q1041" s="313"/>
    </row>
    <row r="1042" spans="2:17">
      <c r="B1042" s="380">
        <v>41078</v>
      </c>
      <c r="C1042">
        <v>2946</v>
      </c>
      <c r="D1042" s="313" t="s">
        <v>2849</v>
      </c>
      <c r="E1042" s="313" t="s">
        <v>99</v>
      </c>
      <c r="F1042" s="313"/>
      <c r="G1042">
        <v>5</v>
      </c>
      <c r="H1042">
        <v>3.5</v>
      </c>
      <c r="I1042">
        <v>1</v>
      </c>
      <c r="L1042" s="313" t="s">
        <v>4232</v>
      </c>
      <c r="M1042" s="313" t="s">
        <v>4233</v>
      </c>
      <c r="N1042" s="313" t="s">
        <v>4058</v>
      </c>
      <c r="O1042" s="313"/>
      <c r="P1042" s="313"/>
      <c r="Q1042" s="313"/>
    </row>
    <row r="1043" spans="2:17">
      <c r="B1043" s="380">
        <v>41078</v>
      </c>
      <c r="C1043">
        <v>2947</v>
      </c>
      <c r="D1043" s="313" t="s">
        <v>2849</v>
      </c>
      <c r="E1043" s="313" t="s">
        <v>2035</v>
      </c>
      <c r="F1043" s="313"/>
      <c r="G1043">
        <v>6.75</v>
      </c>
      <c r="H1043">
        <v>3.25</v>
      </c>
      <c r="I1043">
        <v>1.25</v>
      </c>
      <c r="L1043" s="313" t="s">
        <v>4234</v>
      </c>
      <c r="M1043" s="313" t="s">
        <v>4235</v>
      </c>
      <c r="N1043" s="313" t="s">
        <v>3955</v>
      </c>
      <c r="O1043" s="313"/>
      <c r="P1043" s="313"/>
      <c r="Q1043" s="313"/>
    </row>
    <row r="1044" spans="2:17">
      <c r="B1044" s="380">
        <v>41078</v>
      </c>
      <c r="C1044">
        <v>2948</v>
      </c>
      <c r="D1044" s="313" t="s">
        <v>2845</v>
      </c>
      <c r="E1044" s="313" t="s">
        <v>94</v>
      </c>
      <c r="F1044" s="313"/>
      <c r="G1044">
        <v>11.125</v>
      </c>
      <c r="H1044">
        <v>8.625</v>
      </c>
      <c r="I1044">
        <v>2.625</v>
      </c>
      <c r="J1044">
        <v>2</v>
      </c>
      <c r="K1044" t="s">
        <v>4102</v>
      </c>
      <c r="L1044" s="313" t="s">
        <v>4236</v>
      </c>
      <c r="M1044" s="313" t="s">
        <v>4237</v>
      </c>
      <c r="N1044" s="313" t="s">
        <v>4238</v>
      </c>
      <c r="O1044" s="313"/>
      <c r="P1044" s="313"/>
      <c r="Q1044" s="313"/>
    </row>
    <row r="1045" spans="2:17">
      <c r="B1045" s="380">
        <v>41078</v>
      </c>
      <c r="C1045">
        <v>2949</v>
      </c>
      <c r="D1045" s="313" t="s">
        <v>2845</v>
      </c>
      <c r="E1045" s="313" t="s">
        <v>94</v>
      </c>
      <c r="F1045" s="313"/>
      <c r="G1045">
        <v>13</v>
      </c>
      <c r="H1045">
        <v>12.5</v>
      </c>
      <c r="I1045">
        <v>1</v>
      </c>
      <c r="J1045">
        <v>0.625</v>
      </c>
      <c r="K1045" t="s">
        <v>4102</v>
      </c>
      <c r="L1045" s="313" t="s">
        <v>4239</v>
      </c>
      <c r="M1045" s="313" t="s">
        <v>4240</v>
      </c>
      <c r="N1045" s="313" t="s">
        <v>4241</v>
      </c>
      <c r="O1045" s="313"/>
      <c r="P1045" s="313"/>
      <c r="Q1045" s="313"/>
    </row>
    <row r="1046" spans="2:17">
      <c r="B1046" s="380">
        <v>41078</v>
      </c>
      <c r="C1046">
        <v>2950</v>
      </c>
      <c r="D1046" s="313" t="s">
        <v>2845</v>
      </c>
      <c r="E1046" s="313" t="s">
        <v>94</v>
      </c>
      <c r="F1046" s="313"/>
      <c r="G1046">
        <v>4.25</v>
      </c>
      <c r="H1046">
        <v>2.5</v>
      </c>
      <c r="I1046">
        <v>2.5</v>
      </c>
      <c r="J1046">
        <v>2.5</v>
      </c>
      <c r="K1046" t="s">
        <v>4102</v>
      </c>
      <c r="L1046" s="313" t="s">
        <v>4242</v>
      </c>
      <c r="M1046" s="313" t="s">
        <v>4243</v>
      </c>
      <c r="N1046" s="313" t="s">
        <v>4244</v>
      </c>
      <c r="O1046" s="313"/>
      <c r="P1046" s="313"/>
      <c r="Q1046" s="313"/>
    </row>
    <row r="1047" spans="2:17">
      <c r="B1047" s="380">
        <v>41078</v>
      </c>
      <c r="C1047">
        <v>2951</v>
      </c>
      <c r="D1047" s="313" t="s">
        <v>2845</v>
      </c>
      <c r="E1047" s="313" t="s">
        <v>94</v>
      </c>
      <c r="F1047" s="313"/>
      <c r="G1047">
        <v>8.1875</v>
      </c>
      <c r="H1047">
        <v>2.25</v>
      </c>
      <c r="I1047">
        <v>1.1875</v>
      </c>
      <c r="J1047">
        <v>0.5625</v>
      </c>
      <c r="K1047" t="s">
        <v>2899</v>
      </c>
      <c r="L1047" s="313" t="s">
        <v>4245</v>
      </c>
      <c r="M1047" s="313" t="s">
        <v>4246</v>
      </c>
      <c r="N1047" s="313" t="s">
        <v>4247</v>
      </c>
      <c r="O1047" s="313" t="s">
        <v>4248</v>
      </c>
      <c r="P1047" s="313"/>
      <c r="Q1047" s="313"/>
    </row>
    <row r="1048" spans="2:17">
      <c r="B1048" s="380">
        <v>41078</v>
      </c>
      <c r="C1048">
        <v>2952</v>
      </c>
      <c r="D1048" s="313" t="s">
        <v>2845</v>
      </c>
      <c r="E1048" s="313" t="s">
        <v>94</v>
      </c>
      <c r="F1048" s="313"/>
      <c r="G1048">
        <v>8.5</v>
      </c>
      <c r="H1048">
        <v>8</v>
      </c>
      <c r="I1048">
        <v>2.625</v>
      </c>
      <c r="J1048">
        <v>0.75</v>
      </c>
      <c r="L1048" s="313" t="s">
        <v>4245</v>
      </c>
      <c r="M1048" s="313" t="s">
        <v>4249</v>
      </c>
      <c r="N1048" s="313" t="s">
        <v>4244</v>
      </c>
      <c r="O1048" s="313" t="s">
        <v>4250</v>
      </c>
      <c r="P1048" s="313"/>
      <c r="Q1048" s="313"/>
    </row>
    <row r="1049" spans="2:17">
      <c r="B1049" s="380">
        <v>41078</v>
      </c>
      <c r="C1049">
        <v>2953</v>
      </c>
      <c r="D1049" s="313" t="s">
        <v>2845</v>
      </c>
      <c r="E1049" s="313" t="s">
        <v>94</v>
      </c>
      <c r="F1049" s="313"/>
      <c r="G1049">
        <v>7</v>
      </c>
      <c r="H1049">
        <v>3.625</v>
      </c>
      <c r="I1049">
        <v>2</v>
      </c>
      <c r="J1049">
        <v>1.875</v>
      </c>
      <c r="L1049" s="313" t="s">
        <v>4236</v>
      </c>
      <c r="M1049" s="313" t="s">
        <v>4251</v>
      </c>
      <c r="N1049" s="313" t="s">
        <v>4252</v>
      </c>
      <c r="O1049" s="313"/>
      <c r="P1049" s="313"/>
      <c r="Q1049" s="313"/>
    </row>
    <row r="1050" spans="2:17">
      <c r="B1050" s="380">
        <v>41078</v>
      </c>
      <c r="C1050">
        <v>2954</v>
      </c>
      <c r="D1050" s="313" t="s">
        <v>2845</v>
      </c>
      <c r="E1050" s="313" t="s">
        <v>94</v>
      </c>
      <c r="F1050" s="313"/>
      <c r="G1050">
        <v>3.625</v>
      </c>
      <c r="H1050">
        <v>3.4375</v>
      </c>
      <c r="I1050">
        <v>2</v>
      </c>
      <c r="J1050">
        <v>1.875</v>
      </c>
      <c r="K1050" t="s">
        <v>4119</v>
      </c>
      <c r="L1050" s="313" t="s">
        <v>4236</v>
      </c>
      <c r="M1050" s="313" t="s">
        <v>4253</v>
      </c>
      <c r="N1050" s="313" t="s">
        <v>4254</v>
      </c>
      <c r="O1050" s="313" t="s">
        <v>2851</v>
      </c>
      <c r="P1050" s="313"/>
      <c r="Q1050" s="313"/>
    </row>
    <row r="1051" spans="2:17">
      <c r="B1051" s="380">
        <v>41078</v>
      </c>
      <c r="C1051">
        <v>2955</v>
      </c>
      <c r="D1051" s="313" t="s">
        <v>2845</v>
      </c>
      <c r="E1051" s="313" t="s">
        <v>94</v>
      </c>
      <c r="F1051" s="313"/>
      <c r="G1051">
        <v>5.25</v>
      </c>
      <c r="H1051">
        <v>3.75</v>
      </c>
      <c r="I1051">
        <v>0.875</v>
      </c>
      <c r="J1051">
        <v>0.5625</v>
      </c>
      <c r="K1051" t="s">
        <v>3574</v>
      </c>
      <c r="L1051" s="313" t="s">
        <v>4255</v>
      </c>
      <c r="M1051" s="313" t="s">
        <v>4256</v>
      </c>
      <c r="N1051" s="313" t="s">
        <v>4257</v>
      </c>
      <c r="O1051" s="313" t="s">
        <v>4258</v>
      </c>
      <c r="P1051" s="313"/>
      <c r="Q1051" s="313"/>
    </row>
    <row r="1052" spans="2:17">
      <c r="B1052" s="380">
        <v>41078</v>
      </c>
      <c r="C1052">
        <v>2956</v>
      </c>
      <c r="D1052" s="313" t="s">
        <v>2845</v>
      </c>
      <c r="E1052" s="313" t="s">
        <v>94</v>
      </c>
      <c r="F1052" s="313"/>
      <c r="G1052">
        <v>10.625</v>
      </c>
      <c r="H1052">
        <v>7.375</v>
      </c>
      <c r="I1052">
        <v>2</v>
      </c>
      <c r="J1052">
        <v>2</v>
      </c>
      <c r="K1052" t="s">
        <v>4119</v>
      </c>
      <c r="L1052" s="313" t="s">
        <v>4236</v>
      </c>
      <c r="M1052" s="313" t="s">
        <v>4259</v>
      </c>
      <c r="N1052" s="313" t="s">
        <v>4260</v>
      </c>
      <c r="O1052" s="313" t="s">
        <v>4261</v>
      </c>
      <c r="P1052" s="313"/>
      <c r="Q1052" s="313"/>
    </row>
    <row r="1053" spans="2:17">
      <c r="B1053" s="380">
        <v>41078</v>
      </c>
      <c r="C1053">
        <v>2957</v>
      </c>
      <c r="D1053" s="313" t="s">
        <v>2845</v>
      </c>
      <c r="E1053" s="313" t="s">
        <v>94</v>
      </c>
      <c r="F1053" s="313"/>
      <c r="G1053">
        <v>13</v>
      </c>
      <c r="H1053">
        <v>5.5</v>
      </c>
      <c r="I1053">
        <v>2</v>
      </c>
      <c r="J1053">
        <v>2</v>
      </c>
      <c r="K1053" t="s">
        <v>4102</v>
      </c>
      <c r="L1053" s="313" t="s">
        <v>4262</v>
      </c>
      <c r="M1053" s="313" t="s">
        <v>4263</v>
      </c>
      <c r="N1053" s="313" t="s">
        <v>4264</v>
      </c>
      <c r="O1053" s="313" t="s">
        <v>4265</v>
      </c>
      <c r="P1053" s="313"/>
      <c r="Q1053" s="313"/>
    </row>
    <row r="1054" spans="2:17">
      <c r="B1054" s="380"/>
      <c r="C1054">
        <v>2958</v>
      </c>
      <c r="D1054" s="313" t="s">
        <v>2845</v>
      </c>
      <c r="E1054" s="313" t="s">
        <v>94</v>
      </c>
      <c r="F1054" s="313"/>
      <c r="G1054">
        <v>2.5625</v>
      </c>
      <c r="H1054">
        <v>2.25</v>
      </c>
      <c r="I1054">
        <v>2</v>
      </c>
      <c r="J1054">
        <v>2</v>
      </c>
      <c r="K1054" t="s">
        <v>4102</v>
      </c>
      <c r="L1054" s="313" t="s">
        <v>4266</v>
      </c>
      <c r="M1054" s="313" t="s">
        <v>4267</v>
      </c>
      <c r="N1054" s="313" t="s">
        <v>4268</v>
      </c>
      <c r="O1054" s="313" t="s">
        <v>4021</v>
      </c>
      <c r="P1054" s="313"/>
      <c r="Q1054" s="313"/>
    </row>
    <row r="1055" spans="2:17">
      <c r="B1055" s="380"/>
      <c r="C1055">
        <v>2959</v>
      </c>
      <c r="D1055" s="313" t="s">
        <v>2845</v>
      </c>
      <c r="E1055" s="313" t="s">
        <v>94</v>
      </c>
      <c r="F1055" s="313"/>
      <c r="G1055">
        <v>10</v>
      </c>
      <c r="H1055">
        <v>5</v>
      </c>
      <c r="I1055">
        <v>0.75</v>
      </c>
      <c r="J1055">
        <v>0.75</v>
      </c>
      <c r="K1055" t="s">
        <v>4102</v>
      </c>
      <c r="L1055" s="313" t="s">
        <v>4269</v>
      </c>
      <c r="M1055" s="313" t="s">
        <v>4270</v>
      </c>
      <c r="N1055" s="313" t="s">
        <v>4271</v>
      </c>
      <c r="O1055" s="313"/>
      <c r="P1055" s="313"/>
      <c r="Q1055" s="313"/>
    </row>
    <row r="1056" spans="2:17">
      <c r="B1056" s="380"/>
      <c r="C1056">
        <v>2962</v>
      </c>
      <c r="D1056" s="313" t="s">
        <v>2845</v>
      </c>
      <c r="E1056" s="313" t="s">
        <v>94</v>
      </c>
      <c r="F1056" s="313"/>
      <c r="G1056">
        <v>5.25</v>
      </c>
      <c r="H1056">
        <v>2</v>
      </c>
      <c r="I1056">
        <v>0.875</v>
      </c>
      <c r="J1056">
        <v>0.5</v>
      </c>
      <c r="L1056" s="313" t="s">
        <v>4277</v>
      </c>
      <c r="M1056" s="313" t="s">
        <v>4278</v>
      </c>
      <c r="N1056" s="313" t="s">
        <v>4279</v>
      </c>
      <c r="O1056" s="313"/>
      <c r="P1056" s="313"/>
      <c r="Q1056" s="313"/>
    </row>
    <row r="1057" spans="2:17">
      <c r="B1057" s="380"/>
      <c r="C1057">
        <v>2963</v>
      </c>
      <c r="D1057" s="313" t="s">
        <v>2845</v>
      </c>
      <c r="E1057" s="313" t="s">
        <v>94</v>
      </c>
      <c r="F1057" s="313"/>
      <c r="G1057">
        <v>4.625</v>
      </c>
      <c r="H1057">
        <v>3.375</v>
      </c>
      <c r="I1057">
        <v>2.625</v>
      </c>
      <c r="J1057">
        <v>1</v>
      </c>
      <c r="L1057" s="313" t="s">
        <v>4280</v>
      </c>
      <c r="M1057" s="313" t="s">
        <v>4281</v>
      </c>
      <c r="N1057" s="313" t="s">
        <v>4282</v>
      </c>
      <c r="O1057" s="313"/>
      <c r="P1057" s="313"/>
      <c r="Q1057" s="313"/>
    </row>
    <row r="1058" spans="2:17">
      <c r="B1058" s="380">
        <v>41158</v>
      </c>
      <c r="C1058">
        <v>2965</v>
      </c>
      <c r="D1058" s="313" t="s">
        <v>2845</v>
      </c>
      <c r="E1058" s="313" t="s">
        <v>94</v>
      </c>
      <c r="F1058" s="313"/>
      <c r="G1058">
        <v>9.0625</v>
      </c>
      <c r="H1058">
        <v>6.5625</v>
      </c>
      <c r="I1058">
        <v>2.1875</v>
      </c>
      <c r="J1058">
        <v>0.90625</v>
      </c>
      <c r="K1058" t="s">
        <v>4102</v>
      </c>
      <c r="L1058" s="313" t="s">
        <v>4103</v>
      </c>
      <c r="M1058" s="313" t="s">
        <v>4283</v>
      </c>
      <c r="N1058" s="313" t="s">
        <v>4284</v>
      </c>
      <c r="O1058" s="313" t="s">
        <v>4285</v>
      </c>
      <c r="P1058" s="313"/>
      <c r="Q1058" s="313"/>
    </row>
    <row r="1059" spans="2:17">
      <c r="B1059" s="380"/>
      <c r="C1059">
        <v>2966</v>
      </c>
      <c r="D1059" s="313" t="s">
        <v>2845</v>
      </c>
      <c r="E1059" s="313" t="s">
        <v>94</v>
      </c>
      <c r="F1059" s="313"/>
      <c r="G1059">
        <v>9.875</v>
      </c>
      <c r="H1059">
        <v>4.375</v>
      </c>
      <c r="I1059">
        <v>0.625</v>
      </c>
      <c r="J1059">
        <v>0.625</v>
      </c>
      <c r="L1059" s="313" t="s">
        <v>4286</v>
      </c>
      <c r="M1059" s="313" t="s">
        <v>4287</v>
      </c>
      <c r="N1059" s="313" t="s">
        <v>4288</v>
      </c>
      <c r="O1059" s="313"/>
      <c r="P1059" s="313"/>
      <c r="Q1059" s="313"/>
    </row>
    <row r="1060" spans="2:17">
      <c r="B1060" s="380"/>
      <c r="C1060">
        <v>2967</v>
      </c>
      <c r="D1060" s="313" t="s">
        <v>2845</v>
      </c>
      <c r="E1060" s="313" t="s">
        <v>94</v>
      </c>
      <c r="F1060" s="313"/>
      <c r="G1060">
        <v>3.5</v>
      </c>
      <c r="H1060">
        <v>2.5625</v>
      </c>
      <c r="I1060">
        <v>1.5625</v>
      </c>
      <c r="J1060">
        <v>1.4375</v>
      </c>
      <c r="L1060" s="313" t="s">
        <v>4289</v>
      </c>
      <c r="M1060" s="313" t="s">
        <v>4290</v>
      </c>
      <c r="N1060" s="313" t="s">
        <v>3955</v>
      </c>
      <c r="O1060" s="313"/>
      <c r="P1060" s="313"/>
      <c r="Q1060" s="313"/>
    </row>
    <row r="1061" spans="2:17">
      <c r="B1061" s="380"/>
      <c r="C1061">
        <v>2969</v>
      </c>
      <c r="D1061" s="313" t="s">
        <v>2845</v>
      </c>
      <c r="E1061" s="313" t="s">
        <v>94</v>
      </c>
      <c r="F1061" s="313"/>
      <c r="G1061">
        <v>2.609375</v>
      </c>
      <c r="H1061">
        <v>2.609375</v>
      </c>
      <c r="I1061">
        <v>2</v>
      </c>
      <c r="J1061">
        <v>1.875</v>
      </c>
      <c r="L1061" s="313" t="s">
        <v>4289</v>
      </c>
      <c r="M1061" s="313" t="s">
        <v>4291</v>
      </c>
      <c r="N1061" s="313" t="s">
        <v>3955</v>
      </c>
      <c r="O1061" s="313"/>
      <c r="P1061" s="313"/>
      <c r="Q1061" s="313"/>
    </row>
    <row r="1062" spans="2:17">
      <c r="B1062" s="380"/>
      <c r="C1062">
        <v>2970</v>
      </c>
      <c r="D1062" s="313" t="s">
        <v>2845</v>
      </c>
      <c r="E1062" s="313" t="s">
        <v>94</v>
      </c>
      <c r="F1062" s="313"/>
      <c r="G1062">
        <v>6</v>
      </c>
      <c r="H1062">
        <v>6</v>
      </c>
      <c r="I1062">
        <v>1.0625</v>
      </c>
      <c r="J1062">
        <v>0.9375</v>
      </c>
      <c r="L1062" s="313" t="s">
        <v>4289</v>
      </c>
      <c r="M1062" s="313" t="s">
        <v>4292</v>
      </c>
      <c r="N1062" s="313" t="s">
        <v>1338</v>
      </c>
      <c r="O1062" s="313"/>
      <c r="P1062" s="313"/>
      <c r="Q1062" s="313"/>
    </row>
    <row r="1063" spans="2:17">
      <c r="B1063" s="380"/>
      <c r="C1063">
        <v>2971</v>
      </c>
      <c r="D1063" s="313" t="s">
        <v>2845</v>
      </c>
      <c r="E1063" s="313" t="s">
        <v>94</v>
      </c>
      <c r="F1063" s="313"/>
      <c r="G1063">
        <v>6.75</v>
      </c>
      <c r="H1063">
        <v>5</v>
      </c>
      <c r="I1063">
        <v>1.5</v>
      </c>
      <c r="J1063">
        <v>1.375</v>
      </c>
      <c r="L1063" s="313" t="s">
        <v>4289</v>
      </c>
      <c r="M1063" s="313" t="s">
        <v>4293</v>
      </c>
      <c r="N1063" s="313" t="s">
        <v>1338</v>
      </c>
      <c r="O1063" s="313"/>
      <c r="P1063" s="313"/>
      <c r="Q1063" s="313"/>
    </row>
    <row r="1064" spans="2:17">
      <c r="B1064" s="380"/>
      <c r="C1064">
        <v>2972</v>
      </c>
      <c r="D1064" s="313" t="s">
        <v>2845</v>
      </c>
      <c r="E1064" s="313" t="s">
        <v>94</v>
      </c>
      <c r="F1064" s="313"/>
      <c r="G1064">
        <v>4.375</v>
      </c>
      <c r="H1064">
        <v>4.375</v>
      </c>
      <c r="I1064">
        <v>2.1875</v>
      </c>
      <c r="J1064">
        <v>2</v>
      </c>
      <c r="L1064" s="313" t="s">
        <v>4289</v>
      </c>
      <c r="M1064" s="313" t="s">
        <v>4294</v>
      </c>
      <c r="N1064" s="313" t="s">
        <v>1338</v>
      </c>
      <c r="O1064" s="313"/>
      <c r="P1064" s="313"/>
      <c r="Q1064" s="313"/>
    </row>
    <row r="1065" spans="2:17">
      <c r="B1065" s="380"/>
      <c r="C1065">
        <v>2973</v>
      </c>
      <c r="D1065" s="313" t="s">
        <v>2845</v>
      </c>
      <c r="E1065" s="313" t="s">
        <v>94</v>
      </c>
      <c r="F1065" s="313"/>
      <c r="G1065">
        <v>7.25</v>
      </c>
      <c r="H1065">
        <v>1.5625</v>
      </c>
      <c r="I1065">
        <v>0.875</v>
      </c>
      <c r="J1065">
        <v>0.75</v>
      </c>
      <c r="L1065" s="313" t="s">
        <v>4289</v>
      </c>
      <c r="M1065" s="313" t="s">
        <v>4295</v>
      </c>
      <c r="N1065" s="313" t="s">
        <v>3955</v>
      </c>
      <c r="O1065" s="313"/>
      <c r="P1065" s="313"/>
      <c r="Q1065" s="313"/>
    </row>
    <row r="1066" spans="2:17">
      <c r="B1066" s="380"/>
      <c r="C1066">
        <v>2974</v>
      </c>
      <c r="D1066" s="313" t="s">
        <v>2845</v>
      </c>
      <c r="E1066" s="313" t="s">
        <v>94</v>
      </c>
      <c r="F1066" s="313"/>
      <c r="G1066">
        <v>9</v>
      </c>
      <c r="H1066">
        <v>7.5</v>
      </c>
      <c r="I1066">
        <v>1.0625</v>
      </c>
      <c r="J1066">
        <v>0.9375</v>
      </c>
      <c r="L1066" s="313" t="s">
        <v>4289</v>
      </c>
      <c r="M1066" s="313" t="s">
        <v>4296</v>
      </c>
      <c r="N1066" s="313" t="s">
        <v>4177</v>
      </c>
      <c r="O1066" s="313"/>
      <c r="P1066" s="313"/>
      <c r="Q1066" s="313"/>
    </row>
    <row r="1067" spans="2:17">
      <c r="B1067" s="380"/>
      <c r="C1067">
        <v>2975</v>
      </c>
      <c r="D1067" s="313" t="s">
        <v>2845</v>
      </c>
      <c r="E1067" s="313" t="s">
        <v>94</v>
      </c>
      <c r="F1067" s="313"/>
      <c r="G1067">
        <v>6.625</v>
      </c>
      <c r="H1067">
        <v>6.625</v>
      </c>
      <c r="I1067">
        <v>1.75</v>
      </c>
      <c r="J1067">
        <v>1</v>
      </c>
      <c r="L1067" s="313" t="s">
        <v>4289</v>
      </c>
      <c r="M1067" s="313" t="s">
        <v>4297</v>
      </c>
      <c r="N1067" s="313" t="s">
        <v>4298</v>
      </c>
      <c r="O1067" s="313"/>
      <c r="P1067" s="313"/>
      <c r="Q1067" s="313"/>
    </row>
    <row r="1068" spans="2:17">
      <c r="B1068" s="380"/>
      <c r="C1068">
        <v>2976</v>
      </c>
      <c r="D1068" s="313" t="s">
        <v>2845</v>
      </c>
      <c r="E1068" s="313" t="s">
        <v>94</v>
      </c>
      <c r="F1068" s="313"/>
      <c r="G1068">
        <v>4.25</v>
      </c>
      <c r="H1068">
        <v>2.875</v>
      </c>
      <c r="I1068">
        <v>0.75</v>
      </c>
      <c r="J1068">
        <v>0.625</v>
      </c>
      <c r="L1068" s="313" t="s">
        <v>4289</v>
      </c>
      <c r="M1068" s="313" t="s">
        <v>4299</v>
      </c>
      <c r="N1068" s="313" t="s">
        <v>4300</v>
      </c>
      <c r="O1068" s="313"/>
      <c r="P1068" s="313"/>
      <c r="Q1068" s="313"/>
    </row>
    <row r="1069" spans="2:17">
      <c r="B1069" s="380"/>
      <c r="C1069">
        <v>2977</v>
      </c>
      <c r="D1069" s="313" t="s">
        <v>2845</v>
      </c>
      <c r="E1069" s="313" t="s">
        <v>94</v>
      </c>
      <c r="F1069" s="313"/>
      <c r="G1069">
        <v>7</v>
      </c>
      <c r="H1069">
        <v>5</v>
      </c>
      <c r="I1069">
        <v>0.625</v>
      </c>
      <c r="J1069">
        <v>0.625</v>
      </c>
      <c r="K1069" t="s">
        <v>4119</v>
      </c>
      <c r="L1069" s="313" t="s">
        <v>4301</v>
      </c>
      <c r="M1069" s="313" t="s">
        <v>4302</v>
      </c>
      <c r="N1069" s="313" t="s">
        <v>4303</v>
      </c>
      <c r="O1069" s="313"/>
      <c r="P1069" s="313"/>
      <c r="Q1069" s="313"/>
    </row>
    <row r="1070" spans="2:17">
      <c r="B1070" s="380"/>
      <c r="C1070">
        <v>2978</v>
      </c>
      <c r="D1070" s="313" t="s">
        <v>2845</v>
      </c>
      <c r="E1070" s="313" t="s">
        <v>94</v>
      </c>
      <c r="F1070" s="313"/>
      <c r="G1070">
        <v>9.375</v>
      </c>
      <c r="H1070">
        <v>5.375</v>
      </c>
      <c r="I1070">
        <v>0.875</v>
      </c>
      <c r="J1070">
        <v>0.75</v>
      </c>
      <c r="K1070" t="s">
        <v>4119</v>
      </c>
      <c r="L1070" s="313" t="s">
        <v>4280</v>
      </c>
      <c r="M1070" s="313" t="s">
        <v>4304</v>
      </c>
      <c r="N1070" s="313" t="s">
        <v>4305</v>
      </c>
      <c r="O1070" s="313" t="s">
        <v>4306</v>
      </c>
      <c r="P1070" s="313"/>
      <c r="Q1070" s="313"/>
    </row>
    <row r="1071" spans="2:17">
      <c r="B1071" s="380"/>
      <c r="C1071">
        <v>2979</v>
      </c>
      <c r="D1071" s="313" t="s">
        <v>2845</v>
      </c>
      <c r="E1071" s="313" t="s">
        <v>94</v>
      </c>
      <c r="F1071" s="313"/>
      <c r="G1071">
        <v>4.4375</v>
      </c>
      <c r="H1071">
        <v>1.375</v>
      </c>
      <c r="I1071">
        <v>1.5</v>
      </c>
      <c r="J1071">
        <v>1.5</v>
      </c>
      <c r="K1071" t="s">
        <v>3574</v>
      </c>
      <c r="L1071" s="313" t="s">
        <v>4307</v>
      </c>
      <c r="M1071" s="313" t="s">
        <v>4308</v>
      </c>
      <c r="N1071" s="313" t="s">
        <v>4309</v>
      </c>
      <c r="O1071" s="313" t="s">
        <v>4310</v>
      </c>
      <c r="P1071" s="313"/>
      <c r="Q1071" s="313"/>
    </row>
    <row r="1072" spans="2:17">
      <c r="B1072" s="380"/>
      <c r="C1072">
        <v>2981</v>
      </c>
      <c r="D1072" s="313" t="s">
        <v>2845</v>
      </c>
      <c r="E1072" s="313" t="s">
        <v>94</v>
      </c>
      <c r="F1072" s="313"/>
      <c r="G1072">
        <v>5.25</v>
      </c>
      <c r="H1072">
        <v>4.125</v>
      </c>
      <c r="I1072">
        <v>1</v>
      </c>
      <c r="J1072">
        <v>1</v>
      </c>
      <c r="L1072" s="313" t="s">
        <v>4311</v>
      </c>
      <c r="M1072" s="313" t="s">
        <v>4312</v>
      </c>
      <c r="N1072" s="313" t="s">
        <v>4313</v>
      </c>
      <c r="O1072" s="313"/>
      <c r="P1072" s="313"/>
      <c r="Q1072" s="313"/>
    </row>
    <row r="1073" spans="2:17">
      <c r="B1073" s="380"/>
      <c r="C1073">
        <v>2982</v>
      </c>
      <c r="D1073" s="313" t="s">
        <v>2845</v>
      </c>
      <c r="E1073" s="313" t="s">
        <v>94</v>
      </c>
      <c r="F1073" s="313"/>
      <c r="G1073">
        <v>5.25</v>
      </c>
      <c r="H1073">
        <v>5.25</v>
      </c>
      <c r="I1073">
        <v>1.1875</v>
      </c>
      <c r="J1073">
        <v>1.1875</v>
      </c>
      <c r="K1073" t="s">
        <v>4314</v>
      </c>
      <c r="L1073" s="313" t="s">
        <v>4315</v>
      </c>
      <c r="M1073" s="313" t="s">
        <v>4316</v>
      </c>
      <c r="N1073" s="313" t="s">
        <v>4317</v>
      </c>
      <c r="O1073" s="313" t="s">
        <v>4318</v>
      </c>
      <c r="P1073" s="313"/>
      <c r="Q1073" s="313"/>
    </row>
    <row r="1074" spans="2:17">
      <c r="B1074" s="380"/>
      <c r="C1074">
        <v>2983</v>
      </c>
      <c r="D1074" s="313" t="s">
        <v>2845</v>
      </c>
      <c r="E1074" s="313" t="s">
        <v>94</v>
      </c>
      <c r="F1074" s="313"/>
      <c r="G1074">
        <v>3.5</v>
      </c>
      <c r="H1074">
        <v>3.5</v>
      </c>
      <c r="I1074">
        <v>0.75</v>
      </c>
      <c r="J1074">
        <v>0.75</v>
      </c>
      <c r="L1074" s="313" t="s">
        <v>2881</v>
      </c>
      <c r="M1074" s="313" t="s">
        <v>4319</v>
      </c>
      <c r="N1074" s="313" t="s">
        <v>4320</v>
      </c>
      <c r="O1074" s="313"/>
      <c r="P1074" s="313"/>
      <c r="Q1074" s="313"/>
    </row>
    <row r="1075" spans="2:17">
      <c r="B1075" s="380"/>
      <c r="C1075">
        <v>2984</v>
      </c>
      <c r="D1075" s="313" t="s">
        <v>2845</v>
      </c>
      <c r="E1075" s="313" t="s">
        <v>94</v>
      </c>
      <c r="F1075" s="313"/>
      <c r="G1075">
        <v>3</v>
      </c>
      <c r="H1075">
        <v>2.125</v>
      </c>
      <c r="I1075">
        <v>1</v>
      </c>
      <c r="J1075">
        <v>0.8125</v>
      </c>
      <c r="L1075" s="313"/>
      <c r="M1075" s="313" t="s">
        <v>4321</v>
      </c>
      <c r="N1075" s="313" t="s">
        <v>4322</v>
      </c>
      <c r="O1075" s="313"/>
      <c r="P1075" s="313"/>
      <c r="Q1075" s="313"/>
    </row>
    <row r="1076" spans="2:17">
      <c r="B1076" s="380"/>
      <c r="C1076">
        <v>2985</v>
      </c>
      <c r="D1076" s="313" t="s">
        <v>2845</v>
      </c>
      <c r="E1076" s="313" t="s">
        <v>94</v>
      </c>
      <c r="F1076" s="313"/>
      <c r="G1076">
        <v>2.375</v>
      </c>
      <c r="H1076">
        <v>1.625</v>
      </c>
      <c r="I1076">
        <v>0.75</v>
      </c>
      <c r="J1076">
        <v>0.5625</v>
      </c>
      <c r="L1076" s="313"/>
      <c r="M1076" s="313" t="s">
        <v>4323</v>
      </c>
      <c r="N1076" s="313" t="s">
        <v>4324</v>
      </c>
      <c r="O1076" s="313" t="s">
        <v>4325</v>
      </c>
      <c r="P1076" s="313" t="s">
        <v>4326</v>
      </c>
      <c r="Q1076" s="313"/>
    </row>
    <row r="1077" spans="2:17">
      <c r="B1077" s="380"/>
      <c r="C1077">
        <v>2986</v>
      </c>
      <c r="D1077" s="313" t="s">
        <v>2845</v>
      </c>
      <c r="E1077" s="313" t="s">
        <v>94</v>
      </c>
      <c r="F1077" s="313"/>
      <c r="G1077">
        <v>2.375</v>
      </c>
      <c r="H1077">
        <v>2.375</v>
      </c>
      <c r="I1077">
        <v>2.25</v>
      </c>
      <c r="J1077">
        <v>1.25</v>
      </c>
      <c r="L1077" s="313" t="s">
        <v>4327</v>
      </c>
      <c r="M1077" s="313" t="s">
        <v>4328</v>
      </c>
      <c r="N1077" s="313" t="s">
        <v>4329</v>
      </c>
      <c r="O1077" s="313"/>
      <c r="P1077" s="313"/>
      <c r="Q1077" s="313"/>
    </row>
    <row r="1078" spans="2:17">
      <c r="B1078" s="380"/>
      <c r="C1078">
        <v>2987</v>
      </c>
      <c r="D1078" s="313" t="s">
        <v>2845</v>
      </c>
      <c r="E1078" s="313" t="s">
        <v>94</v>
      </c>
      <c r="F1078" s="313"/>
      <c r="G1078">
        <v>8</v>
      </c>
      <c r="H1078">
        <v>3</v>
      </c>
      <c r="I1078">
        <v>2</v>
      </c>
      <c r="J1078">
        <v>2</v>
      </c>
      <c r="K1078" t="s">
        <v>4102</v>
      </c>
      <c r="L1078" s="313" t="s">
        <v>4330</v>
      </c>
      <c r="M1078" s="313" t="s">
        <v>4331</v>
      </c>
      <c r="N1078" s="313" t="s">
        <v>4332</v>
      </c>
      <c r="O1078" s="313" t="s">
        <v>4332</v>
      </c>
      <c r="P1078" s="313"/>
      <c r="Q1078" s="313"/>
    </row>
    <row r="1079" spans="2:17">
      <c r="B1079" s="380"/>
      <c r="C1079">
        <v>2988</v>
      </c>
      <c r="D1079" s="313" t="s">
        <v>2845</v>
      </c>
      <c r="E1079" s="313" t="s">
        <v>94</v>
      </c>
      <c r="F1079" s="313"/>
      <c r="G1079">
        <v>6.25</v>
      </c>
      <c r="H1079">
        <v>6.25</v>
      </c>
      <c r="I1079">
        <v>0.5625</v>
      </c>
      <c r="J1079">
        <v>0.5625</v>
      </c>
      <c r="L1079" s="313" t="s">
        <v>4333</v>
      </c>
      <c r="M1079" s="313" t="s">
        <v>4334</v>
      </c>
      <c r="N1079" s="313" t="s">
        <v>2851</v>
      </c>
      <c r="O1079" s="313" t="s">
        <v>2851</v>
      </c>
      <c r="P1079" s="313"/>
      <c r="Q1079" s="313"/>
    </row>
    <row r="1080" spans="2:17">
      <c r="B1080" s="380">
        <v>41171</v>
      </c>
      <c r="C1080">
        <v>2989</v>
      </c>
      <c r="D1080" s="313" t="s">
        <v>2845</v>
      </c>
      <c r="E1080" s="313" t="s">
        <v>94</v>
      </c>
      <c r="F1080" s="313"/>
      <c r="G1080">
        <v>4.25</v>
      </c>
      <c r="H1080">
        <v>4.25</v>
      </c>
      <c r="I1080">
        <v>1</v>
      </c>
      <c r="J1080">
        <v>1</v>
      </c>
      <c r="K1080" t="s">
        <v>4102</v>
      </c>
      <c r="L1080" s="313" t="s">
        <v>4335</v>
      </c>
      <c r="M1080" s="313" t="s">
        <v>4336</v>
      </c>
      <c r="N1080" s="313" t="s">
        <v>4337</v>
      </c>
      <c r="O1080" s="313"/>
      <c r="P1080" s="313"/>
      <c r="Q1080" s="313"/>
    </row>
    <row r="1081" spans="2:17">
      <c r="B1081" s="380"/>
      <c r="C1081">
        <v>2990</v>
      </c>
      <c r="D1081" s="313" t="s">
        <v>2845</v>
      </c>
      <c r="E1081" s="313" t="s">
        <v>94</v>
      </c>
      <c r="F1081" s="313"/>
      <c r="G1081">
        <v>4.625</v>
      </c>
      <c r="H1081">
        <v>3.5625</v>
      </c>
      <c r="I1081">
        <v>2</v>
      </c>
      <c r="J1081">
        <v>2</v>
      </c>
      <c r="L1081" s="313" t="s">
        <v>4338</v>
      </c>
      <c r="M1081" s="313" t="s">
        <v>4339</v>
      </c>
      <c r="N1081" s="313" t="s">
        <v>4340</v>
      </c>
      <c r="O1081" s="313"/>
      <c r="P1081" s="313"/>
      <c r="Q1081" s="313"/>
    </row>
    <row r="1082" spans="2:17">
      <c r="B1082" s="380"/>
      <c r="C1082">
        <v>2991</v>
      </c>
      <c r="D1082" s="313" t="s">
        <v>2845</v>
      </c>
      <c r="E1082" s="313" t="s">
        <v>94</v>
      </c>
      <c r="F1082" s="313"/>
      <c r="G1082">
        <v>9.625</v>
      </c>
      <c r="H1082">
        <v>6</v>
      </c>
      <c r="I1082">
        <v>1.0625</v>
      </c>
      <c r="J1082">
        <v>1.09375</v>
      </c>
      <c r="L1082" s="313" t="s">
        <v>4341</v>
      </c>
      <c r="M1082" s="313" t="s">
        <v>4342</v>
      </c>
      <c r="N1082" s="313" t="s">
        <v>4343</v>
      </c>
      <c r="O1082" s="313" t="s">
        <v>4344</v>
      </c>
      <c r="P1082" s="313"/>
      <c r="Q1082" s="313"/>
    </row>
    <row r="1083" spans="2:17">
      <c r="B1083" s="380"/>
      <c r="C1083">
        <v>2992</v>
      </c>
      <c r="D1083" s="313" t="s">
        <v>2845</v>
      </c>
      <c r="E1083" s="313" t="s">
        <v>94</v>
      </c>
      <c r="F1083" s="313"/>
      <c r="G1083">
        <v>6.328125</v>
      </c>
      <c r="H1083">
        <v>2.296875</v>
      </c>
      <c r="I1083">
        <v>0.5625</v>
      </c>
      <c r="L1083" s="313" t="s">
        <v>4120</v>
      </c>
      <c r="M1083" s="313"/>
      <c r="N1083" s="313" t="s">
        <v>3955</v>
      </c>
      <c r="O1083" s="313"/>
      <c r="P1083" s="313"/>
      <c r="Q1083" s="313"/>
    </row>
    <row r="1084" spans="2:17">
      <c r="B1084" s="380"/>
      <c r="C1084">
        <v>2993</v>
      </c>
      <c r="D1084" s="313" t="s">
        <v>2845</v>
      </c>
      <c r="E1084" s="313" t="s">
        <v>94</v>
      </c>
      <c r="F1084" s="313"/>
      <c r="G1084">
        <v>4.4375</v>
      </c>
      <c r="H1084">
        <v>3.4375</v>
      </c>
      <c r="I1084">
        <v>1.125</v>
      </c>
      <c r="J1084">
        <v>0.75</v>
      </c>
      <c r="L1084" s="313" t="s">
        <v>4345</v>
      </c>
      <c r="M1084" s="313" t="s">
        <v>4346</v>
      </c>
      <c r="N1084" s="313" t="s">
        <v>4347</v>
      </c>
      <c r="O1084" s="313"/>
      <c r="P1084" s="313"/>
      <c r="Q1084" s="313"/>
    </row>
    <row r="1085" spans="2:17">
      <c r="B1085" s="380"/>
      <c r="C1085">
        <v>2994</v>
      </c>
      <c r="D1085" s="313" t="s">
        <v>2845</v>
      </c>
      <c r="E1085" s="313" t="s">
        <v>94</v>
      </c>
      <c r="F1085" s="313"/>
      <c r="G1085">
        <v>5.75</v>
      </c>
      <c r="H1085">
        <v>5.1875</v>
      </c>
      <c r="I1085">
        <v>1</v>
      </c>
      <c r="J1085">
        <v>0.75</v>
      </c>
      <c r="K1085" t="s">
        <v>2861</v>
      </c>
      <c r="L1085" s="313" t="s">
        <v>4348</v>
      </c>
      <c r="M1085" s="313" t="s">
        <v>4349</v>
      </c>
      <c r="N1085" s="313" t="s">
        <v>4350</v>
      </c>
      <c r="O1085" s="313" t="s">
        <v>4351</v>
      </c>
      <c r="P1085" s="313"/>
      <c r="Q1085" s="313"/>
    </row>
    <row r="1086" spans="2:17">
      <c r="B1086" s="380"/>
      <c r="C1086">
        <v>2995</v>
      </c>
      <c r="D1086" s="313" t="s">
        <v>2845</v>
      </c>
      <c r="E1086" s="313" t="s">
        <v>94</v>
      </c>
      <c r="F1086" s="313"/>
      <c r="G1086">
        <v>10.25</v>
      </c>
      <c r="H1086">
        <v>5.625</v>
      </c>
      <c r="I1086">
        <v>1</v>
      </c>
      <c r="K1086" t="s">
        <v>2861</v>
      </c>
      <c r="L1086" s="313" t="s">
        <v>4348</v>
      </c>
      <c r="M1086" s="313" t="s">
        <v>4352</v>
      </c>
      <c r="N1086" s="313" t="s">
        <v>4353</v>
      </c>
      <c r="O1086" s="313" t="s">
        <v>4354</v>
      </c>
      <c r="P1086" s="313"/>
      <c r="Q1086" s="313"/>
    </row>
    <row r="1087" spans="2:17">
      <c r="B1087" s="380"/>
      <c r="C1087">
        <v>2996</v>
      </c>
      <c r="D1087" s="313" t="s">
        <v>2849</v>
      </c>
      <c r="E1087" s="313" t="s">
        <v>94</v>
      </c>
      <c r="F1087" s="313"/>
      <c r="G1087">
        <v>5.0625</v>
      </c>
      <c r="H1087">
        <v>5.0625</v>
      </c>
      <c r="I1087">
        <v>1.625</v>
      </c>
      <c r="J1087">
        <v>0.625</v>
      </c>
      <c r="L1087" s="313" t="s">
        <v>4355</v>
      </c>
      <c r="M1087" s="313" t="s">
        <v>4356</v>
      </c>
      <c r="N1087" s="313" t="s">
        <v>4357</v>
      </c>
      <c r="O1087" s="313"/>
      <c r="P1087" s="313"/>
      <c r="Q1087" s="313"/>
    </row>
    <row r="1088" spans="2:17">
      <c r="B1088" s="380"/>
      <c r="C1088">
        <v>2997</v>
      </c>
      <c r="D1088" s="313" t="s">
        <v>2849</v>
      </c>
      <c r="E1088" s="313" t="s">
        <v>2035</v>
      </c>
      <c r="F1088" s="313"/>
      <c r="G1088">
        <v>7.5625</v>
      </c>
      <c r="H1088">
        <v>3.8125</v>
      </c>
      <c r="I1088">
        <v>2</v>
      </c>
      <c r="J1088">
        <v>0.625</v>
      </c>
      <c r="L1088" s="313" t="s">
        <v>4358</v>
      </c>
      <c r="M1088" s="313" t="s">
        <v>4359</v>
      </c>
      <c r="N1088" s="313" t="s">
        <v>4177</v>
      </c>
      <c r="O1088" s="313"/>
      <c r="P1088" s="313"/>
      <c r="Q1088" s="313"/>
    </row>
    <row r="1089" spans="2:17">
      <c r="B1089" s="380">
        <v>41061</v>
      </c>
      <c r="C1089">
        <v>2998</v>
      </c>
      <c r="D1089" s="313" t="s">
        <v>2845</v>
      </c>
      <c r="E1089" s="313" t="s">
        <v>94</v>
      </c>
      <c r="F1089" s="313" t="s">
        <v>2860</v>
      </c>
      <c r="G1089">
        <v>5.5</v>
      </c>
      <c r="H1089">
        <v>3</v>
      </c>
      <c r="I1089">
        <v>1.25</v>
      </c>
      <c r="J1089">
        <v>1.25</v>
      </c>
      <c r="K1089" t="s">
        <v>4102</v>
      </c>
      <c r="L1089" s="313" t="s">
        <v>4330</v>
      </c>
      <c r="M1089" s="313" t="s">
        <v>4360</v>
      </c>
      <c r="N1089" s="313" t="s">
        <v>4361</v>
      </c>
      <c r="O1089" s="313"/>
      <c r="P1089" s="313" t="s">
        <v>3318</v>
      </c>
      <c r="Q1089" s="313" t="s">
        <v>3318</v>
      </c>
    </row>
    <row r="1090" spans="2:17">
      <c r="B1090" s="380">
        <v>41061</v>
      </c>
      <c r="C1090">
        <v>2999</v>
      </c>
      <c r="D1090" s="313" t="s">
        <v>2845</v>
      </c>
      <c r="E1090" s="313" t="s">
        <v>94</v>
      </c>
      <c r="F1090" s="313"/>
      <c r="G1090">
        <v>5.25</v>
      </c>
      <c r="H1090">
        <v>5.25</v>
      </c>
      <c r="I1090">
        <v>2.375</v>
      </c>
      <c r="J1090">
        <v>2.375</v>
      </c>
      <c r="K1090" t="s">
        <v>4314</v>
      </c>
      <c r="L1090" s="313" t="s">
        <v>4315</v>
      </c>
      <c r="M1090" s="313" t="s">
        <v>4362</v>
      </c>
      <c r="N1090" s="313" t="s">
        <v>4363</v>
      </c>
      <c r="O1090" s="313" t="s">
        <v>4363</v>
      </c>
      <c r="P1090" s="313"/>
      <c r="Q1090" s="313"/>
    </row>
    <row r="1091" spans="2:17">
      <c r="B1091" s="380">
        <v>41061</v>
      </c>
      <c r="C1091">
        <v>3000</v>
      </c>
      <c r="D1091" s="313" t="s">
        <v>2845</v>
      </c>
      <c r="E1091" s="313" t="s">
        <v>94</v>
      </c>
      <c r="F1091" s="313"/>
      <c r="G1091">
        <v>6.5625</v>
      </c>
      <c r="H1091">
        <v>6.5625</v>
      </c>
      <c r="I1091">
        <v>3.625</v>
      </c>
      <c r="J1091">
        <v>2.5</v>
      </c>
      <c r="K1091" t="s">
        <v>3736</v>
      </c>
      <c r="L1091" s="313" t="s">
        <v>4315</v>
      </c>
      <c r="M1091" s="313" t="s">
        <v>4364</v>
      </c>
      <c r="N1091" s="313" t="s">
        <v>4365</v>
      </c>
      <c r="O1091" s="313" t="s">
        <v>4366</v>
      </c>
      <c r="P1091" s="313"/>
      <c r="Q1091" s="313"/>
    </row>
    <row r="1092" spans="2:17">
      <c r="B1092" s="380">
        <v>41100</v>
      </c>
      <c r="C1092">
        <v>3001</v>
      </c>
      <c r="D1092" s="313" t="s">
        <v>2907</v>
      </c>
      <c r="E1092" s="313" t="s">
        <v>1970</v>
      </c>
      <c r="F1092" s="313"/>
      <c r="G1092">
        <v>3</v>
      </c>
      <c r="H1092">
        <v>1.125</v>
      </c>
      <c r="I1092">
        <v>4.59375</v>
      </c>
      <c r="K1092" t="s">
        <v>2980</v>
      </c>
      <c r="L1092" s="313" t="s">
        <v>4224</v>
      </c>
      <c r="M1092" s="313" t="s">
        <v>4367</v>
      </c>
      <c r="N1092" s="313" t="s">
        <v>4368</v>
      </c>
      <c r="O1092" s="313"/>
      <c r="P1092" s="313"/>
      <c r="Q1092" s="313"/>
    </row>
    <row r="1093" spans="2:17">
      <c r="B1093" s="380">
        <v>41144</v>
      </c>
      <c r="C1093">
        <v>3003</v>
      </c>
      <c r="D1093" s="313" t="s">
        <v>2845</v>
      </c>
      <c r="E1093" s="313" t="s">
        <v>94</v>
      </c>
      <c r="F1093" s="313"/>
      <c r="G1093">
        <v>7.625</v>
      </c>
      <c r="H1093">
        <v>3.1875</v>
      </c>
      <c r="I1093">
        <v>2.0625</v>
      </c>
      <c r="J1093">
        <v>0.875</v>
      </c>
      <c r="K1093" t="s">
        <v>4102</v>
      </c>
      <c r="L1093" s="313" t="s">
        <v>4103</v>
      </c>
      <c r="M1093" s="313" t="s">
        <v>4369</v>
      </c>
      <c r="N1093" s="313" t="s">
        <v>4370</v>
      </c>
      <c r="O1093" s="313" t="s">
        <v>4371</v>
      </c>
      <c r="P1093" s="313" t="s">
        <v>3585</v>
      </c>
      <c r="Q1093" s="313" t="s">
        <v>4209</v>
      </c>
    </row>
    <row r="1094" spans="2:17">
      <c r="B1094" s="380"/>
      <c r="C1094">
        <v>3005</v>
      </c>
      <c r="D1094" s="313" t="s">
        <v>2845</v>
      </c>
      <c r="E1094" s="313" t="s">
        <v>94</v>
      </c>
      <c r="F1094" s="313"/>
      <c r="G1094">
        <v>3</v>
      </c>
      <c r="H1094">
        <v>3</v>
      </c>
      <c r="I1094">
        <v>1</v>
      </c>
      <c r="J1094">
        <v>1</v>
      </c>
      <c r="L1094" s="313" t="s">
        <v>4335</v>
      </c>
      <c r="M1094" s="313" t="s">
        <v>4372</v>
      </c>
      <c r="N1094" s="313" t="s">
        <v>4373</v>
      </c>
      <c r="O1094" s="313" t="s">
        <v>4373</v>
      </c>
      <c r="P1094" s="313"/>
      <c r="Q1094" s="313"/>
    </row>
    <row r="1095" spans="2:17">
      <c r="B1095" s="380"/>
      <c r="C1095">
        <v>3006</v>
      </c>
      <c r="D1095" s="313" t="s">
        <v>3866</v>
      </c>
      <c r="E1095" s="313" t="s">
        <v>2025</v>
      </c>
      <c r="F1095" s="313"/>
      <c r="G1095">
        <v>8.3125</v>
      </c>
      <c r="H1095">
        <v>5.6875</v>
      </c>
      <c r="J1095">
        <v>0.625</v>
      </c>
      <c r="L1095" s="313" t="s">
        <v>2874</v>
      </c>
      <c r="M1095" s="313" t="s">
        <v>4374</v>
      </c>
      <c r="N1095" s="313"/>
      <c r="O1095" s="313"/>
      <c r="P1095" s="313"/>
      <c r="Q1095" s="313"/>
    </row>
    <row r="1096" spans="2:17">
      <c r="B1096" s="380">
        <v>41191</v>
      </c>
      <c r="C1096">
        <v>3007</v>
      </c>
      <c r="D1096" s="313" t="s">
        <v>2849</v>
      </c>
      <c r="E1096" s="313" t="s">
        <v>2035</v>
      </c>
      <c r="F1096" s="313"/>
      <c r="G1096">
        <v>8.25</v>
      </c>
      <c r="H1096">
        <v>5.625</v>
      </c>
      <c r="I1096">
        <v>1.125</v>
      </c>
      <c r="L1096" s="313" t="s">
        <v>2874</v>
      </c>
      <c r="M1096" s="313" t="s">
        <v>4375</v>
      </c>
      <c r="N1096" s="313" t="s">
        <v>4376</v>
      </c>
      <c r="O1096" s="313"/>
      <c r="P1096" s="313"/>
      <c r="Q1096" s="313"/>
    </row>
    <row r="1097" spans="2:17">
      <c r="B1097" s="380">
        <v>41150</v>
      </c>
      <c r="C1097">
        <v>3008</v>
      </c>
      <c r="D1097" s="313" t="s">
        <v>2845</v>
      </c>
      <c r="E1097" s="313" t="s">
        <v>94</v>
      </c>
      <c r="F1097" s="313"/>
      <c r="G1097">
        <v>6.875</v>
      </c>
      <c r="H1097">
        <v>3.4375</v>
      </c>
      <c r="I1097">
        <v>1.0625</v>
      </c>
      <c r="J1097">
        <v>0.8125</v>
      </c>
      <c r="K1097" t="s">
        <v>4119</v>
      </c>
      <c r="L1097" s="313" t="s">
        <v>4377</v>
      </c>
      <c r="M1097" s="313" t="s">
        <v>4378</v>
      </c>
      <c r="N1097" s="313" t="s">
        <v>4379</v>
      </c>
      <c r="O1097" s="313"/>
      <c r="P1097" s="313"/>
      <c r="Q1097" s="313"/>
    </row>
    <row r="1098" spans="2:17">
      <c r="B1098" s="380">
        <v>41176</v>
      </c>
      <c r="C1098">
        <v>3009</v>
      </c>
      <c r="D1098" s="313" t="s">
        <v>2907</v>
      </c>
      <c r="E1098" s="313" t="s">
        <v>1970</v>
      </c>
      <c r="F1098" s="313"/>
      <c r="G1098">
        <v>3.3125</v>
      </c>
      <c r="H1098">
        <v>0.8125</v>
      </c>
      <c r="I1098">
        <v>12.5</v>
      </c>
      <c r="K1098" t="s">
        <v>2980</v>
      </c>
      <c r="L1098" s="313" t="s">
        <v>4224</v>
      </c>
      <c r="M1098" s="313" t="s">
        <v>4380</v>
      </c>
      <c r="N1098" s="313" t="s">
        <v>4041</v>
      </c>
      <c r="O1098" s="313"/>
      <c r="P1098" s="313"/>
      <c r="Q1098" s="313"/>
    </row>
    <row r="1099" spans="2:17">
      <c r="B1099" s="380">
        <v>41176</v>
      </c>
      <c r="C1099">
        <v>3010</v>
      </c>
      <c r="D1099" s="313" t="s">
        <v>2845</v>
      </c>
      <c r="E1099" s="313" t="s">
        <v>94</v>
      </c>
      <c r="F1099" s="313"/>
      <c r="G1099">
        <v>12.25</v>
      </c>
      <c r="H1099">
        <v>3</v>
      </c>
      <c r="I1099">
        <v>0.625</v>
      </c>
      <c r="J1099">
        <v>0.5625</v>
      </c>
      <c r="L1099" s="313" t="s">
        <v>4224</v>
      </c>
      <c r="M1099" s="313" t="s">
        <v>4381</v>
      </c>
      <c r="N1099" s="313" t="s">
        <v>4382</v>
      </c>
      <c r="O1099" s="313"/>
      <c r="P1099" s="313"/>
      <c r="Q1099" s="313"/>
    </row>
    <row r="1100" spans="2:17">
      <c r="B1100" s="380"/>
      <c r="C1100">
        <v>3013</v>
      </c>
      <c r="D1100" s="313" t="s">
        <v>2845</v>
      </c>
      <c r="E1100" s="313" t="s">
        <v>94</v>
      </c>
      <c r="F1100" s="313"/>
      <c r="G1100">
        <v>6</v>
      </c>
      <c r="H1100">
        <v>4.8125</v>
      </c>
      <c r="I1100">
        <v>1.75</v>
      </c>
      <c r="J1100">
        <v>1.75</v>
      </c>
      <c r="K1100" t="s">
        <v>2894</v>
      </c>
      <c r="L1100" s="313" t="s">
        <v>4383</v>
      </c>
      <c r="M1100" s="313" t="s">
        <v>4384</v>
      </c>
      <c r="N1100" s="313" t="s">
        <v>4385</v>
      </c>
      <c r="O1100" s="313" t="s">
        <v>4386</v>
      </c>
      <c r="P1100" s="313" t="s">
        <v>3909</v>
      </c>
      <c r="Q1100" s="313" t="s">
        <v>4208</v>
      </c>
    </row>
    <row r="1101" spans="2:17">
      <c r="B1101" s="380"/>
      <c r="C1101">
        <v>3014</v>
      </c>
      <c r="D1101" s="313" t="s">
        <v>2845</v>
      </c>
      <c r="E1101" s="313" t="s">
        <v>94</v>
      </c>
      <c r="F1101" s="313"/>
      <c r="G1101">
        <v>3.75</v>
      </c>
      <c r="H1101">
        <v>3</v>
      </c>
      <c r="I1101">
        <v>1.75</v>
      </c>
      <c r="J1101">
        <v>1.75</v>
      </c>
      <c r="K1101" t="s">
        <v>2894</v>
      </c>
      <c r="L1101" s="313" t="s">
        <v>4383</v>
      </c>
      <c r="M1101" s="313" t="s">
        <v>4387</v>
      </c>
      <c r="N1101" s="313" t="s">
        <v>4388</v>
      </c>
      <c r="O1101" s="313" t="s">
        <v>4388</v>
      </c>
      <c r="P1101" s="313" t="s">
        <v>3907</v>
      </c>
      <c r="Q1101" s="313" t="s">
        <v>3907</v>
      </c>
    </row>
    <row r="1102" spans="2:17">
      <c r="B1102" s="380">
        <v>41151</v>
      </c>
      <c r="C1102">
        <v>3015</v>
      </c>
      <c r="D1102" s="313" t="s">
        <v>2845</v>
      </c>
      <c r="E1102" s="313" t="s">
        <v>94</v>
      </c>
      <c r="F1102" s="313"/>
      <c r="G1102">
        <v>7.25</v>
      </c>
      <c r="H1102">
        <v>5.25</v>
      </c>
      <c r="I1102">
        <v>1</v>
      </c>
      <c r="J1102">
        <v>0.875</v>
      </c>
      <c r="K1102" t="s">
        <v>3574</v>
      </c>
      <c r="L1102" s="313" t="s">
        <v>4224</v>
      </c>
      <c r="M1102" s="313" t="s">
        <v>4389</v>
      </c>
      <c r="N1102" s="313" t="s">
        <v>1338</v>
      </c>
      <c r="O1102" s="313"/>
      <c r="P1102" s="313"/>
      <c r="Q1102" s="313"/>
    </row>
    <row r="1103" spans="2:17">
      <c r="B1103" s="380">
        <v>41152</v>
      </c>
      <c r="C1103">
        <v>3016</v>
      </c>
      <c r="D1103" s="313" t="s">
        <v>2845</v>
      </c>
      <c r="E1103" s="313" t="s">
        <v>94</v>
      </c>
      <c r="F1103" s="313"/>
      <c r="G1103">
        <v>9.375</v>
      </c>
      <c r="I1103">
        <v>1.25</v>
      </c>
      <c r="J1103">
        <v>1</v>
      </c>
      <c r="K1103" t="s">
        <v>4119</v>
      </c>
      <c r="L1103" s="313" t="s">
        <v>4391</v>
      </c>
      <c r="M1103" s="313" t="s">
        <v>4392</v>
      </c>
      <c r="N1103" s="313" t="s">
        <v>4393</v>
      </c>
      <c r="O1103" s="313"/>
      <c r="P1103" s="313"/>
      <c r="Q1103" s="313"/>
    </row>
    <row r="1104" spans="2:17">
      <c r="B1104" s="380">
        <v>41152</v>
      </c>
      <c r="C1104">
        <v>3017</v>
      </c>
      <c r="D1104" s="313" t="s">
        <v>2849</v>
      </c>
      <c r="E1104" s="313" t="s">
        <v>2035</v>
      </c>
      <c r="F1104" s="313"/>
      <c r="G1104">
        <v>8.25</v>
      </c>
      <c r="H1104">
        <v>5.625</v>
      </c>
      <c r="I1104">
        <v>3.5</v>
      </c>
      <c r="L1104" s="313" t="s">
        <v>4394</v>
      </c>
      <c r="M1104" s="313" t="s">
        <v>4395</v>
      </c>
      <c r="N1104" s="313" t="s">
        <v>4396</v>
      </c>
      <c r="O1104" s="313"/>
      <c r="P1104" s="313"/>
      <c r="Q1104" s="313"/>
    </row>
    <row r="1105" spans="2:17">
      <c r="B1105" s="380">
        <v>41159</v>
      </c>
      <c r="C1105">
        <v>3018</v>
      </c>
      <c r="D1105" s="313" t="s">
        <v>2849</v>
      </c>
      <c r="E1105" s="313" t="s">
        <v>2035</v>
      </c>
      <c r="F1105" s="313"/>
      <c r="G1105">
        <v>7.5</v>
      </c>
      <c r="H1105">
        <v>5.5</v>
      </c>
      <c r="I1105">
        <v>1</v>
      </c>
      <c r="K1105" t="s">
        <v>3574</v>
      </c>
      <c r="L1105" s="313"/>
      <c r="M1105" s="313" t="s">
        <v>4397</v>
      </c>
      <c r="N1105" s="313" t="s">
        <v>4398</v>
      </c>
      <c r="O1105" s="313"/>
      <c r="P1105" s="313"/>
      <c r="Q1105" s="313"/>
    </row>
    <row r="1106" spans="2:17">
      <c r="B1106" s="380">
        <v>41159</v>
      </c>
      <c r="C1106">
        <v>3019</v>
      </c>
      <c r="D1106" s="313" t="s">
        <v>2849</v>
      </c>
      <c r="E1106" s="313" t="s">
        <v>2035</v>
      </c>
      <c r="F1106" s="313"/>
      <c r="G1106">
        <v>5.875</v>
      </c>
      <c r="H1106">
        <v>4.5</v>
      </c>
      <c r="I1106">
        <v>1</v>
      </c>
      <c r="K1106" t="s">
        <v>3574</v>
      </c>
      <c r="L1106" s="313"/>
      <c r="M1106" s="313" t="s">
        <v>4399</v>
      </c>
      <c r="N1106" s="313"/>
      <c r="O1106" s="313" t="s">
        <v>4400</v>
      </c>
      <c r="P1106" s="313"/>
      <c r="Q1106" s="313"/>
    </row>
    <row r="1107" spans="2:17">
      <c r="B1107" s="380">
        <v>41159</v>
      </c>
      <c r="C1107">
        <v>3020</v>
      </c>
      <c r="D1107" s="313" t="s">
        <v>2849</v>
      </c>
      <c r="E1107" s="313" t="s">
        <v>2035</v>
      </c>
      <c r="F1107" s="313"/>
      <c r="G1107">
        <v>8.875</v>
      </c>
      <c r="H1107">
        <v>5.875</v>
      </c>
      <c r="I1107">
        <v>1</v>
      </c>
      <c r="K1107" t="s">
        <v>4119</v>
      </c>
      <c r="L1107" s="313"/>
      <c r="M1107" s="313" t="s">
        <v>4401</v>
      </c>
      <c r="N1107" s="313" t="s">
        <v>4402</v>
      </c>
      <c r="O1107" s="313"/>
      <c r="P1107" s="313" t="s">
        <v>4027</v>
      </c>
      <c r="Q1107" s="313"/>
    </row>
    <row r="1108" spans="2:17">
      <c r="B1108" s="380">
        <v>41159</v>
      </c>
      <c r="C1108">
        <v>3021</v>
      </c>
      <c r="D1108" s="313" t="s">
        <v>2849</v>
      </c>
      <c r="E1108" s="313" t="s">
        <v>2035</v>
      </c>
      <c r="F1108" s="313"/>
      <c r="G1108">
        <v>3.5</v>
      </c>
      <c r="H1108">
        <v>3.5</v>
      </c>
      <c r="I1108">
        <v>1.125</v>
      </c>
      <c r="K1108" t="s">
        <v>4119</v>
      </c>
      <c r="L1108" s="313"/>
      <c r="M1108" s="313" t="s">
        <v>4403</v>
      </c>
      <c r="N1108" s="313" t="s">
        <v>4404</v>
      </c>
      <c r="O1108" s="313"/>
      <c r="P1108" s="313"/>
      <c r="Q1108" s="313"/>
    </row>
    <row r="1109" spans="2:17">
      <c r="B1109" s="380">
        <v>41159</v>
      </c>
      <c r="C1109">
        <v>3022</v>
      </c>
      <c r="D1109" s="313" t="s">
        <v>2849</v>
      </c>
      <c r="E1109" s="313" t="s">
        <v>2035</v>
      </c>
      <c r="F1109" s="313"/>
      <c r="G1109">
        <v>9.375</v>
      </c>
      <c r="H1109">
        <v>6</v>
      </c>
      <c r="I1109">
        <v>1.125</v>
      </c>
      <c r="K1109" t="s">
        <v>4119</v>
      </c>
      <c r="L1109" s="313"/>
      <c r="M1109" s="313" t="s">
        <v>4405</v>
      </c>
      <c r="N1109" s="313" t="s">
        <v>4406</v>
      </c>
      <c r="O1109" s="313"/>
      <c r="P1109" s="313"/>
      <c r="Q1109" s="313"/>
    </row>
    <row r="1110" spans="2:17">
      <c r="B1110" s="380">
        <v>41159</v>
      </c>
      <c r="C1110">
        <v>3023</v>
      </c>
      <c r="D1110" s="313" t="s">
        <v>2845</v>
      </c>
      <c r="E1110" s="313" t="s">
        <v>94</v>
      </c>
      <c r="F1110" s="313"/>
      <c r="G1110">
        <v>7</v>
      </c>
      <c r="H1110">
        <v>4.375</v>
      </c>
      <c r="I1110">
        <v>1.125</v>
      </c>
      <c r="J1110">
        <v>0.875</v>
      </c>
      <c r="K1110" t="s">
        <v>4119</v>
      </c>
      <c r="L1110" s="313" t="s">
        <v>4232</v>
      </c>
      <c r="M1110" s="313" t="s">
        <v>4407</v>
      </c>
      <c r="N1110" s="313" t="s">
        <v>4408</v>
      </c>
      <c r="O1110" s="313" t="s">
        <v>4409</v>
      </c>
      <c r="P1110" s="313" t="s">
        <v>4410</v>
      </c>
      <c r="Q1110" s="313"/>
    </row>
    <row r="1111" spans="2:17">
      <c r="B1111" s="380">
        <v>41159</v>
      </c>
      <c r="C1111">
        <v>3024</v>
      </c>
      <c r="D1111" s="313" t="s">
        <v>3866</v>
      </c>
      <c r="E1111" s="313" t="s">
        <v>94</v>
      </c>
      <c r="F1111" s="313"/>
      <c r="G1111">
        <v>7.5</v>
      </c>
      <c r="H1111">
        <v>5.5</v>
      </c>
      <c r="I1111">
        <v>1</v>
      </c>
      <c r="J1111">
        <v>1</v>
      </c>
      <c r="K1111" t="s">
        <v>3934</v>
      </c>
      <c r="L1111" s="313"/>
      <c r="M1111" s="313" t="s">
        <v>4411</v>
      </c>
      <c r="N1111" s="313"/>
      <c r="O1111" s="313"/>
      <c r="P1111" s="313"/>
      <c r="Q1111" s="313"/>
    </row>
    <row r="1112" spans="2:17">
      <c r="B1112" s="380">
        <v>41159</v>
      </c>
      <c r="C1112">
        <v>3025</v>
      </c>
      <c r="D1112" s="313" t="s">
        <v>3866</v>
      </c>
      <c r="E1112" s="313" t="s">
        <v>2025</v>
      </c>
      <c r="F1112" s="313"/>
      <c r="G1112">
        <v>7.625</v>
      </c>
      <c r="H1112">
        <v>5.625</v>
      </c>
      <c r="I1112">
        <v>0.875</v>
      </c>
      <c r="K1112" t="s">
        <v>3934</v>
      </c>
      <c r="L1112" s="313"/>
      <c r="M1112" s="313" t="s">
        <v>4397</v>
      </c>
      <c r="N1112" s="313"/>
      <c r="O1112" s="313"/>
      <c r="P1112" s="313"/>
      <c r="Q1112" s="313"/>
    </row>
    <row r="1113" spans="2:17">
      <c r="B1113" s="380">
        <v>41159</v>
      </c>
      <c r="C1113">
        <v>3026</v>
      </c>
      <c r="D1113" s="313" t="s">
        <v>3866</v>
      </c>
      <c r="E1113" s="313" t="s">
        <v>94</v>
      </c>
      <c r="F1113" s="313"/>
      <c r="G1113">
        <v>5.875</v>
      </c>
      <c r="H1113">
        <v>4.5</v>
      </c>
      <c r="I1113">
        <v>1</v>
      </c>
      <c r="J1113">
        <v>1</v>
      </c>
      <c r="K1113" t="s">
        <v>3934</v>
      </c>
      <c r="L1113" s="313"/>
      <c r="M1113" s="313" t="s">
        <v>4412</v>
      </c>
      <c r="N1113" s="313"/>
      <c r="O1113" s="313"/>
      <c r="P1113" s="313"/>
      <c r="Q1113" s="313"/>
    </row>
    <row r="1114" spans="2:17">
      <c r="B1114" s="380">
        <v>41159</v>
      </c>
      <c r="C1114">
        <v>3027</v>
      </c>
      <c r="D1114" s="313" t="s">
        <v>3866</v>
      </c>
      <c r="E1114" s="313" t="s">
        <v>2025</v>
      </c>
      <c r="F1114" s="313"/>
      <c r="G1114">
        <v>6</v>
      </c>
      <c r="H1114">
        <v>4.625</v>
      </c>
      <c r="I1114">
        <v>0.875</v>
      </c>
      <c r="K1114" t="s">
        <v>3934</v>
      </c>
      <c r="L1114" s="313"/>
      <c r="M1114" s="313" t="s">
        <v>4399</v>
      </c>
      <c r="N1114" s="313"/>
      <c r="O1114" s="313"/>
      <c r="P1114" s="313"/>
      <c r="Q1114" s="313"/>
    </row>
    <row r="1115" spans="2:17">
      <c r="B1115" s="380">
        <v>41159</v>
      </c>
      <c r="C1115">
        <v>3028</v>
      </c>
      <c r="D1115" s="313" t="s">
        <v>3866</v>
      </c>
      <c r="E1115" s="313" t="s">
        <v>2025</v>
      </c>
      <c r="F1115" s="313"/>
      <c r="G1115">
        <v>9</v>
      </c>
      <c r="H1115">
        <v>6</v>
      </c>
      <c r="I1115">
        <v>0.875</v>
      </c>
      <c r="K1115" t="s">
        <v>3934</v>
      </c>
      <c r="L1115" s="313"/>
      <c r="M1115" s="313" t="s">
        <v>4401</v>
      </c>
      <c r="N1115" s="313"/>
      <c r="O1115" s="313"/>
      <c r="P1115" s="313"/>
      <c r="Q1115" s="313"/>
    </row>
    <row r="1116" spans="2:17">
      <c r="B1116" s="380">
        <v>41159</v>
      </c>
      <c r="C1116">
        <v>3029</v>
      </c>
      <c r="D1116" s="313" t="s">
        <v>3866</v>
      </c>
      <c r="E1116" s="313" t="s">
        <v>2025</v>
      </c>
      <c r="F1116" s="313"/>
      <c r="G1116">
        <v>3.625</v>
      </c>
      <c r="H1116">
        <v>3.625</v>
      </c>
      <c r="I1116">
        <v>0.6875</v>
      </c>
      <c r="K1116" t="s">
        <v>3934</v>
      </c>
      <c r="L1116" s="313"/>
      <c r="M1116" s="313" t="s">
        <v>4403</v>
      </c>
      <c r="N1116" s="313"/>
      <c r="O1116" s="313"/>
      <c r="P1116" s="313"/>
      <c r="Q1116" s="313"/>
    </row>
    <row r="1117" spans="2:17">
      <c r="B1117" s="380">
        <v>41159</v>
      </c>
      <c r="C1117">
        <v>3030</v>
      </c>
      <c r="D1117" s="313" t="s">
        <v>3866</v>
      </c>
      <c r="E1117" s="313" t="s">
        <v>2025</v>
      </c>
      <c r="F1117" s="313"/>
      <c r="G1117">
        <v>9.5</v>
      </c>
      <c r="H1117">
        <v>6.125</v>
      </c>
      <c r="I1117">
        <v>0.6875</v>
      </c>
      <c r="K1117" t="s">
        <v>3934</v>
      </c>
      <c r="L1117" s="313"/>
      <c r="M1117" s="313" t="s">
        <v>4405</v>
      </c>
      <c r="N1117" s="313"/>
      <c r="O1117" s="313"/>
      <c r="P1117" s="313"/>
      <c r="Q1117" s="313"/>
    </row>
    <row r="1118" spans="2:17">
      <c r="B1118" s="380">
        <v>41165</v>
      </c>
      <c r="C1118">
        <v>3031</v>
      </c>
      <c r="D1118" s="313" t="s">
        <v>2845</v>
      </c>
      <c r="E1118" s="313" t="s">
        <v>94</v>
      </c>
      <c r="F1118" s="313"/>
      <c r="G1118">
        <v>3.75</v>
      </c>
      <c r="H1118">
        <v>1.125</v>
      </c>
      <c r="I1118">
        <v>1.625</v>
      </c>
      <c r="J1118">
        <v>1.3125</v>
      </c>
      <c r="K1118" t="s">
        <v>4119</v>
      </c>
      <c r="L1118" s="313" t="s">
        <v>4413</v>
      </c>
      <c r="M1118" s="313" t="s">
        <v>4414</v>
      </c>
      <c r="N1118" s="313" t="s">
        <v>4415</v>
      </c>
      <c r="O1118" s="313"/>
      <c r="P1118" s="313"/>
      <c r="Q1118" s="313"/>
    </row>
    <row r="1119" spans="2:17">
      <c r="B1119" s="380">
        <v>41165</v>
      </c>
      <c r="C1119">
        <v>3032</v>
      </c>
      <c r="D1119" s="313" t="s">
        <v>2845</v>
      </c>
      <c r="E1119" s="313" t="s">
        <v>94</v>
      </c>
      <c r="F1119" s="313"/>
      <c r="G1119">
        <v>8.5</v>
      </c>
      <c r="H1119">
        <v>3.4375</v>
      </c>
      <c r="I1119">
        <v>0.625</v>
      </c>
      <c r="J1119">
        <v>0.625</v>
      </c>
      <c r="K1119" t="s">
        <v>4119</v>
      </c>
      <c r="L1119" s="313"/>
      <c r="M1119" s="313" t="s">
        <v>4416</v>
      </c>
      <c r="N1119" s="313" t="s">
        <v>4417</v>
      </c>
      <c r="O1119" s="313"/>
      <c r="P1119" s="313"/>
      <c r="Q1119" s="313"/>
    </row>
    <row r="1120" spans="2:17">
      <c r="B1120" s="380">
        <v>41165</v>
      </c>
      <c r="C1120">
        <v>3033</v>
      </c>
      <c r="D1120" s="313" t="s">
        <v>2845</v>
      </c>
      <c r="E1120" s="313" t="s">
        <v>94</v>
      </c>
      <c r="F1120" s="313"/>
      <c r="G1120">
        <v>3.5625</v>
      </c>
      <c r="H1120">
        <v>2.25</v>
      </c>
      <c r="I1120">
        <v>0.625</v>
      </c>
      <c r="J1120">
        <v>0.5</v>
      </c>
      <c r="K1120" t="s">
        <v>3574</v>
      </c>
      <c r="L1120" s="313"/>
      <c r="M1120" s="313" t="s">
        <v>4418</v>
      </c>
      <c r="N1120" s="313" t="s">
        <v>4059</v>
      </c>
      <c r="O1120" s="313"/>
      <c r="P1120" s="313"/>
      <c r="Q1120" s="313"/>
    </row>
    <row r="1121" spans="2:17">
      <c r="B1121" s="380">
        <v>41165</v>
      </c>
      <c r="C1121">
        <v>3034</v>
      </c>
      <c r="D1121" s="313" t="s">
        <v>2845</v>
      </c>
      <c r="E1121" s="313" t="s">
        <v>94</v>
      </c>
      <c r="F1121" s="313"/>
      <c r="G1121">
        <v>6.625</v>
      </c>
      <c r="H1121">
        <v>3.25</v>
      </c>
      <c r="I1121">
        <v>0.625</v>
      </c>
      <c r="J1121">
        <v>0.625</v>
      </c>
      <c r="K1121" t="s">
        <v>4119</v>
      </c>
      <c r="L1121" s="313"/>
      <c r="M1121" s="313" t="s">
        <v>4419</v>
      </c>
      <c r="N1121" s="313" t="s">
        <v>4420</v>
      </c>
      <c r="O1121" s="313"/>
      <c r="P1121" s="313"/>
      <c r="Q1121" s="313"/>
    </row>
    <row r="1122" spans="2:17">
      <c r="B1122" s="380">
        <v>41165</v>
      </c>
      <c r="C1122">
        <v>3035</v>
      </c>
      <c r="D1122" s="313" t="s">
        <v>2845</v>
      </c>
      <c r="E1122" s="313" t="s">
        <v>2625</v>
      </c>
      <c r="F1122" s="313"/>
      <c r="G1122">
        <v>8.375</v>
      </c>
      <c r="H1122">
        <v>3.3125</v>
      </c>
      <c r="I1122">
        <v>0.5</v>
      </c>
      <c r="K1122" t="s">
        <v>3574</v>
      </c>
      <c r="L1122" s="313"/>
      <c r="M1122" s="313" t="s">
        <v>4421</v>
      </c>
      <c r="N1122" s="313" t="s">
        <v>4422</v>
      </c>
      <c r="O1122" s="313" t="s">
        <v>4065</v>
      </c>
      <c r="P1122" s="313"/>
      <c r="Q1122" s="313"/>
    </row>
    <row r="1123" spans="2:17">
      <c r="B1123" s="380">
        <v>41165</v>
      </c>
      <c r="C1123">
        <v>3036</v>
      </c>
      <c r="D1123" s="313" t="s">
        <v>2845</v>
      </c>
      <c r="E1123" s="313" t="s">
        <v>2625</v>
      </c>
      <c r="F1123" s="313"/>
      <c r="G1123">
        <v>6.5</v>
      </c>
      <c r="H1123">
        <v>3.125</v>
      </c>
      <c r="I1123">
        <v>0.5</v>
      </c>
      <c r="K1123" t="s">
        <v>3574</v>
      </c>
      <c r="L1123" s="313"/>
      <c r="M1123" s="313" t="s">
        <v>4423</v>
      </c>
      <c r="N1123" s="313" t="s">
        <v>4424</v>
      </c>
      <c r="O1123" s="313"/>
      <c r="P1123" s="313"/>
      <c r="Q1123" s="313"/>
    </row>
    <row r="1124" spans="2:17">
      <c r="B1124" s="380">
        <v>41193</v>
      </c>
      <c r="C1124">
        <v>3039</v>
      </c>
      <c r="D1124" s="313" t="s">
        <v>3866</v>
      </c>
      <c r="E1124" s="313" t="s">
        <v>2025</v>
      </c>
      <c r="F1124" s="313"/>
      <c r="G1124">
        <v>7.0625</v>
      </c>
      <c r="H1124">
        <v>4.4375</v>
      </c>
      <c r="J1124">
        <v>0.6875</v>
      </c>
      <c r="K1124" t="s">
        <v>3934</v>
      </c>
      <c r="L1124" s="313"/>
      <c r="M1124" s="313" t="s">
        <v>4425</v>
      </c>
      <c r="N1124" s="313"/>
      <c r="O1124" s="313"/>
      <c r="P1124" s="313"/>
      <c r="Q1124" s="313"/>
    </row>
    <row r="1125" spans="2:17">
      <c r="B1125" s="380">
        <v>41068</v>
      </c>
      <c r="C1125">
        <v>3201</v>
      </c>
      <c r="D1125" s="313" t="s">
        <v>2845</v>
      </c>
      <c r="E1125" s="313" t="s">
        <v>94</v>
      </c>
      <c r="F1125" s="313"/>
      <c r="G1125">
        <v>8.5</v>
      </c>
      <c r="H1125">
        <v>5.25</v>
      </c>
      <c r="I1125">
        <v>2.375</v>
      </c>
      <c r="J1125">
        <v>2.375</v>
      </c>
      <c r="K1125" t="s">
        <v>3736</v>
      </c>
      <c r="L1125" s="313" t="s">
        <v>4315</v>
      </c>
      <c r="M1125" s="313" t="s">
        <v>4426</v>
      </c>
      <c r="N1125" s="313" t="s">
        <v>4427</v>
      </c>
      <c r="O1125" s="313" t="s">
        <v>2872</v>
      </c>
      <c r="P1125" s="313" t="s">
        <v>2872</v>
      </c>
      <c r="Q1125" s="313"/>
    </row>
    <row r="1126" spans="2:17">
      <c r="B1126" s="380">
        <v>41071</v>
      </c>
      <c r="C1126">
        <v>3202</v>
      </c>
      <c r="D1126" s="313" t="s">
        <v>2845</v>
      </c>
      <c r="E1126" s="313" t="s">
        <v>94</v>
      </c>
      <c r="F1126" s="313" t="s">
        <v>2860</v>
      </c>
      <c r="G1126">
        <v>3</v>
      </c>
      <c r="H1126">
        <v>2.25</v>
      </c>
      <c r="I1126">
        <v>0.75</v>
      </c>
      <c r="J1126">
        <v>0.5625</v>
      </c>
      <c r="L1126" s="313" t="s">
        <v>3984</v>
      </c>
      <c r="M1126" s="313" t="s">
        <v>4428</v>
      </c>
      <c r="N1126" s="313" t="s">
        <v>4429</v>
      </c>
      <c r="O1126" s="313" t="s">
        <v>4430</v>
      </c>
      <c r="P1126" s="313" t="s">
        <v>4431</v>
      </c>
      <c r="Q1126" s="313" t="s">
        <v>3029</v>
      </c>
    </row>
    <row r="1127" spans="2:17">
      <c r="B1127" s="380">
        <v>41072</v>
      </c>
      <c r="C1127">
        <v>3203</v>
      </c>
      <c r="D1127" s="313" t="s">
        <v>2845</v>
      </c>
      <c r="E1127" s="313" t="s">
        <v>94</v>
      </c>
      <c r="F1127" s="313"/>
      <c r="L1127" s="313" t="s">
        <v>4432</v>
      </c>
      <c r="M1127" s="313"/>
      <c r="N1127" s="313" t="s">
        <v>3955</v>
      </c>
      <c r="O1127" s="313"/>
      <c r="P1127" s="313"/>
      <c r="Q1127" s="313"/>
    </row>
    <row r="1128" spans="2:17">
      <c r="B1128" s="380">
        <v>41072</v>
      </c>
      <c r="C1128">
        <v>3204</v>
      </c>
      <c r="D1128" s="313" t="s">
        <v>2845</v>
      </c>
      <c r="E1128" s="313" t="s">
        <v>94</v>
      </c>
      <c r="F1128" s="313"/>
      <c r="G1128">
        <v>4.5</v>
      </c>
      <c r="H1128">
        <v>3</v>
      </c>
      <c r="I1128">
        <v>0.875</v>
      </c>
      <c r="J1128">
        <v>0.875</v>
      </c>
      <c r="L1128" s="313" t="s">
        <v>4433</v>
      </c>
      <c r="M1128" s="313" t="s">
        <v>4434</v>
      </c>
      <c r="N1128" s="313" t="s">
        <v>4435</v>
      </c>
      <c r="O1128" s="313"/>
      <c r="P1128" s="313"/>
      <c r="Q1128" s="313"/>
    </row>
    <row r="1129" spans="2:17">
      <c r="B1129" s="380">
        <v>41073</v>
      </c>
      <c r="C1129">
        <v>3205</v>
      </c>
      <c r="D1129" s="313" t="s">
        <v>2845</v>
      </c>
      <c r="E1129" s="313" t="s">
        <v>94</v>
      </c>
      <c r="F1129" s="313" t="s">
        <v>2860</v>
      </c>
      <c r="G1129">
        <v>5.9375</v>
      </c>
      <c r="H1129">
        <v>4.5625</v>
      </c>
      <c r="I1129">
        <v>0.75</v>
      </c>
      <c r="J1129">
        <v>0.625</v>
      </c>
      <c r="K1129" t="s">
        <v>4102</v>
      </c>
      <c r="L1129" s="313" t="s">
        <v>4433</v>
      </c>
      <c r="M1129" s="313" t="s">
        <v>4436</v>
      </c>
      <c r="N1129" s="313" t="s">
        <v>4437</v>
      </c>
      <c r="O1129" s="313" t="s">
        <v>4438</v>
      </c>
      <c r="P1129" s="313" t="s">
        <v>3318</v>
      </c>
      <c r="Q1129" s="313" t="s">
        <v>3318</v>
      </c>
    </row>
    <row r="1130" spans="2:17">
      <c r="B1130" s="380">
        <v>41073</v>
      </c>
      <c r="C1130">
        <v>3206</v>
      </c>
      <c r="D1130" s="313" t="s">
        <v>2907</v>
      </c>
      <c r="E1130" s="313" t="s">
        <v>3786</v>
      </c>
      <c r="F1130" s="313"/>
      <c r="G1130">
        <v>4.0625</v>
      </c>
      <c r="H1130">
        <v>1</v>
      </c>
      <c r="I1130">
        <v>5.5</v>
      </c>
      <c r="K1130" t="s">
        <v>2980</v>
      </c>
      <c r="L1130" s="313" t="s">
        <v>4439</v>
      </c>
      <c r="M1130" s="313" t="s">
        <v>4440</v>
      </c>
      <c r="N1130" s="313" t="s">
        <v>4441</v>
      </c>
      <c r="O1130" s="313"/>
      <c r="P1130" s="313"/>
      <c r="Q1130" s="313"/>
    </row>
    <row r="1131" spans="2:17">
      <c r="B1131" s="380">
        <v>41073</v>
      </c>
      <c r="C1131">
        <v>3207</v>
      </c>
      <c r="D1131" s="313" t="s">
        <v>2845</v>
      </c>
      <c r="E1131" s="313" t="s">
        <v>94</v>
      </c>
      <c r="F1131" s="313"/>
      <c r="G1131">
        <v>5.5</v>
      </c>
      <c r="H1131">
        <v>4.75</v>
      </c>
      <c r="I1131">
        <v>1</v>
      </c>
      <c r="J1131">
        <v>0.625</v>
      </c>
      <c r="L1131" s="313" t="s">
        <v>4439</v>
      </c>
      <c r="M1131" s="313" t="s">
        <v>4442</v>
      </c>
      <c r="N1131" s="313" t="s">
        <v>4443</v>
      </c>
      <c r="O1131" s="313" t="s">
        <v>2910</v>
      </c>
      <c r="P1131" s="313"/>
      <c r="Q1131" s="313"/>
    </row>
    <row r="1132" spans="2:17">
      <c r="B1132" s="380">
        <v>41073</v>
      </c>
      <c r="C1132">
        <v>3208</v>
      </c>
      <c r="D1132" s="313" t="s">
        <v>2907</v>
      </c>
      <c r="E1132" s="313" t="s">
        <v>3786</v>
      </c>
      <c r="F1132" s="313"/>
      <c r="G1132">
        <v>5.03125</v>
      </c>
      <c r="H1132">
        <v>1.125</v>
      </c>
      <c r="I1132">
        <v>5.75</v>
      </c>
      <c r="K1132" t="s">
        <v>2980</v>
      </c>
      <c r="L1132" s="313" t="s">
        <v>4439</v>
      </c>
      <c r="M1132" s="313" t="s">
        <v>4444</v>
      </c>
      <c r="N1132" s="313" t="s">
        <v>4445</v>
      </c>
      <c r="O1132" s="313"/>
      <c r="P1132" s="313"/>
      <c r="Q1132" s="313"/>
    </row>
    <row r="1133" spans="2:17">
      <c r="B1133" s="380">
        <v>41073</v>
      </c>
      <c r="C1133">
        <v>3209</v>
      </c>
      <c r="D1133" s="313" t="s">
        <v>2845</v>
      </c>
      <c r="E1133" s="313" t="s">
        <v>94</v>
      </c>
      <c r="F1133" s="313" t="s">
        <v>2860</v>
      </c>
      <c r="G1133">
        <v>4.5625</v>
      </c>
      <c r="H1133">
        <v>4.5625</v>
      </c>
      <c r="I1133">
        <v>1.0625</v>
      </c>
      <c r="J1133">
        <v>1.0625</v>
      </c>
      <c r="L1133" s="313" t="s">
        <v>4446</v>
      </c>
      <c r="M1133" s="313" t="s">
        <v>4447</v>
      </c>
      <c r="N1133" s="313" t="s">
        <v>4448</v>
      </c>
      <c r="O1133" s="313"/>
      <c r="P1133" s="313"/>
      <c r="Q1133" s="313"/>
    </row>
    <row r="1134" spans="2:17">
      <c r="B1134" s="380">
        <v>41073</v>
      </c>
      <c r="C1134">
        <v>3210</v>
      </c>
      <c r="D1134" s="313" t="s">
        <v>2845</v>
      </c>
      <c r="E1134" s="313" t="s">
        <v>94</v>
      </c>
      <c r="F1134" s="313" t="s">
        <v>2860</v>
      </c>
      <c r="G1134">
        <v>1.984375</v>
      </c>
      <c r="H1134">
        <v>1.984375</v>
      </c>
      <c r="I1134">
        <v>0.75</v>
      </c>
      <c r="J1134">
        <v>0.5</v>
      </c>
      <c r="L1134" s="313" t="s">
        <v>4280</v>
      </c>
      <c r="M1134" s="313" t="s">
        <v>4449</v>
      </c>
      <c r="N1134" s="313" t="s">
        <v>4450</v>
      </c>
      <c r="O1134" s="313" t="s">
        <v>4451</v>
      </c>
      <c r="P1134" s="313" t="s">
        <v>3028</v>
      </c>
      <c r="Q1134" s="313" t="s">
        <v>3028</v>
      </c>
    </row>
    <row r="1135" spans="2:17">
      <c r="B1135" s="380">
        <v>41073</v>
      </c>
      <c r="C1135">
        <v>3211</v>
      </c>
      <c r="D1135" s="313" t="s">
        <v>2845</v>
      </c>
      <c r="E1135" s="313" t="s">
        <v>94</v>
      </c>
      <c r="F1135" s="313"/>
      <c r="G1135">
        <v>3.875</v>
      </c>
      <c r="H1135">
        <v>3.875</v>
      </c>
      <c r="I1135">
        <v>1</v>
      </c>
      <c r="J1135">
        <v>0.75</v>
      </c>
      <c r="L1135" s="313" t="s">
        <v>4280</v>
      </c>
      <c r="M1135" s="313" t="s">
        <v>4452</v>
      </c>
      <c r="N1135" s="313" t="s">
        <v>4453</v>
      </c>
      <c r="O1135" s="313" t="s">
        <v>4453</v>
      </c>
      <c r="P1135" s="313"/>
      <c r="Q1135" s="313"/>
    </row>
    <row r="1136" spans="2:17">
      <c r="B1136" s="380">
        <v>41073</v>
      </c>
      <c r="C1136">
        <v>3212</v>
      </c>
      <c r="D1136" s="313" t="s">
        <v>2845</v>
      </c>
      <c r="E1136" s="313" t="s">
        <v>94</v>
      </c>
      <c r="F1136" s="313"/>
      <c r="G1136">
        <v>5.875</v>
      </c>
      <c r="H1136">
        <v>4.625</v>
      </c>
      <c r="I1136">
        <v>3.5</v>
      </c>
      <c r="J1136">
        <v>1</v>
      </c>
      <c r="K1136" t="s">
        <v>4119</v>
      </c>
      <c r="L1136" s="313" t="s">
        <v>4280</v>
      </c>
      <c r="M1136" s="313" t="s">
        <v>4454</v>
      </c>
      <c r="N1136" s="313" t="s">
        <v>4455</v>
      </c>
      <c r="O1136" s="313"/>
      <c r="P1136" s="313"/>
      <c r="Q1136" s="313"/>
    </row>
    <row r="1137" spans="2:17">
      <c r="B1137" s="380">
        <v>41073</v>
      </c>
      <c r="C1137">
        <v>3213</v>
      </c>
      <c r="D1137" s="313" t="s">
        <v>2845</v>
      </c>
      <c r="E1137" s="313" t="s">
        <v>94</v>
      </c>
      <c r="F1137" s="313"/>
      <c r="G1137">
        <v>4.25</v>
      </c>
      <c r="H1137">
        <v>1.3125</v>
      </c>
      <c r="I1137">
        <v>1.375</v>
      </c>
      <c r="J1137">
        <v>1.375</v>
      </c>
      <c r="L1137" s="313" t="s">
        <v>4456</v>
      </c>
      <c r="M1137" s="313" t="s">
        <v>4457</v>
      </c>
      <c r="N1137" s="313" t="s">
        <v>2848</v>
      </c>
      <c r="O1137" s="313" t="s">
        <v>2848</v>
      </c>
      <c r="P1137" s="313"/>
      <c r="Q1137" s="313"/>
    </row>
    <row r="1138" spans="2:17">
      <c r="B1138" s="380">
        <v>41088</v>
      </c>
      <c r="C1138">
        <v>3214</v>
      </c>
      <c r="D1138" s="313" t="s">
        <v>2845</v>
      </c>
      <c r="E1138" s="313" t="s">
        <v>94</v>
      </c>
      <c r="F1138" s="313" t="s">
        <v>2860</v>
      </c>
      <c r="G1138">
        <v>5</v>
      </c>
      <c r="H1138">
        <v>4.5</v>
      </c>
      <c r="I1138">
        <v>4.5</v>
      </c>
      <c r="J1138">
        <v>0.75</v>
      </c>
      <c r="L1138" s="313" t="s">
        <v>3156</v>
      </c>
      <c r="M1138" s="313" t="s">
        <v>4458</v>
      </c>
      <c r="N1138" s="313" t="s">
        <v>4459</v>
      </c>
      <c r="O1138" s="313" t="s">
        <v>4460</v>
      </c>
      <c r="P1138" s="313" t="s">
        <v>4461</v>
      </c>
      <c r="Q1138" s="313" t="s">
        <v>3909</v>
      </c>
    </row>
    <row r="1139" spans="2:17">
      <c r="B1139" s="380">
        <v>41074</v>
      </c>
      <c r="C1139">
        <v>3215</v>
      </c>
      <c r="D1139" s="313" t="s">
        <v>2845</v>
      </c>
      <c r="E1139" s="313" t="s">
        <v>94</v>
      </c>
      <c r="F1139" s="313"/>
      <c r="G1139">
        <v>6</v>
      </c>
      <c r="H1139">
        <v>6</v>
      </c>
      <c r="I1139">
        <v>0.625</v>
      </c>
      <c r="J1139">
        <v>0.625</v>
      </c>
      <c r="L1139" s="313" t="s">
        <v>4462</v>
      </c>
      <c r="M1139" s="313" t="s">
        <v>4463</v>
      </c>
      <c r="N1139" s="313" t="s">
        <v>3665</v>
      </c>
      <c r="O1139" s="313" t="s">
        <v>3665</v>
      </c>
      <c r="P1139" s="313"/>
      <c r="Q1139" s="313"/>
    </row>
    <row r="1140" spans="2:17">
      <c r="B1140" s="380"/>
      <c r="C1140">
        <v>3216</v>
      </c>
      <c r="D1140" s="313"/>
      <c r="E1140" s="313"/>
      <c r="F1140" s="313"/>
      <c r="L1140" s="313"/>
      <c r="M1140" s="313"/>
      <c r="N1140" s="313"/>
      <c r="O1140" s="313"/>
      <c r="P1140" s="313"/>
      <c r="Q1140" s="313"/>
    </row>
    <row r="1141" spans="2:17">
      <c r="B1141" s="380">
        <v>41107</v>
      </c>
      <c r="C1141">
        <v>3218</v>
      </c>
      <c r="D1141" s="313" t="s">
        <v>3866</v>
      </c>
      <c r="E1141" s="313" t="s">
        <v>94</v>
      </c>
      <c r="F1141" s="313"/>
      <c r="G1141">
        <v>8.625</v>
      </c>
      <c r="H1141">
        <v>5.125</v>
      </c>
      <c r="I1141">
        <v>0.8125</v>
      </c>
      <c r="J1141">
        <v>0.8125</v>
      </c>
      <c r="K1141" t="s">
        <v>3924</v>
      </c>
      <c r="L1141" s="313" t="s">
        <v>4054</v>
      </c>
      <c r="M1141" s="313" t="s">
        <v>4464</v>
      </c>
      <c r="N1141" s="313"/>
      <c r="O1141" s="313"/>
      <c r="P1141" s="313"/>
      <c r="Q1141" s="313"/>
    </row>
    <row r="1142" spans="2:17">
      <c r="B1142" s="380"/>
      <c r="C1142">
        <v>3221</v>
      </c>
      <c r="D1142" s="313" t="s">
        <v>3866</v>
      </c>
      <c r="E1142" s="313" t="s">
        <v>94</v>
      </c>
      <c r="F1142" s="313"/>
      <c r="G1142">
        <v>5.5</v>
      </c>
      <c r="H1142">
        <v>5.5</v>
      </c>
      <c r="I1142">
        <v>2.875</v>
      </c>
      <c r="J1142">
        <v>2.875</v>
      </c>
      <c r="K1142" t="s">
        <v>3924</v>
      </c>
      <c r="L1142" s="313" t="s">
        <v>4054</v>
      </c>
      <c r="M1142" s="313" t="s">
        <v>4467</v>
      </c>
      <c r="N1142" s="313"/>
      <c r="O1142" s="313"/>
      <c r="P1142" s="313"/>
      <c r="Q1142" s="313"/>
    </row>
    <row r="1143" spans="2:17">
      <c r="B1143" s="380">
        <v>41131</v>
      </c>
      <c r="C1143">
        <v>3222</v>
      </c>
      <c r="D1143" s="313" t="s">
        <v>2845</v>
      </c>
      <c r="E1143" s="313" t="s">
        <v>94</v>
      </c>
      <c r="F1143" s="313"/>
      <c r="G1143">
        <v>12.0625</v>
      </c>
      <c r="H1143">
        <v>9.125</v>
      </c>
      <c r="I1143">
        <v>4</v>
      </c>
      <c r="J1143">
        <v>4</v>
      </c>
      <c r="K1143" t="s">
        <v>4102</v>
      </c>
      <c r="L1143" s="313" t="s">
        <v>4468</v>
      </c>
      <c r="M1143" s="313" t="s">
        <v>4469</v>
      </c>
      <c r="N1143" s="313" t="s">
        <v>4470</v>
      </c>
      <c r="O1143" s="313" t="s">
        <v>4470</v>
      </c>
      <c r="P1143" s="313"/>
      <c r="Q1143" s="313"/>
    </row>
    <row r="1144" spans="2:17">
      <c r="B1144" s="380">
        <v>41133</v>
      </c>
      <c r="C1144">
        <v>3223</v>
      </c>
      <c r="D1144" s="313" t="s">
        <v>2845</v>
      </c>
      <c r="E1144" s="313" t="s">
        <v>94</v>
      </c>
      <c r="F1144" s="313"/>
      <c r="G1144">
        <v>15.5</v>
      </c>
      <c r="H1144">
        <v>2.5</v>
      </c>
      <c r="I1144">
        <v>1.25</v>
      </c>
      <c r="J1144">
        <v>1</v>
      </c>
      <c r="K1144" t="s">
        <v>4102</v>
      </c>
      <c r="L1144" s="313" t="s">
        <v>4471</v>
      </c>
      <c r="M1144" s="313"/>
      <c r="N1144" s="313" t="s">
        <v>4472</v>
      </c>
      <c r="O1144" s="313"/>
      <c r="P1144" s="313"/>
      <c r="Q1144" s="313"/>
    </row>
    <row r="1145" spans="2:17">
      <c r="B1145" s="380">
        <v>41157</v>
      </c>
      <c r="C1145">
        <v>3224</v>
      </c>
      <c r="D1145" s="313" t="s">
        <v>4473</v>
      </c>
      <c r="E1145" s="313" t="s">
        <v>94</v>
      </c>
      <c r="F1145" s="313"/>
      <c r="G1145">
        <v>5.125</v>
      </c>
      <c r="H1145">
        <v>4.625</v>
      </c>
      <c r="I1145">
        <v>3.8125</v>
      </c>
      <c r="J1145">
        <v>1.5</v>
      </c>
      <c r="K1145" t="s">
        <v>4102</v>
      </c>
      <c r="L1145" s="313" t="s">
        <v>4103</v>
      </c>
      <c r="M1145" s="313" t="s">
        <v>4474</v>
      </c>
      <c r="N1145" s="313" t="s">
        <v>4475</v>
      </c>
      <c r="O1145" s="313" t="s">
        <v>4476</v>
      </c>
      <c r="P1145" s="313"/>
      <c r="Q1145" s="313"/>
    </row>
    <row r="1146" spans="2:17">
      <c r="B1146" s="380">
        <v>41162</v>
      </c>
      <c r="C1146">
        <v>3225</v>
      </c>
      <c r="D1146" s="313" t="s">
        <v>2845</v>
      </c>
      <c r="E1146" s="313" t="s">
        <v>94</v>
      </c>
      <c r="F1146" s="313"/>
      <c r="G1146">
        <v>8.875</v>
      </c>
      <c r="H1146">
        <v>5.40625</v>
      </c>
      <c r="I1146">
        <v>1.3125</v>
      </c>
      <c r="J1146">
        <v>0.8125</v>
      </c>
      <c r="K1146" t="s">
        <v>4102</v>
      </c>
      <c r="L1146" s="313" t="s">
        <v>4103</v>
      </c>
      <c r="M1146" s="313" t="s">
        <v>4477</v>
      </c>
      <c r="N1146" s="313" t="s">
        <v>4478</v>
      </c>
      <c r="O1146" s="313" t="s">
        <v>4453</v>
      </c>
      <c r="P1146" s="313"/>
      <c r="Q1146" s="313"/>
    </row>
    <row r="1147" spans="2:17">
      <c r="B1147" s="380">
        <v>41162</v>
      </c>
      <c r="C1147">
        <v>3226</v>
      </c>
      <c r="D1147" s="313" t="s">
        <v>4473</v>
      </c>
      <c r="E1147" s="313" t="s">
        <v>94</v>
      </c>
      <c r="F1147" s="313"/>
      <c r="G1147">
        <v>15.125</v>
      </c>
      <c r="H1147">
        <v>15.125</v>
      </c>
      <c r="I1147">
        <v>2.5625</v>
      </c>
      <c r="J1147">
        <v>1.3125</v>
      </c>
      <c r="K1147" t="s">
        <v>3736</v>
      </c>
      <c r="L1147" s="313" t="s">
        <v>4103</v>
      </c>
      <c r="M1147" s="313" t="s">
        <v>4479</v>
      </c>
      <c r="N1147" s="313" t="s">
        <v>4480</v>
      </c>
      <c r="O1147" s="313"/>
      <c r="P1147" s="313"/>
      <c r="Q1147" s="313"/>
    </row>
    <row r="1148" spans="2:17">
      <c r="B1148" s="380">
        <v>41166</v>
      </c>
      <c r="C1148">
        <v>3227</v>
      </c>
      <c r="D1148" s="313" t="s">
        <v>2907</v>
      </c>
      <c r="E1148" s="313" t="s">
        <v>3786</v>
      </c>
      <c r="F1148" s="313"/>
      <c r="G1148">
        <v>2</v>
      </c>
      <c r="H1148">
        <v>1.3125</v>
      </c>
      <c r="I1148">
        <v>8</v>
      </c>
      <c r="K1148" t="s">
        <v>2980</v>
      </c>
      <c r="L1148" s="313" t="s">
        <v>4481</v>
      </c>
      <c r="M1148" s="313" t="s">
        <v>4482</v>
      </c>
      <c r="N1148" s="313" t="s">
        <v>4041</v>
      </c>
      <c r="O1148" s="313"/>
      <c r="P1148" s="313"/>
      <c r="Q1148" s="313"/>
    </row>
    <row r="1149" spans="2:17">
      <c r="B1149" s="380">
        <v>41166</v>
      </c>
      <c r="C1149">
        <v>3228</v>
      </c>
      <c r="D1149" s="313" t="s">
        <v>3866</v>
      </c>
      <c r="E1149" s="313" t="s">
        <v>3825</v>
      </c>
      <c r="F1149" s="313"/>
      <c r="G1149">
        <v>8.375</v>
      </c>
      <c r="H1149">
        <v>5.75</v>
      </c>
      <c r="I1149">
        <v>1.5625</v>
      </c>
      <c r="K1149" t="s">
        <v>3924</v>
      </c>
      <c r="L1149" s="313" t="s">
        <v>4394</v>
      </c>
      <c r="M1149" s="313" t="s">
        <v>4483</v>
      </c>
      <c r="N1149" s="313"/>
      <c r="O1149" s="313"/>
      <c r="P1149" s="313"/>
      <c r="Q1149" s="313"/>
    </row>
    <row r="1150" spans="2:17">
      <c r="B1150" s="380">
        <v>41171</v>
      </c>
      <c r="C1150">
        <v>3229</v>
      </c>
      <c r="D1150" s="313" t="s">
        <v>2845</v>
      </c>
      <c r="E1150" s="313" t="s">
        <v>94</v>
      </c>
      <c r="F1150" s="313"/>
      <c r="G1150">
        <v>5.125</v>
      </c>
      <c r="H1150">
        <v>5.125</v>
      </c>
      <c r="I1150">
        <v>4.5</v>
      </c>
      <c r="J1150">
        <v>1.875</v>
      </c>
      <c r="K1150" t="s">
        <v>4102</v>
      </c>
      <c r="L1150" s="313" t="s">
        <v>4103</v>
      </c>
      <c r="M1150" s="313" t="s">
        <v>4484</v>
      </c>
      <c r="N1150" s="313" t="s">
        <v>4485</v>
      </c>
      <c r="O1150" s="313" t="s">
        <v>4486</v>
      </c>
      <c r="P1150" s="313" t="s">
        <v>4487</v>
      </c>
      <c r="Q1150" s="313"/>
    </row>
    <row r="1151" spans="2:17">
      <c r="B1151" s="380">
        <v>41184</v>
      </c>
      <c r="C1151">
        <v>3230</v>
      </c>
      <c r="D1151" s="313" t="s">
        <v>2845</v>
      </c>
      <c r="E1151" s="313" t="s">
        <v>3786</v>
      </c>
      <c r="F1151" s="313"/>
      <c r="G1151">
        <v>5.375</v>
      </c>
      <c r="H1151">
        <v>1.125</v>
      </c>
      <c r="I1151">
        <v>7.5</v>
      </c>
      <c r="K1151" t="s">
        <v>2980</v>
      </c>
      <c r="L1151" s="313" t="s">
        <v>4224</v>
      </c>
      <c r="M1151" s="313" t="s">
        <v>4488</v>
      </c>
      <c r="N1151" s="313" t="s">
        <v>4041</v>
      </c>
      <c r="O1151" s="313"/>
      <c r="P1151" s="313"/>
      <c r="Q1151" s="313"/>
    </row>
    <row r="1152" spans="2:17">
      <c r="B1152" s="380">
        <v>41187</v>
      </c>
      <c r="C1152">
        <v>3232</v>
      </c>
      <c r="D1152" s="313" t="s">
        <v>2845</v>
      </c>
      <c r="E1152" s="313" t="s">
        <v>94</v>
      </c>
      <c r="F1152" s="313"/>
      <c r="G1152">
        <v>3</v>
      </c>
      <c r="H1152">
        <v>2</v>
      </c>
      <c r="I1152">
        <v>1.25</v>
      </c>
      <c r="J1152">
        <v>0.5</v>
      </c>
      <c r="K1152" t="s">
        <v>3574</v>
      </c>
      <c r="L1152" s="313" t="s">
        <v>4489</v>
      </c>
      <c r="M1152" s="313" t="s">
        <v>4490</v>
      </c>
      <c r="N1152" s="313" t="s">
        <v>4215</v>
      </c>
      <c r="O1152" s="313"/>
      <c r="P1152" s="313"/>
      <c r="Q1152" s="313"/>
    </row>
    <row r="1153" spans="2:17">
      <c r="B1153" s="380">
        <v>40973</v>
      </c>
      <c r="C1153">
        <v>3233</v>
      </c>
      <c r="D1153" s="313" t="s">
        <v>2849</v>
      </c>
      <c r="E1153" s="313" t="s">
        <v>2035</v>
      </c>
      <c r="F1153" s="313"/>
      <c r="G1153">
        <v>5.75</v>
      </c>
      <c r="H1153">
        <v>4.25</v>
      </c>
      <c r="I1153">
        <v>1.5</v>
      </c>
      <c r="L1153" s="313" t="s">
        <v>4491</v>
      </c>
      <c r="M1153" s="313" t="s">
        <v>4492</v>
      </c>
      <c r="N1153" s="313" t="s">
        <v>2851</v>
      </c>
      <c r="O1153" s="313"/>
      <c r="P1153" s="313"/>
      <c r="Q1153" s="313"/>
    </row>
    <row r="1154" spans="2:17">
      <c r="B1154" s="380">
        <v>41184</v>
      </c>
      <c r="C1154">
        <v>3234</v>
      </c>
      <c r="D1154" s="313" t="s">
        <v>3866</v>
      </c>
      <c r="E1154" s="313" t="s">
        <v>3825</v>
      </c>
      <c r="F1154" s="313"/>
      <c r="K1154" t="s">
        <v>3934</v>
      </c>
      <c r="L1154" s="313" t="s">
        <v>4491</v>
      </c>
      <c r="M1154" s="313"/>
      <c r="N1154" s="313"/>
      <c r="O1154" s="313"/>
      <c r="P1154" s="313"/>
      <c r="Q1154" s="313"/>
    </row>
    <row r="1155" spans="2:17">
      <c r="B1155" s="380"/>
      <c r="C1155">
        <v>3235</v>
      </c>
      <c r="D1155" s="313"/>
      <c r="E1155" s="313"/>
      <c r="F1155" s="313"/>
      <c r="L1155" s="313"/>
      <c r="M1155" s="313"/>
      <c r="N1155" s="313"/>
      <c r="O1155" s="313"/>
      <c r="P1155" s="313"/>
      <c r="Q1155" s="313"/>
    </row>
    <row r="1156" spans="2:17">
      <c r="B1156" s="380">
        <v>41183</v>
      </c>
      <c r="C1156">
        <v>3236</v>
      </c>
      <c r="D1156" s="313" t="s">
        <v>2907</v>
      </c>
      <c r="E1156" s="313" t="s">
        <v>3786</v>
      </c>
      <c r="F1156" s="313"/>
      <c r="G1156">
        <v>1.9375</v>
      </c>
      <c r="H1156">
        <v>1.3125</v>
      </c>
      <c r="I1156">
        <v>2.3125</v>
      </c>
      <c r="K1156" t="s">
        <v>2980</v>
      </c>
      <c r="L1156" s="313" t="s">
        <v>2875</v>
      </c>
      <c r="M1156" s="313" t="s">
        <v>4493</v>
      </c>
      <c r="N1156" s="313" t="s">
        <v>4494</v>
      </c>
      <c r="O1156" s="313"/>
      <c r="P1156" s="313"/>
      <c r="Q1156" s="313"/>
    </row>
    <row r="1157" spans="2:17">
      <c r="B1157" s="380">
        <v>41183</v>
      </c>
      <c r="C1157">
        <v>3237</v>
      </c>
      <c r="D1157" s="313" t="s">
        <v>2907</v>
      </c>
      <c r="E1157" s="313" t="s">
        <v>3786</v>
      </c>
      <c r="F1157" s="313"/>
      <c r="G1157">
        <v>3.0625</v>
      </c>
      <c r="H1157">
        <v>1.375</v>
      </c>
      <c r="I1157">
        <v>3.5625</v>
      </c>
      <c r="K1157" t="s">
        <v>2980</v>
      </c>
      <c r="L1157" s="313" t="s">
        <v>2875</v>
      </c>
      <c r="M1157" s="313" t="s">
        <v>4495</v>
      </c>
      <c r="N1157" s="313" t="s">
        <v>4496</v>
      </c>
      <c r="O1157" s="313"/>
      <c r="P1157" s="313"/>
      <c r="Q1157" s="313"/>
    </row>
    <row r="1158" spans="2:17">
      <c r="B1158" s="380">
        <v>41183</v>
      </c>
      <c r="C1158">
        <v>3238</v>
      </c>
      <c r="D1158" s="313" t="s">
        <v>2907</v>
      </c>
      <c r="E1158" s="313" t="s">
        <v>3786</v>
      </c>
      <c r="F1158" s="313"/>
      <c r="G1158">
        <v>4.5</v>
      </c>
      <c r="H1158">
        <v>1.59375</v>
      </c>
      <c r="I1158">
        <v>6.25</v>
      </c>
      <c r="K1158" t="s">
        <v>2980</v>
      </c>
      <c r="L1158" s="313" t="s">
        <v>2875</v>
      </c>
      <c r="M1158" s="313" t="s">
        <v>4497</v>
      </c>
      <c r="N1158" s="313" t="s">
        <v>4498</v>
      </c>
      <c r="O1158" s="313"/>
      <c r="P1158" s="313"/>
      <c r="Q1158" s="313"/>
    </row>
    <row r="1159" spans="2:17">
      <c r="B1159" s="380">
        <v>41183</v>
      </c>
      <c r="C1159">
        <v>3239</v>
      </c>
      <c r="D1159" s="313" t="s">
        <v>2907</v>
      </c>
      <c r="E1159" s="313" t="s">
        <v>3786</v>
      </c>
      <c r="F1159" s="313"/>
      <c r="G1159">
        <v>2.6875</v>
      </c>
      <c r="H1159">
        <v>1.34375</v>
      </c>
      <c r="I1159">
        <v>2.6875</v>
      </c>
      <c r="K1159" t="s">
        <v>2980</v>
      </c>
      <c r="L1159" s="313" t="s">
        <v>2875</v>
      </c>
      <c r="M1159" s="313" t="s">
        <v>4499</v>
      </c>
      <c r="N1159" s="313" t="s">
        <v>4494</v>
      </c>
      <c r="O1159" s="313"/>
      <c r="P1159" s="313"/>
      <c r="Q1159" s="313"/>
    </row>
    <row r="1160" spans="2:17">
      <c r="B1160" s="380">
        <v>41184</v>
      </c>
      <c r="C1160">
        <v>3240</v>
      </c>
      <c r="D1160" s="313" t="s">
        <v>2845</v>
      </c>
      <c r="E1160" s="313" t="s">
        <v>94</v>
      </c>
      <c r="F1160" s="313"/>
      <c r="G1160">
        <v>9.375</v>
      </c>
      <c r="H1160">
        <v>6</v>
      </c>
      <c r="I1160">
        <v>1.375</v>
      </c>
      <c r="J1160">
        <v>1.25</v>
      </c>
      <c r="L1160" s="313" t="s">
        <v>4500</v>
      </c>
      <c r="M1160" s="313" t="s">
        <v>4501</v>
      </c>
      <c r="N1160" s="313" t="s">
        <v>3955</v>
      </c>
      <c r="O1160" s="313" t="s">
        <v>3665</v>
      </c>
      <c r="P1160" s="313" t="s">
        <v>3665</v>
      </c>
      <c r="Q1160" s="313"/>
    </row>
    <row r="1161" spans="2:17">
      <c r="B1161" s="380">
        <v>41184</v>
      </c>
      <c r="C1161">
        <v>3241</v>
      </c>
      <c r="D1161" s="313" t="s">
        <v>3866</v>
      </c>
      <c r="E1161" s="313" t="s">
        <v>3825</v>
      </c>
      <c r="F1161" s="313"/>
      <c r="G1161">
        <v>4.5625</v>
      </c>
      <c r="H1161">
        <v>2.125</v>
      </c>
      <c r="I1161">
        <v>0.4375</v>
      </c>
      <c r="K1161" t="s">
        <v>4502</v>
      </c>
      <c r="L1161" s="313" t="s">
        <v>4503</v>
      </c>
      <c r="M1161" s="313" t="s">
        <v>4504</v>
      </c>
      <c r="N1161" s="313" t="s">
        <v>3607</v>
      </c>
      <c r="O1161" s="313"/>
      <c r="P1161" s="313"/>
      <c r="Q1161" s="313"/>
    </row>
    <row r="1162" spans="2:17">
      <c r="B1162" s="380">
        <v>41184</v>
      </c>
      <c r="C1162">
        <v>3242</v>
      </c>
      <c r="D1162" s="313" t="s">
        <v>3866</v>
      </c>
      <c r="E1162" s="313" t="s">
        <v>3825</v>
      </c>
      <c r="F1162" s="313"/>
      <c r="J1162">
        <v>0.5</v>
      </c>
      <c r="K1162" t="s">
        <v>3924</v>
      </c>
      <c r="L1162" s="313" t="s">
        <v>4505</v>
      </c>
      <c r="M1162" s="313" t="s">
        <v>4506</v>
      </c>
      <c r="N1162" s="313"/>
      <c r="O1162" s="313"/>
      <c r="P1162" s="313"/>
      <c r="Q1162" s="313"/>
    </row>
    <row r="1163" spans="2:17">
      <c r="B1163" s="380">
        <v>41217</v>
      </c>
      <c r="C1163">
        <v>3243</v>
      </c>
      <c r="D1163" s="313" t="s">
        <v>2845</v>
      </c>
      <c r="E1163" s="313" t="s">
        <v>2849</v>
      </c>
      <c r="F1163" s="313"/>
      <c r="G1163">
        <v>17</v>
      </c>
      <c r="H1163">
        <v>7.59375</v>
      </c>
      <c r="I1163">
        <v>1.0625</v>
      </c>
      <c r="J1163">
        <v>0.6875</v>
      </c>
      <c r="K1163" t="s">
        <v>2894</v>
      </c>
      <c r="L1163" s="313" t="s">
        <v>4507</v>
      </c>
      <c r="M1163" s="313" t="s">
        <v>4508</v>
      </c>
      <c r="N1163" s="313" t="s">
        <v>4509</v>
      </c>
      <c r="O1163" s="313" t="s">
        <v>4510</v>
      </c>
      <c r="P1163" s="313"/>
      <c r="Q1163" s="313"/>
    </row>
    <row r="1164" spans="2:17">
      <c r="B1164" s="380">
        <v>771699</v>
      </c>
      <c r="C1164">
        <v>3244</v>
      </c>
      <c r="D1164" s="313"/>
      <c r="E1164" s="313"/>
      <c r="F1164" s="313"/>
      <c r="L1164" s="313"/>
      <c r="M1164" s="313"/>
      <c r="N1164" s="313"/>
      <c r="O1164" s="313"/>
      <c r="P1164" s="313"/>
      <c r="Q1164" s="313"/>
    </row>
    <row r="1165" spans="2:17">
      <c r="B1165" s="380">
        <v>41185</v>
      </c>
      <c r="C1165">
        <v>3245</v>
      </c>
      <c r="D1165" s="313" t="s">
        <v>3866</v>
      </c>
      <c r="E1165" s="313" t="s">
        <v>3825</v>
      </c>
      <c r="F1165" s="313"/>
      <c r="G1165">
        <v>9.8125</v>
      </c>
      <c r="H1165">
        <v>2.0625</v>
      </c>
      <c r="J1165">
        <v>0.5625</v>
      </c>
      <c r="K1165" t="s">
        <v>3924</v>
      </c>
      <c r="L1165" s="313" t="s">
        <v>4511</v>
      </c>
      <c r="M1165" s="313" t="s">
        <v>4512</v>
      </c>
      <c r="N1165" s="313"/>
      <c r="O1165" s="313"/>
      <c r="P1165" s="313"/>
      <c r="Q1165" s="313"/>
    </row>
    <row r="1166" spans="2:17">
      <c r="B1166" s="380">
        <v>41185</v>
      </c>
      <c r="C1166">
        <v>3246</v>
      </c>
      <c r="D1166" s="313" t="s">
        <v>2849</v>
      </c>
      <c r="E1166" s="313" t="s">
        <v>2035</v>
      </c>
      <c r="F1166" s="313"/>
      <c r="G1166">
        <v>9.75</v>
      </c>
      <c r="H1166">
        <v>2</v>
      </c>
      <c r="I1166">
        <v>0.875</v>
      </c>
      <c r="L1166" s="313" t="s">
        <v>4511</v>
      </c>
      <c r="M1166" s="313" t="s">
        <v>1788</v>
      </c>
      <c r="N1166" s="313"/>
      <c r="O1166" s="313" t="s">
        <v>4513</v>
      </c>
      <c r="P1166" s="313"/>
      <c r="Q1166" s="313"/>
    </row>
    <row r="1167" spans="2:17">
      <c r="B1167" s="380">
        <v>41185</v>
      </c>
      <c r="C1167">
        <v>3247</v>
      </c>
      <c r="D1167" s="313" t="s">
        <v>2907</v>
      </c>
      <c r="E1167" s="313" t="s">
        <v>3786</v>
      </c>
      <c r="F1167" s="313"/>
      <c r="G1167">
        <v>3.6875</v>
      </c>
      <c r="H1167">
        <v>2.125</v>
      </c>
      <c r="I1167">
        <v>3.5625</v>
      </c>
      <c r="K1167" t="s">
        <v>2980</v>
      </c>
      <c r="L1167" s="313" t="s">
        <v>4514</v>
      </c>
      <c r="M1167" s="313" t="s">
        <v>4515</v>
      </c>
      <c r="N1167" s="313" t="s">
        <v>4516</v>
      </c>
      <c r="O1167" s="313"/>
      <c r="P1167" s="313"/>
      <c r="Q1167" s="313"/>
    </row>
    <row r="1168" spans="2:17">
      <c r="B1168" s="380">
        <v>41186</v>
      </c>
      <c r="C1168">
        <v>3248</v>
      </c>
      <c r="D1168" s="313" t="s">
        <v>3866</v>
      </c>
      <c r="E1168" s="313" t="s">
        <v>3825</v>
      </c>
      <c r="F1168" s="313"/>
      <c r="G1168">
        <v>3.5625</v>
      </c>
      <c r="H1168">
        <v>2.8125</v>
      </c>
      <c r="I1168">
        <v>0.75</v>
      </c>
      <c r="K1168" t="s">
        <v>3934</v>
      </c>
      <c r="L1168" s="313" t="s">
        <v>4517</v>
      </c>
      <c r="M1168" s="313" t="s">
        <v>4518</v>
      </c>
      <c r="N1168" s="313"/>
      <c r="O1168" s="313"/>
      <c r="P1168" s="313"/>
      <c r="Q1168" s="313"/>
    </row>
    <row r="1169" spans="2:17">
      <c r="B1169" s="380">
        <v>41199</v>
      </c>
      <c r="C1169">
        <v>3249</v>
      </c>
      <c r="D1169" s="313" t="s">
        <v>2849</v>
      </c>
      <c r="E1169" s="313" t="s">
        <v>94</v>
      </c>
      <c r="F1169" s="313"/>
      <c r="G1169">
        <v>6</v>
      </c>
      <c r="H1169">
        <v>2.5</v>
      </c>
      <c r="J1169">
        <v>8.3333333333333329E-2</v>
      </c>
      <c r="L1169" s="313" t="s">
        <v>3984</v>
      </c>
      <c r="M1169" s="313" t="s">
        <v>4519</v>
      </c>
      <c r="N1169" s="313" t="s">
        <v>4520</v>
      </c>
      <c r="O1169" s="313"/>
      <c r="P1169" s="313"/>
      <c r="Q1169" s="313"/>
    </row>
    <row r="1170" spans="2:17">
      <c r="B1170" s="380">
        <v>41200</v>
      </c>
      <c r="C1170">
        <v>3250</v>
      </c>
      <c r="D1170" s="313" t="s">
        <v>2907</v>
      </c>
      <c r="E1170" s="313" t="s">
        <v>94</v>
      </c>
      <c r="F1170" s="313"/>
      <c r="G1170">
        <v>13.375</v>
      </c>
      <c r="H1170">
        <v>5.1875</v>
      </c>
      <c r="I1170">
        <v>1.75</v>
      </c>
      <c r="J1170">
        <v>1.125</v>
      </c>
      <c r="K1170" t="s">
        <v>4521</v>
      </c>
      <c r="L1170" s="313" t="s">
        <v>4522</v>
      </c>
      <c r="M1170" s="313" t="s">
        <v>4523</v>
      </c>
      <c r="N1170" s="313" t="s">
        <v>4498</v>
      </c>
      <c r="O1170" s="313"/>
      <c r="P1170" s="313"/>
      <c r="Q1170" s="313"/>
    </row>
    <row r="1171" spans="2:17">
      <c r="B1171" s="380">
        <v>41200</v>
      </c>
      <c r="C1171">
        <v>3251</v>
      </c>
      <c r="D1171" s="313" t="s">
        <v>2845</v>
      </c>
      <c r="E1171" s="313" t="s">
        <v>94</v>
      </c>
      <c r="F1171" s="313" t="s">
        <v>2860</v>
      </c>
      <c r="G1171">
        <v>2.375</v>
      </c>
      <c r="H1171">
        <v>2.0625</v>
      </c>
      <c r="I1171">
        <v>1.6875</v>
      </c>
      <c r="J1171">
        <v>0.625</v>
      </c>
      <c r="K1171" t="s">
        <v>2899</v>
      </c>
      <c r="L1171" s="313" t="s">
        <v>4522</v>
      </c>
      <c r="M1171" s="313" t="s">
        <v>4524</v>
      </c>
      <c r="N1171" s="313" t="s">
        <v>4525</v>
      </c>
      <c r="O1171" s="313" t="s">
        <v>4526</v>
      </c>
      <c r="P1171" s="313" t="s">
        <v>3028</v>
      </c>
      <c r="Q1171" s="313" t="s">
        <v>4527</v>
      </c>
    </row>
    <row r="1172" spans="2:17">
      <c r="B1172" s="380">
        <v>41204</v>
      </c>
      <c r="C1172">
        <v>3252</v>
      </c>
      <c r="D1172" s="313" t="s">
        <v>2845</v>
      </c>
      <c r="E1172" s="313" t="s">
        <v>94</v>
      </c>
      <c r="F1172" s="313"/>
      <c r="G1172">
        <v>10.75</v>
      </c>
      <c r="H1172">
        <v>8.5</v>
      </c>
      <c r="I1172">
        <v>0.875</v>
      </c>
      <c r="J1172">
        <v>0.875</v>
      </c>
      <c r="L1172" s="313" t="s">
        <v>4528</v>
      </c>
      <c r="M1172" s="313" t="s">
        <v>4529</v>
      </c>
      <c r="N1172" s="313" t="s">
        <v>4131</v>
      </c>
      <c r="O1172" s="313"/>
      <c r="P1172" s="313"/>
      <c r="Q1172" s="313"/>
    </row>
    <row r="1173" spans="2:17">
      <c r="B1173" s="380">
        <v>41204</v>
      </c>
      <c r="C1173">
        <v>3253</v>
      </c>
      <c r="D1173" s="313" t="s">
        <v>2845</v>
      </c>
      <c r="E1173" s="313" t="s">
        <v>94</v>
      </c>
      <c r="F1173" s="313" t="s">
        <v>2860</v>
      </c>
      <c r="G1173">
        <v>4.3125</v>
      </c>
      <c r="H1173">
        <v>3.5</v>
      </c>
      <c r="I1173">
        <v>1.0625</v>
      </c>
      <c r="J1173">
        <v>1.3125</v>
      </c>
      <c r="K1173" t="s">
        <v>2894</v>
      </c>
      <c r="L1173" s="313" t="s">
        <v>3984</v>
      </c>
      <c r="M1173" s="313" t="s">
        <v>4530</v>
      </c>
      <c r="N1173" s="313" t="s">
        <v>4531</v>
      </c>
      <c r="O1173" s="313" t="s">
        <v>4532</v>
      </c>
      <c r="P1173" s="313" t="s">
        <v>4533</v>
      </c>
      <c r="Q1173" s="313" t="s">
        <v>4534</v>
      </c>
    </row>
    <row r="1174" spans="2:17">
      <c r="B1174" s="380">
        <v>41205</v>
      </c>
      <c r="C1174">
        <v>3254</v>
      </c>
      <c r="D1174" s="313" t="s">
        <v>2845</v>
      </c>
      <c r="E1174" s="313" t="s">
        <v>94</v>
      </c>
      <c r="F1174" s="313" t="s">
        <v>2860</v>
      </c>
      <c r="G1174">
        <v>5.1875</v>
      </c>
      <c r="H1174">
        <v>4.4375</v>
      </c>
      <c r="I1174">
        <v>1.0625</v>
      </c>
      <c r="J1174">
        <v>1.3125</v>
      </c>
      <c r="K1174" t="s">
        <v>2894</v>
      </c>
      <c r="L1174" s="313" t="s">
        <v>4535</v>
      </c>
      <c r="M1174" s="313" t="s">
        <v>4530</v>
      </c>
      <c r="N1174" s="313" t="s">
        <v>4531</v>
      </c>
      <c r="O1174" s="313" t="s">
        <v>4536</v>
      </c>
      <c r="P1174" s="313" t="s">
        <v>4533</v>
      </c>
      <c r="Q1174" s="313" t="s">
        <v>4537</v>
      </c>
    </row>
    <row r="1175" spans="2:17">
      <c r="B1175" s="380">
        <v>41218</v>
      </c>
      <c r="C1175">
        <v>3255</v>
      </c>
      <c r="D1175" s="313" t="s">
        <v>2845</v>
      </c>
      <c r="E1175" s="313" t="s">
        <v>94</v>
      </c>
      <c r="F1175" s="313" t="s">
        <v>2860</v>
      </c>
      <c r="G1175">
        <v>3.1875</v>
      </c>
      <c r="H1175">
        <v>3.1875</v>
      </c>
      <c r="I1175">
        <v>1.0625</v>
      </c>
      <c r="J1175">
        <v>1.3125</v>
      </c>
      <c r="K1175" t="s">
        <v>2894</v>
      </c>
      <c r="L1175" s="313" t="s">
        <v>3772</v>
      </c>
      <c r="M1175" s="313" t="s">
        <v>4530</v>
      </c>
      <c r="N1175" s="313" t="s">
        <v>4538</v>
      </c>
      <c r="O1175" s="313" t="s">
        <v>4539</v>
      </c>
      <c r="P1175" s="313" t="s">
        <v>4533</v>
      </c>
      <c r="Q1175" s="313" t="s">
        <v>4540</v>
      </c>
    </row>
    <row r="1176" spans="2:17">
      <c r="B1176" s="380">
        <v>41227</v>
      </c>
      <c r="C1176">
        <v>3256</v>
      </c>
      <c r="D1176" s="313" t="s">
        <v>2845</v>
      </c>
      <c r="E1176" s="313" t="s">
        <v>94</v>
      </c>
      <c r="F1176" s="313"/>
      <c r="G1176">
        <v>8</v>
      </c>
      <c r="H1176">
        <v>1.75</v>
      </c>
      <c r="I1176">
        <v>0.4375</v>
      </c>
      <c r="J1176">
        <v>0.875</v>
      </c>
      <c r="K1176" t="s">
        <v>4102</v>
      </c>
      <c r="L1176" s="313" t="s">
        <v>4541</v>
      </c>
      <c r="M1176" s="313" t="s">
        <v>4542</v>
      </c>
      <c r="N1176" s="313" t="s">
        <v>4543</v>
      </c>
      <c r="O1176" s="313" t="s">
        <v>3607</v>
      </c>
      <c r="P1176" s="313" t="s">
        <v>3607</v>
      </c>
      <c r="Q1176" s="313"/>
    </row>
    <row r="1177" spans="2:17">
      <c r="B1177" s="380">
        <v>41240</v>
      </c>
      <c r="C1177">
        <v>3257</v>
      </c>
      <c r="D1177" s="313" t="s">
        <v>2845</v>
      </c>
      <c r="E1177" s="313" t="s">
        <v>94</v>
      </c>
      <c r="F1177" s="313"/>
      <c r="G1177">
        <v>8.0625</v>
      </c>
      <c r="H1177">
        <v>3.9375</v>
      </c>
      <c r="I1177">
        <v>1.625</v>
      </c>
      <c r="J1177">
        <v>1.125</v>
      </c>
      <c r="K1177" t="s">
        <v>4102</v>
      </c>
      <c r="L1177" s="313" t="s">
        <v>4544</v>
      </c>
      <c r="M1177" s="313" t="s">
        <v>4545</v>
      </c>
      <c r="N1177" s="313" t="s">
        <v>4193</v>
      </c>
      <c r="O1177" s="313"/>
      <c r="P1177" s="313" t="s">
        <v>4546</v>
      </c>
      <c r="Q1177" s="313" t="s">
        <v>4546</v>
      </c>
    </row>
    <row r="1178" spans="2:17">
      <c r="B1178" s="380">
        <v>41240</v>
      </c>
      <c r="C1178">
        <v>3258</v>
      </c>
      <c r="D1178" s="313" t="s">
        <v>2845</v>
      </c>
      <c r="E1178" s="313" t="s">
        <v>94</v>
      </c>
      <c r="F1178" s="313"/>
      <c r="G1178">
        <v>8.6875</v>
      </c>
      <c r="H1178">
        <v>1.21875</v>
      </c>
      <c r="I1178">
        <v>0.625</v>
      </c>
      <c r="J1178">
        <v>0.625</v>
      </c>
      <c r="K1178" t="s">
        <v>4102</v>
      </c>
      <c r="L1178" s="313" t="s">
        <v>4547</v>
      </c>
      <c r="M1178" s="313" t="s">
        <v>4548</v>
      </c>
      <c r="N1178" s="313" t="s">
        <v>4549</v>
      </c>
      <c r="O1178" s="313" t="s">
        <v>4549</v>
      </c>
      <c r="P1178" s="313"/>
      <c r="Q1178" s="313"/>
    </row>
    <row r="1179" spans="2:17">
      <c r="B1179" s="380">
        <v>41240</v>
      </c>
      <c r="C1179">
        <v>3259</v>
      </c>
      <c r="D1179" s="313" t="s">
        <v>2845</v>
      </c>
      <c r="E1179" s="313" t="s">
        <v>94</v>
      </c>
      <c r="F1179" s="313"/>
      <c r="G1179">
        <v>7.875</v>
      </c>
      <c r="H1179">
        <v>3.6875</v>
      </c>
      <c r="I1179">
        <v>1.75</v>
      </c>
      <c r="L1179" s="313" t="s">
        <v>4550</v>
      </c>
      <c r="M1179" s="313" t="s">
        <v>4551</v>
      </c>
      <c r="N1179" s="313" t="s">
        <v>3955</v>
      </c>
      <c r="O1179" s="313"/>
      <c r="P1179" s="313"/>
      <c r="Q1179" s="313"/>
    </row>
    <row r="1180" spans="2:17">
      <c r="B1180" s="380">
        <v>41240</v>
      </c>
      <c r="C1180">
        <v>3260</v>
      </c>
      <c r="D1180" s="313" t="s">
        <v>2845</v>
      </c>
      <c r="E1180" s="313" t="s">
        <v>94</v>
      </c>
      <c r="F1180" s="313"/>
      <c r="G1180">
        <v>6.4375</v>
      </c>
      <c r="H1180">
        <v>4.5625</v>
      </c>
      <c r="I1180">
        <v>2.125</v>
      </c>
      <c r="J1180">
        <v>2.125</v>
      </c>
      <c r="K1180" t="s">
        <v>4119</v>
      </c>
      <c r="L1180" s="313" t="s">
        <v>4552</v>
      </c>
      <c r="M1180" s="313" t="s">
        <v>4553</v>
      </c>
      <c r="N1180" s="313" t="s">
        <v>4554</v>
      </c>
      <c r="O1180" s="313" t="s">
        <v>4555</v>
      </c>
      <c r="P1180" s="313"/>
      <c r="Q1180" s="313"/>
    </row>
    <row r="1181" spans="2:17">
      <c r="B1181" s="380">
        <v>41240</v>
      </c>
      <c r="C1181">
        <v>3263</v>
      </c>
      <c r="D1181" s="313" t="s">
        <v>2845</v>
      </c>
      <c r="E1181" s="313" t="s">
        <v>94</v>
      </c>
      <c r="F1181" s="313"/>
      <c r="G1181">
        <v>6.3125</v>
      </c>
      <c r="H1181">
        <v>6.25</v>
      </c>
      <c r="I1181">
        <v>1</v>
      </c>
      <c r="J1181">
        <v>1</v>
      </c>
      <c r="K1181" t="s">
        <v>4119</v>
      </c>
      <c r="L1181" s="313" t="s">
        <v>4556</v>
      </c>
      <c r="M1181" s="313" t="s">
        <v>4557</v>
      </c>
      <c r="N1181" s="313" t="s">
        <v>4558</v>
      </c>
      <c r="O1181" s="313" t="s">
        <v>4558</v>
      </c>
      <c r="P1181" s="313"/>
      <c r="Q1181" s="313"/>
    </row>
    <row r="1182" spans="2:17">
      <c r="B1182" s="380">
        <v>41240</v>
      </c>
      <c r="C1182">
        <v>3264</v>
      </c>
      <c r="D1182" s="313" t="s">
        <v>2845</v>
      </c>
      <c r="E1182" s="313" t="s">
        <v>94</v>
      </c>
      <c r="F1182" s="313"/>
      <c r="G1182">
        <v>7.25</v>
      </c>
      <c r="H1182">
        <v>7.1875</v>
      </c>
      <c r="I1182">
        <v>1</v>
      </c>
      <c r="J1182">
        <v>1</v>
      </c>
      <c r="K1182" t="s">
        <v>4119</v>
      </c>
      <c r="L1182" s="313" t="s">
        <v>4556</v>
      </c>
      <c r="M1182" s="313" t="s">
        <v>4559</v>
      </c>
      <c r="N1182" s="313" t="s">
        <v>4558</v>
      </c>
      <c r="O1182" s="313" t="s">
        <v>4558</v>
      </c>
      <c r="P1182" s="313"/>
      <c r="Q1182" s="313"/>
    </row>
    <row r="1183" spans="2:17">
      <c r="B1183" s="380">
        <v>41240</v>
      </c>
      <c r="C1183">
        <v>3265</v>
      </c>
      <c r="D1183" s="313" t="s">
        <v>2845</v>
      </c>
      <c r="E1183" s="313" t="s">
        <v>94</v>
      </c>
      <c r="F1183" s="313"/>
      <c r="G1183">
        <v>7.8125</v>
      </c>
      <c r="H1183">
        <v>7.75</v>
      </c>
      <c r="I1183">
        <v>1.125</v>
      </c>
      <c r="J1183">
        <v>1.125</v>
      </c>
      <c r="K1183" t="s">
        <v>4119</v>
      </c>
      <c r="L1183" s="313" t="s">
        <v>4556</v>
      </c>
      <c r="M1183" s="313" t="s">
        <v>4560</v>
      </c>
      <c r="N1183" s="313" t="s">
        <v>4561</v>
      </c>
      <c r="O1183" s="313" t="s">
        <v>4562</v>
      </c>
      <c r="P1183" s="313"/>
      <c r="Q1183" s="313"/>
    </row>
    <row r="1184" spans="2:17">
      <c r="B1184" s="380">
        <v>41240</v>
      </c>
      <c r="C1184">
        <v>3266</v>
      </c>
      <c r="D1184" s="313" t="s">
        <v>2845</v>
      </c>
      <c r="E1184" s="313" t="s">
        <v>94</v>
      </c>
      <c r="F1184" s="313"/>
      <c r="G1184">
        <v>5.125</v>
      </c>
      <c r="H1184">
        <v>5</v>
      </c>
      <c r="I1184">
        <v>1.25</v>
      </c>
      <c r="J1184">
        <v>1.25</v>
      </c>
      <c r="K1184" t="s">
        <v>4119</v>
      </c>
      <c r="L1184" s="313" t="s">
        <v>4556</v>
      </c>
      <c r="M1184" s="313" t="s">
        <v>4563</v>
      </c>
      <c r="N1184" s="313" t="s">
        <v>4564</v>
      </c>
      <c r="O1184" s="313" t="s">
        <v>4564</v>
      </c>
      <c r="P1184" s="313"/>
      <c r="Q1184" s="313"/>
    </row>
    <row r="1185" spans="2:17">
      <c r="B1185" s="380">
        <v>41240</v>
      </c>
      <c r="C1185">
        <v>3267</v>
      </c>
      <c r="D1185" s="313" t="s">
        <v>3866</v>
      </c>
      <c r="E1185" s="313" t="s">
        <v>3825</v>
      </c>
      <c r="F1185" s="313"/>
      <c r="G1185">
        <v>3.5625</v>
      </c>
      <c r="H1185">
        <v>3.5625</v>
      </c>
      <c r="J1185">
        <v>0.75</v>
      </c>
      <c r="K1185" t="s">
        <v>4565</v>
      </c>
      <c r="L1185" s="313" t="s">
        <v>4566</v>
      </c>
      <c r="M1185" s="313" t="s">
        <v>4567</v>
      </c>
      <c r="N1185" s="313"/>
      <c r="O1185" s="313"/>
      <c r="P1185" s="313"/>
      <c r="Q1185" s="313"/>
    </row>
    <row r="1186" spans="2:17">
      <c r="B1186" s="380">
        <v>41240</v>
      </c>
      <c r="C1186">
        <v>3268</v>
      </c>
      <c r="D1186" s="313" t="s">
        <v>2845</v>
      </c>
      <c r="E1186" s="313" t="s">
        <v>94</v>
      </c>
      <c r="F1186" s="313"/>
      <c r="G1186">
        <v>6.5</v>
      </c>
      <c r="H1186">
        <v>1.5625</v>
      </c>
      <c r="I1186">
        <v>0.875</v>
      </c>
      <c r="J1186">
        <v>0.625</v>
      </c>
      <c r="L1186" s="313" t="s">
        <v>4568</v>
      </c>
      <c r="M1186" s="313" t="s">
        <v>4569</v>
      </c>
      <c r="N1186" s="313" t="s">
        <v>4219</v>
      </c>
      <c r="O1186" s="313"/>
      <c r="P1186" s="313"/>
      <c r="Q1186" s="313"/>
    </row>
    <row r="1187" spans="2:17">
      <c r="B1187" s="380">
        <v>41606</v>
      </c>
      <c r="C1187">
        <v>3269</v>
      </c>
      <c r="D1187" s="313" t="s">
        <v>2845</v>
      </c>
      <c r="E1187" s="313" t="s">
        <v>94</v>
      </c>
      <c r="F1187" s="313"/>
      <c r="G1187">
        <v>10.1875</v>
      </c>
      <c r="H1187">
        <v>8.1875</v>
      </c>
      <c r="I1187">
        <v>1</v>
      </c>
      <c r="J1187">
        <v>0.875</v>
      </c>
      <c r="K1187" t="s">
        <v>4119</v>
      </c>
      <c r="L1187" s="313" t="s">
        <v>4224</v>
      </c>
      <c r="M1187" s="313" t="s">
        <v>4570</v>
      </c>
      <c r="N1187" s="313" t="s">
        <v>4571</v>
      </c>
      <c r="O1187" s="313"/>
      <c r="P1187" s="313"/>
      <c r="Q1187" s="313"/>
    </row>
    <row r="1188" spans="2:17">
      <c r="B1188" s="380">
        <v>41241</v>
      </c>
      <c r="C1188">
        <v>3270</v>
      </c>
      <c r="D1188" s="313" t="s">
        <v>2845</v>
      </c>
      <c r="E1188" s="313" t="s">
        <v>94</v>
      </c>
      <c r="F1188" s="313"/>
      <c r="G1188">
        <v>9</v>
      </c>
      <c r="H1188">
        <v>4.5</v>
      </c>
      <c r="I1188">
        <v>2</v>
      </c>
      <c r="J1188">
        <v>1.75</v>
      </c>
      <c r="K1188" t="s">
        <v>3736</v>
      </c>
      <c r="L1188" s="313" t="s">
        <v>4550</v>
      </c>
      <c r="M1188" s="313"/>
      <c r="N1188" s="313" t="s">
        <v>4572</v>
      </c>
      <c r="O1188" s="313"/>
      <c r="P1188" s="313"/>
      <c r="Q1188" s="313"/>
    </row>
    <row r="1189" spans="2:17">
      <c r="B1189" s="380">
        <v>41240</v>
      </c>
      <c r="C1189">
        <v>3271</v>
      </c>
      <c r="D1189" s="313" t="s">
        <v>2845</v>
      </c>
      <c r="E1189" s="313" t="s">
        <v>94</v>
      </c>
      <c r="F1189" s="313"/>
      <c r="G1189">
        <v>9.375</v>
      </c>
      <c r="H1189">
        <v>6.125</v>
      </c>
      <c r="I1189">
        <v>1.25</v>
      </c>
      <c r="J1189">
        <v>1</v>
      </c>
      <c r="K1189" t="s">
        <v>4119</v>
      </c>
      <c r="L1189" s="313" t="s">
        <v>4550</v>
      </c>
      <c r="M1189" s="313"/>
      <c r="N1189" s="313" t="s">
        <v>3955</v>
      </c>
      <c r="O1189" s="313"/>
      <c r="P1189" s="313"/>
      <c r="Q1189" s="313"/>
    </row>
    <row r="1190" spans="2:17">
      <c r="B1190" s="380"/>
      <c r="C1190">
        <v>3272</v>
      </c>
      <c r="D1190" s="313" t="s">
        <v>2845</v>
      </c>
      <c r="E1190" s="313" t="s">
        <v>2907</v>
      </c>
      <c r="F1190" s="313"/>
      <c r="G1190">
        <v>8.4375</v>
      </c>
      <c r="H1190">
        <v>1.125</v>
      </c>
      <c r="I1190">
        <v>10.4375</v>
      </c>
      <c r="K1190" t="s">
        <v>2980</v>
      </c>
      <c r="L1190" s="313" t="s">
        <v>4224</v>
      </c>
      <c r="M1190" s="313"/>
      <c r="N1190" s="313" t="s">
        <v>4573</v>
      </c>
      <c r="O1190" s="313"/>
      <c r="P1190" s="313"/>
      <c r="Q1190" s="313"/>
    </row>
    <row r="1191" spans="2:17">
      <c r="B1191" s="380">
        <v>41240</v>
      </c>
      <c r="C1191">
        <v>3273</v>
      </c>
      <c r="D1191" s="313" t="s">
        <v>3866</v>
      </c>
      <c r="E1191" s="313" t="s">
        <v>3825</v>
      </c>
      <c r="F1191" s="313"/>
      <c r="G1191">
        <v>6.5625</v>
      </c>
      <c r="H1191">
        <v>1.5625</v>
      </c>
      <c r="J1191">
        <v>0.625</v>
      </c>
      <c r="K1191" t="s">
        <v>3924</v>
      </c>
      <c r="L1191" s="313" t="s">
        <v>4574</v>
      </c>
      <c r="M1191" s="313" t="s">
        <v>4575</v>
      </c>
      <c r="N1191" s="313"/>
      <c r="O1191" s="313"/>
      <c r="P1191" s="313"/>
      <c r="Q1191" s="313"/>
    </row>
    <row r="1192" spans="2:17">
      <c r="B1192" s="380">
        <v>41241</v>
      </c>
      <c r="C1192">
        <v>3274</v>
      </c>
      <c r="D1192" s="313" t="s">
        <v>2907</v>
      </c>
      <c r="E1192" s="313" t="s">
        <v>3786</v>
      </c>
      <c r="F1192" s="313"/>
      <c r="G1192">
        <v>3.6875</v>
      </c>
      <c r="H1192">
        <v>1.125</v>
      </c>
      <c r="I1192">
        <v>3.625</v>
      </c>
      <c r="K1192" t="s">
        <v>2980</v>
      </c>
      <c r="L1192" s="313" t="s">
        <v>3870</v>
      </c>
      <c r="M1192" s="313" t="s">
        <v>4576</v>
      </c>
      <c r="N1192" s="313" t="s">
        <v>4368</v>
      </c>
      <c r="O1192" s="313"/>
      <c r="P1192" s="313"/>
      <c r="Q1192" s="313"/>
    </row>
    <row r="1193" spans="2:17">
      <c r="B1193" s="380">
        <v>41250</v>
      </c>
      <c r="C1193">
        <v>3275</v>
      </c>
      <c r="D1193" s="313" t="s">
        <v>2845</v>
      </c>
      <c r="E1193" s="313" t="s">
        <v>94</v>
      </c>
      <c r="F1193" s="313"/>
      <c r="G1193">
        <v>5.625</v>
      </c>
      <c r="H1193">
        <v>5.625</v>
      </c>
      <c r="I1193">
        <v>1.625</v>
      </c>
      <c r="J1193">
        <v>1.625</v>
      </c>
      <c r="K1193" t="s">
        <v>4119</v>
      </c>
      <c r="L1193" s="313" t="s">
        <v>4556</v>
      </c>
      <c r="M1193" s="313" t="s">
        <v>4577</v>
      </c>
      <c r="N1193" s="313" t="s">
        <v>4572</v>
      </c>
      <c r="O1193" s="313"/>
      <c r="P1193" s="313"/>
      <c r="Q1193" s="313"/>
    </row>
    <row r="1194" spans="2:17">
      <c r="B1194" s="380">
        <v>41247</v>
      </c>
      <c r="C1194">
        <v>3277</v>
      </c>
      <c r="D1194" s="313" t="s">
        <v>2845</v>
      </c>
      <c r="E1194" s="313" t="s">
        <v>94</v>
      </c>
      <c r="F1194" s="313"/>
      <c r="G1194">
        <v>5.125</v>
      </c>
      <c r="H1194">
        <v>5.125</v>
      </c>
      <c r="I1194">
        <v>1</v>
      </c>
      <c r="J1194">
        <v>0.75</v>
      </c>
      <c r="K1194" t="s">
        <v>3574</v>
      </c>
      <c r="L1194" s="313" t="s">
        <v>4224</v>
      </c>
      <c r="M1194" s="313" t="s">
        <v>4580</v>
      </c>
      <c r="N1194" s="313" t="s">
        <v>4581</v>
      </c>
      <c r="O1194" s="313" t="s">
        <v>2851</v>
      </c>
      <c r="P1194" s="313"/>
      <c r="Q1194" s="313"/>
    </row>
    <row r="1195" spans="2:17">
      <c r="B1195" s="380">
        <v>41247</v>
      </c>
      <c r="C1195">
        <v>3278</v>
      </c>
      <c r="D1195" s="313" t="s">
        <v>2907</v>
      </c>
      <c r="E1195" s="313" t="s">
        <v>3786</v>
      </c>
      <c r="F1195" s="313"/>
      <c r="G1195">
        <v>5.375</v>
      </c>
      <c r="H1195">
        <v>5.375</v>
      </c>
      <c r="I1195">
        <v>1.09375</v>
      </c>
      <c r="K1195" t="s">
        <v>2980</v>
      </c>
      <c r="L1195" s="313" t="s">
        <v>4224</v>
      </c>
      <c r="M1195" s="313" t="s">
        <v>4582</v>
      </c>
      <c r="N1195" s="313" t="s">
        <v>2952</v>
      </c>
      <c r="O1195" s="313"/>
      <c r="P1195" s="313"/>
      <c r="Q1195" s="313"/>
    </row>
    <row r="1196" spans="2:17">
      <c r="B1196" s="380">
        <v>41247</v>
      </c>
      <c r="C1196">
        <v>3279</v>
      </c>
      <c r="D1196" s="313" t="s">
        <v>2845</v>
      </c>
      <c r="E1196" s="313" t="s">
        <v>94</v>
      </c>
      <c r="F1196" s="313"/>
      <c r="G1196">
        <v>3</v>
      </c>
      <c r="H1196">
        <v>2.25</v>
      </c>
      <c r="I1196">
        <v>1.25</v>
      </c>
      <c r="J1196">
        <v>0.75</v>
      </c>
      <c r="K1196" t="s">
        <v>2899</v>
      </c>
      <c r="L1196" s="313" t="s">
        <v>4224</v>
      </c>
      <c r="M1196" s="313" t="s">
        <v>4583</v>
      </c>
      <c r="N1196" s="313" t="s">
        <v>4584</v>
      </c>
      <c r="O1196" s="313" t="s">
        <v>2848</v>
      </c>
      <c r="P1196" s="313"/>
      <c r="Q1196" s="313"/>
    </row>
    <row r="1197" spans="2:17">
      <c r="B1197" s="380">
        <v>41247</v>
      </c>
      <c r="C1197">
        <v>3280</v>
      </c>
      <c r="D1197" s="313" t="s">
        <v>2907</v>
      </c>
      <c r="E1197" s="313" t="s">
        <v>3786</v>
      </c>
      <c r="F1197" s="313"/>
      <c r="G1197">
        <v>2.5</v>
      </c>
      <c r="H1197">
        <v>1.375</v>
      </c>
      <c r="I1197">
        <v>3.1875</v>
      </c>
      <c r="K1197" t="s">
        <v>2980</v>
      </c>
      <c r="L1197" s="313" t="s">
        <v>4224</v>
      </c>
      <c r="M1197" s="313" t="s">
        <v>4585</v>
      </c>
      <c r="N1197" s="313" t="s">
        <v>4586</v>
      </c>
      <c r="O1197" s="313"/>
      <c r="P1197" s="313"/>
      <c r="Q1197" s="313"/>
    </row>
    <row r="1198" spans="2:17">
      <c r="B1198" s="380">
        <v>41247</v>
      </c>
      <c r="C1198">
        <v>3281</v>
      </c>
      <c r="D1198" s="313" t="s">
        <v>2845</v>
      </c>
      <c r="E1198" s="313" t="s">
        <v>94</v>
      </c>
      <c r="F1198" s="313"/>
      <c r="G1198">
        <v>4.375</v>
      </c>
      <c r="H1198">
        <v>2.75</v>
      </c>
      <c r="I1198">
        <v>1</v>
      </c>
      <c r="J1198">
        <v>0.625</v>
      </c>
      <c r="L1198" s="313" t="s">
        <v>4224</v>
      </c>
      <c r="M1198" s="313" t="s">
        <v>4587</v>
      </c>
      <c r="N1198" s="313" t="s">
        <v>4588</v>
      </c>
      <c r="O1198" s="313"/>
      <c r="P1198" s="313"/>
      <c r="Q1198" s="313"/>
    </row>
    <row r="1199" spans="2:17">
      <c r="B1199" s="380">
        <v>41247</v>
      </c>
      <c r="C1199">
        <v>3282</v>
      </c>
      <c r="D1199" s="313" t="s">
        <v>2907</v>
      </c>
      <c r="E1199" s="313" t="s">
        <v>3786</v>
      </c>
      <c r="F1199" s="313"/>
      <c r="L1199" s="313"/>
      <c r="M1199" s="313" t="s">
        <v>4589</v>
      </c>
      <c r="N1199" s="313"/>
      <c r="O1199" s="313"/>
      <c r="P1199" s="313"/>
      <c r="Q1199" s="313"/>
    </row>
    <row r="1200" spans="2:17">
      <c r="B1200" s="380">
        <v>41250</v>
      </c>
      <c r="C1200">
        <v>3283</v>
      </c>
      <c r="D1200" s="313" t="s">
        <v>2845</v>
      </c>
      <c r="E1200" s="313" t="s">
        <v>94</v>
      </c>
      <c r="F1200" s="313"/>
      <c r="G1200">
        <v>10.125</v>
      </c>
      <c r="H1200">
        <v>2.5</v>
      </c>
      <c r="I1200">
        <v>1.125</v>
      </c>
      <c r="J1200">
        <v>0.5625</v>
      </c>
      <c r="K1200" t="s">
        <v>4119</v>
      </c>
      <c r="L1200" s="313" t="s">
        <v>4280</v>
      </c>
      <c r="M1200" s="313" t="s">
        <v>4590</v>
      </c>
      <c r="N1200" s="313" t="s">
        <v>2851</v>
      </c>
      <c r="O1200" s="313"/>
      <c r="P1200" s="313"/>
      <c r="Q1200" s="313"/>
    </row>
    <row r="1201" spans="2:17">
      <c r="B1201" s="380">
        <v>41250</v>
      </c>
      <c r="C1201">
        <v>3284</v>
      </c>
      <c r="D1201" s="313" t="s">
        <v>2845</v>
      </c>
      <c r="E1201" s="313" t="s">
        <v>94</v>
      </c>
      <c r="F1201" s="313"/>
      <c r="G1201">
        <v>9</v>
      </c>
      <c r="H1201">
        <v>1.25</v>
      </c>
      <c r="I1201">
        <v>1</v>
      </c>
      <c r="J1201">
        <v>0.5</v>
      </c>
      <c r="K1201" t="s">
        <v>3574</v>
      </c>
      <c r="L1201" s="313" t="s">
        <v>4224</v>
      </c>
      <c r="M1201" s="313"/>
      <c r="N1201" s="313" t="s">
        <v>3906</v>
      </c>
      <c r="O1201" s="313"/>
      <c r="P1201" s="313"/>
      <c r="Q1201" s="313"/>
    </row>
    <row r="1202" spans="2:17">
      <c r="B1202" s="380">
        <v>41250</v>
      </c>
      <c r="C1202">
        <v>3285</v>
      </c>
      <c r="D1202" s="313" t="s">
        <v>2907</v>
      </c>
      <c r="E1202" s="313" t="s">
        <v>3786</v>
      </c>
      <c r="F1202" s="313"/>
      <c r="G1202">
        <v>1.5</v>
      </c>
      <c r="H1202">
        <v>1.25</v>
      </c>
      <c r="I1202">
        <v>9.15625</v>
      </c>
      <c r="K1202" t="s">
        <v>2980</v>
      </c>
      <c r="L1202" s="313" t="s">
        <v>4224</v>
      </c>
      <c r="M1202" s="313" t="s">
        <v>4591</v>
      </c>
      <c r="N1202" s="313" t="s">
        <v>4368</v>
      </c>
      <c r="O1202" s="313"/>
      <c r="P1202" s="313"/>
      <c r="Q1202" s="313"/>
    </row>
    <row r="1203" spans="2:17">
      <c r="B1203" s="380">
        <v>41250</v>
      </c>
      <c r="C1203">
        <v>3286</v>
      </c>
      <c r="D1203" s="313" t="s">
        <v>2845</v>
      </c>
      <c r="E1203" s="313" t="s">
        <v>94</v>
      </c>
      <c r="F1203" s="313"/>
      <c r="G1203">
        <v>4.5</v>
      </c>
      <c r="H1203">
        <v>2</v>
      </c>
      <c r="I1203">
        <v>0.875</v>
      </c>
      <c r="J1203">
        <v>0.5</v>
      </c>
      <c r="L1203" s="313" t="s">
        <v>4592</v>
      </c>
      <c r="M1203" s="313"/>
      <c r="N1203" s="313" t="s">
        <v>2848</v>
      </c>
      <c r="O1203" s="313" t="s">
        <v>2848</v>
      </c>
      <c r="P1203" s="313"/>
      <c r="Q1203" s="313"/>
    </row>
    <row r="1204" spans="2:17">
      <c r="B1204" s="380">
        <v>41256</v>
      </c>
      <c r="C1204">
        <v>3288</v>
      </c>
      <c r="D1204" s="313" t="s">
        <v>2845</v>
      </c>
      <c r="E1204" s="313" t="s">
        <v>94</v>
      </c>
      <c r="F1204" s="313"/>
      <c r="G1204">
        <v>4.25</v>
      </c>
      <c r="H1204">
        <v>1.875</v>
      </c>
      <c r="I1204">
        <v>1.375</v>
      </c>
      <c r="J1204">
        <v>1.375</v>
      </c>
      <c r="K1204" t="s">
        <v>4102</v>
      </c>
      <c r="L1204" s="313" t="s">
        <v>4593</v>
      </c>
      <c r="M1204" s="313" t="s">
        <v>4594</v>
      </c>
      <c r="N1204" s="313" t="s">
        <v>4595</v>
      </c>
      <c r="O1204" s="313" t="s">
        <v>4596</v>
      </c>
      <c r="P1204" s="313"/>
      <c r="Q1204" s="313" t="s">
        <v>3318</v>
      </c>
    </row>
    <row r="1205" spans="2:17">
      <c r="B1205" s="380">
        <v>41255</v>
      </c>
      <c r="C1205">
        <v>3289</v>
      </c>
      <c r="D1205" s="313" t="s">
        <v>2845</v>
      </c>
      <c r="E1205" s="313" t="s">
        <v>94</v>
      </c>
      <c r="F1205" s="313"/>
      <c r="G1205">
        <v>4.25</v>
      </c>
      <c r="H1205">
        <v>1.3125</v>
      </c>
      <c r="I1205">
        <v>1.375</v>
      </c>
      <c r="J1205">
        <v>1.375</v>
      </c>
      <c r="K1205" t="s">
        <v>2899</v>
      </c>
      <c r="L1205" s="313" t="s">
        <v>4456</v>
      </c>
      <c r="M1205" s="313" t="s">
        <v>4597</v>
      </c>
      <c r="N1205" s="313" t="s">
        <v>4598</v>
      </c>
      <c r="O1205" s="313" t="s">
        <v>3607</v>
      </c>
      <c r="P1205" s="313" t="s">
        <v>3607</v>
      </c>
      <c r="Q1205" s="313"/>
    </row>
    <row r="1206" spans="2:17">
      <c r="B1206" s="380">
        <v>41260</v>
      </c>
      <c r="C1206">
        <v>3290</v>
      </c>
      <c r="D1206" s="313" t="s">
        <v>2849</v>
      </c>
      <c r="E1206" s="313" t="s">
        <v>2035</v>
      </c>
      <c r="F1206" s="313" t="s">
        <v>2860</v>
      </c>
      <c r="G1206">
        <v>5.75</v>
      </c>
      <c r="H1206">
        <v>4.125</v>
      </c>
      <c r="I1206">
        <v>1.1875</v>
      </c>
      <c r="K1206" t="s">
        <v>2861</v>
      </c>
      <c r="L1206" s="313" t="s">
        <v>4599</v>
      </c>
      <c r="M1206" s="313" t="s">
        <v>4600</v>
      </c>
      <c r="N1206" s="313" t="s">
        <v>4601</v>
      </c>
      <c r="O1206" s="313"/>
      <c r="P1206" s="313" t="s">
        <v>4602</v>
      </c>
      <c r="Q1206" s="313"/>
    </row>
    <row r="1207" spans="2:17">
      <c r="B1207" s="380">
        <v>41260</v>
      </c>
      <c r="C1207">
        <v>3291</v>
      </c>
      <c r="D1207" s="313" t="s">
        <v>2849</v>
      </c>
      <c r="E1207" s="313" t="s">
        <v>2035</v>
      </c>
      <c r="F1207" s="313" t="s">
        <v>2860</v>
      </c>
      <c r="G1207">
        <v>5.75</v>
      </c>
      <c r="H1207">
        <v>4.125</v>
      </c>
      <c r="I1207">
        <v>0.9375</v>
      </c>
      <c r="K1207" t="s">
        <v>2861</v>
      </c>
      <c r="L1207" s="313" t="s">
        <v>4599</v>
      </c>
      <c r="M1207" s="313" t="s">
        <v>4603</v>
      </c>
      <c r="N1207" s="313" t="s">
        <v>4459</v>
      </c>
      <c r="O1207" s="313"/>
      <c r="P1207" s="313" t="s">
        <v>4602</v>
      </c>
      <c r="Q1207" s="313"/>
    </row>
    <row r="1208" spans="2:17">
      <c r="B1208" s="380">
        <v>41260</v>
      </c>
      <c r="C1208">
        <v>3292</v>
      </c>
      <c r="D1208" s="313" t="s">
        <v>2849</v>
      </c>
      <c r="E1208" s="313" t="s">
        <v>2035</v>
      </c>
      <c r="F1208" s="313"/>
      <c r="G1208">
        <v>6.75</v>
      </c>
      <c r="H1208">
        <v>4.5625</v>
      </c>
      <c r="I1208">
        <v>0.9375</v>
      </c>
      <c r="K1208" t="s">
        <v>2861</v>
      </c>
      <c r="L1208" s="313" t="s">
        <v>4599</v>
      </c>
      <c r="M1208" s="313" t="s">
        <v>4604</v>
      </c>
      <c r="N1208" s="313" t="s">
        <v>4605</v>
      </c>
      <c r="O1208" s="313"/>
      <c r="P1208" s="313"/>
      <c r="Q1208" s="313"/>
    </row>
    <row r="1209" spans="2:17">
      <c r="B1209" s="380">
        <v>41260</v>
      </c>
      <c r="C1209">
        <v>3293</v>
      </c>
      <c r="D1209" s="313" t="s">
        <v>2845</v>
      </c>
      <c r="E1209" s="313" t="s">
        <v>94</v>
      </c>
      <c r="F1209" s="313" t="s">
        <v>2860</v>
      </c>
      <c r="G1209">
        <v>8.375</v>
      </c>
      <c r="H1209">
        <v>5.9375</v>
      </c>
      <c r="I1209">
        <v>0.9375</v>
      </c>
      <c r="J1209">
        <v>0.875</v>
      </c>
      <c r="K1209" t="s">
        <v>2861</v>
      </c>
      <c r="L1209" s="313" t="s">
        <v>4599</v>
      </c>
      <c r="M1209" s="313" t="s">
        <v>4606</v>
      </c>
      <c r="N1209" s="313" t="s">
        <v>4607</v>
      </c>
      <c r="O1209" s="313" t="s">
        <v>4608</v>
      </c>
      <c r="P1209" s="313" t="s">
        <v>4609</v>
      </c>
      <c r="Q1209" s="313" t="s">
        <v>4610</v>
      </c>
    </row>
    <row r="1210" spans="2:17">
      <c r="B1210" s="380">
        <v>41260</v>
      </c>
      <c r="C1210">
        <v>3295</v>
      </c>
      <c r="D1210" s="313" t="s">
        <v>2849</v>
      </c>
      <c r="E1210" s="313" t="s">
        <v>2035</v>
      </c>
      <c r="F1210" s="313"/>
      <c r="G1210">
        <v>5.75</v>
      </c>
      <c r="H1210">
        <v>4.125</v>
      </c>
      <c r="I1210">
        <v>1.6875</v>
      </c>
      <c r="K1210" t="s">
        <v>2861</v>
      </c>
      <c r="L1210" s="313" t="s">
        <v>4599</v>
      </c>
      <c r="M1210" s="313" t="s">
        <v>4611</v>
      </c>
      <c r="N1210" s="313" t="s">
        <v>4601</v>
      </c>
      <c r="O1210" s="313" t="s">
        <v>3907</v>
      </c>
      <c r="P1210" s="313"/>
      <c r="Q1210" s="313"/>
    </row>
    <row r="1211" spans="2:17">
      <c r="B1211" s="380">
        <v>41260</v>
      </c>
      <c r="C1211">
        <v>3297</v>
      </c>
      <c r="D1211" s="313" t="s">
        <v>2845</v>
      </c>
      <c r="E1211" s="313" t="s">
        <v>94</v>
      </c>
      <c r="F1211" s="313" t="s">
        <v>2860</v>
      </c>
      <c r="G1211">
        <v>9.0625</v>
      </c>
      <c r="H1211">
        <v>6.75</v>
      </c>
      <c r="I1211">
        <v>0.9375</v>
      </c>
      <c r="J1211">
        <v>0.75</v>
      </c>
      <c r="K1211" t="s">
        <v>2861</v>
      </c>
      <c r="L1211" s="313" t="s">
        <v>4599</v>
      </c>
      <c r="M1211" s="313" t="s">
        <v>4612</v>
      </c>
      <c r="N1211" s="313" t="s">
        <v>4607</v>
      </c>
      <c r="O1211" s="313" t="s">
        <v>4613</v>
      </c>
      <c r="P1211" s="313" t="s">
        <v>3909</v>
      </c>
      <c r="Q1211" s="313" t="s">
        <v>3909</v>
      </c>
    </row>
    <row r="1212" spans="2:17">
      <c r="B1212" s="380">
        <v>41261</v>
      </c>
      <c r="C1212">
        <v>3298</v>
      </c>
      <c r="D1212" s="313" t="s">
        <v>2845</v>
      </c>
      <c r="E1212" s="313" t="s">
        <v>94</v>
      </c>
      <c r="F1212" s="313" t="s">
        <v>2860</v>
      </c>
      <c r="G1212">
        <v>8.1875</v>
      </c>
      <c r="H1212">
        <v>5.75</v>
      </c>
      <c r="I1212">
        <v>2.25</v>
      </c>
      <c r="J1212">
        <v>2</v>
      </c>
      <c r="K1212" t="s">
        <v>2861</v>
      </c>
      <c r="L1212" s="313" t="s">
        <v>4599</v>
      </c>
      <c r="M1212" s="313" t="s">
        <v>4614</v>
      </c>
      <c r="N1212" s="313" t="s">
        <v>4615</v>
      </c>
      <c r="O1212" s="313" t="s">
        <v>4615</v>
      </c>
      <c r="P1212" s="313"/>
      <c r="Q1212" s="313"/>
    </row>
    <row r="1213" spans="2:17">
      <c r="B1213" s="380">
        <v>41260</v>
      </c>
      <c r="C1213">
        <v>3299</v>
      </c>
      <c r="D1213" s="313" t="s">
        <v>2845</v>
      </c>
      <c r="E1213" s="313" t="s">
        <v>94</v>
      </c>
      <c r="F1213" s="313"/>
      <c r="G1213">
        <v>9.0625</v>
      </c>
      <c r="H1213">
        <v>6.75</v>
      </c>
      <c r="I1213">
        <v>2.625</v>
      </c>
      <c r="J1213">
        <v>2</v>
      </c>
      <c r="K1213" t="s">
        <v>2861</v>
      </c>
      <c r="L1213" s="313" t="s">
        <v>4599</v>
      </c>
      <c r="M1213" s="313" t="s">
        <v>4616</v>
      </c>
      <c r="N1213" s="313" t="s">
        <v>4615</v>
      </c>
      <c r="O1213" s="313" t="s">
        <v>4617</v>
      </c>
      <c r="P1213" s="313" t="s">
        <v>3909</v>
      </c>
      <c r="Q1213" s="313" t="s">
        <v>4618</v>
      </c>
    </row>
    <row r="1214" spans="2:17">
      <c r="B1214" s="380">
        <v>41260</v>
      </c>
      <c r="C1214">
        <v>3300</v>
      </c>
      <c r="D1214" s="313" t="s">
        <v>2845</v>
      </c>
      <c r="E1214" s="313" t="s">
        <v>94</v>
      </c>
      <c r="F1214" s="313"/>
      <c r="G1214">
        <v>11.9375</v>
      </c>
      <c r="H1214">
        <v>8.375</v>
      </c>
      <c r="I1214">
        <v>3.75</v>
      </c>
      <c r="J1214">
        <v>2</v>
      </c>
      <c r="K1214" t="s">
        <v>2861</v>
      </c>
      <c r="L1214" s="313" t="s">
        <v>4599</v>
      </c>
      <c r="M1214" s="313" t="s">
        <v>4619</v>
      </c>
      <c r="N1214" s="313" t="s">
        <v>4620</v>
      </c>
      <c r="O1214" s="313" t="s">
        <v>4621</v>
      </c>
      <c r="P1214" s="313"/>
      <c r="Q1214" s="313"/>
    </row>
    <row r="1215" spans="2:17">
      <c r="B1215" s="380">
        <v>41261</v>
      </c>
      <c r="C1215">
        <v>3302</v>
      </c>
      <c r="D1215" s="313" t="s">
        <v>2845</v>
      </c>
      <c r="E1215" s="313" t="s">
        <v>94</v>
      </c>
      <c r="F1215" s="313"/>
      <c r="G1215">
        <v>13.3125</v>
      </c>
      <c r="H1215">
        <v>9.625</v>
      </c>
      <c r="I1215">
        <v>3.625</v>
      </c>
      <c r="J1215">
        <v>2</v>
      </c>
      <c r="K1215" t="s">
        <v>2861</v>
      </c>
      <c r="L1215" s="313" t="s">
        <v>4599</v>
      </c>
      <c r="M1215" s="313" t="s">
        <v>4622</v>
      </c>
      <c r="N1215" s="313" t="s">
        <v>4623</v>
      </c>
      <c r="O1215" s="313" t="s">
        <v>4624</v>
      </c>
      <c r="P1215" s="313"/>
      <c r="Q1215" s="313"/>
    </row>
    <row r="1216" spans="2:17">
      <c r="B1216" s="380">
        <v>41260</v>
      </c>
      <c r="C1216">
        <v>3303</v>
      </c>
      <c r="D1216" s="313" t="s">
        <v>2845</v>
      </c>
      <c r="E1216" s="313" t="s">
        <v>94</v>
      </c>
      <c r="F1216" s="313"/>
      <c r="G1216">
        <v>3.5</v>
      </c>
      <c r="H1216">
        <v>3.5</v>
      </c>
      <c r="I1216">
        <v>1</v>
      </c>
      <c r="J1216">
        <v>0.5625</v>
      </c>
      <c r="K1216" t="s">
        <v>3574</v>
      </c>
      <c r="L1216" s="313" t="s">
        <v>4625</v>
      </c>
      <c r="M1216" s="313"/>
      <c r="N1216" s="313" t="s">
        <v>4626</v>
      </c>
      <c r="O1216" s="313"/>
      <c r="P1216" s="313"/>
      <c r="Q1216" s="313"/>
    </row>
    <row r="1217" spans="2:17">
      <c r="B1217" s="380">
        <v>41261</v>
      </c>
      <c r="C1217">
        <v>3304</v>
      </c>
      <c r="D1217" s="313" t="s">
        <v>2845</v>
      </c>
      <c r="E1217" s="313" t="s">
        <v>94</v>
      </c>
      <c r="F1217" s="313"/>
      <c r="G1217">
        <v>4.0625</v>
      </c>
      <c r="H1217">
        <v>4.0625</v>
      </c>
      <c r="I1217">
        <v>1.3125</v>
      </c>
      <c r="J1217">
        <v>1.0625</v>
      </c>
      <c r="K1217" t="s">
        <v>2936</v>
      </c>
      <c r="L1217" s="313" t="s">
        <v>3354</v>
      </c>
      <c r="M1217" s="313" t="s">
        <v>4627</v>
      </c>
      <c r="N1217" s="313" t="s">
        <v>4628</v>
      </c>
      <c r="O1217" s="313" t="s">
        <v>4628</v>
      </c>
      <c r="P1217" s="313"/>
      <c r="Q1217" s="313"/>
    </row>
    <row r="1218" spans="2:17">
      <c r="B1218" s="380">
        <v>41270</v>
      </c>
      <c r="C1218">
        <v>3305</v>
      </c>
      <c r="D1218" s="313" t="s">
        <v>2845</v>
      </c>
      <c r="E1218" s="313" t="s">
        <v>94</v>
      </c>
      <c r="F1218" s="313"/>
      <c r="G1218">
        <v>4.375</v>
      </c>
      <c r="H1218">
        <v>1.9375</v>
      </c>
      <c r="I1218">
        <v>1.8125</v>
      </c>
      <c r="J1218">
        <v>0.875</v>
      </c>
      <c r="K1218" t="s">
        <v>3574</v>
      </c>
      <c r="L1218" s="313" t="s">
        <v>4224</v>
      </c>
      <c r="M1218" s="313" t="s">
        <v>4629</v>
      </c>
      <c r="N1218" s="313" t="s">
        <v>4630</v>
      </c>
      <c r="O1218" s="313"/>
      <c r="P1218" s="313"/>
      <c r="Q1218" s="313"/>
    </row>
    <row r="1219" spans="2:17">
      <c r="B1219" s="380">
        <v>41270</v>
      </c>
      <c r="C1219">
        <v>3306</v>
      </c>
      <c r="D1219" s="313" t="s">
        <v>2845</v>
      </c>
      <c r="E1219" s="313" t="s">
        <v>3786</v>
      </c>
      <c r="F1219" s="313"/>
      <c r="G1219">
        <v>4.625</v>
      </c>
      <c r="H1219">
        <v>2.15625</v>
      </c>
      <c r="I1219">
        <v>1.9375</v>
      </c>
      <c r="K1219" t="s">
        <v>2980</v>
      </c>
      <c r="L1219" s="313" t="s">
        <v>4224</v>
      </c>
      <c r="M1219" s="313" t="s">
        <v>4631</v>
      </c>
      <c r="N1219" s="313" t="s">
        <v>3282</v>
      </c>
      <c r="O1219" s="313"/>
      <c r="P1219" s="313"/>
      <c r="Q1219" s="313"/>
    </row>
    <row r="1220" spans="2:17">
      <c r="B1220" s="380">
        <v>41270</v>
      </c>
      <c r="C1220">
        <v>3307</v>
      </c>
      <c r="D1220" s="313" t="s">
        <v>2845</v>
      </c>
      <c r="E1220" s="313" t="s">
        <v>94</v>
      </c>
      <c r="F1220" s="313"/>
      <c r="G1220">
        <v>2.375</v>
      </c>
      <c r="H1220">
        <v>1.5</v>
      </c>
      <c r="I1220">
        <v>1.125</v>
      </c>
      <c r="J1220">
        <v>1.125</v>
      </c>
      <c r="K1220" t="s">
        <v>4102</v>
      </c>
      <c r="L1220" s="313" t="s">
        <v>4593</v>
      </c>
      <c r="M1220" s="313" t="s">
        <v>4632</v>
      </c>
      <c r="N1220" s="313" t="s">
        <v>4633</v>
      </c>
      <c r="O1220" s="313" t="s">
        <v>3012</v>
      </c>
      <c r="P1220" s="313"/>
      <c r="Q1220" s="313"/>
    </row>
    <row r="1221" spans="2:17">
      <c r="B1221" s="380">
        <v>41296</v>
      </c>
      <c r="C1221">
        <v>3308</v>
      </c>
      <c r="D1221" s="313" t="s">
        <v>2845</v>
      </c>
      <c r="E1221" s="313" t="s">
        <v>94</v>
      </c>
      <c r="F1221" s="313"/>
      <c r="G1221">
        <v>4.1875</v>
      </c>
      <c r="H1221">
        <v>3.625</v>
      </c>
      <c r="I1221">
        <v>1.6875</v>
      </c>
      <c r="J1221">
        <v>1.3125</v>
      </c>
      <c r="K1221" t="s">
        <v>2861</v>
      </c>
      <c r="L1221" s="313" t="s">
        <v>4599</v>
      </c>
      <c r="M1221" s="313" t="s">
        <v>4634</v>
      </c>
      <c r="N1221" s="313" t="s">
        <v>4581</v>
      </c>
      <c r="O1221" s="313"/>
      <c r="P1221" s="313"/>
      <c r="Q1221" s="313"/>
    </row>
    <row r="1222" spans="2:17">
      <c r="B1222" s="380">
        <v>41302</v>
      </c>
      <c r="C1222">
        <v>3309</v>
      </c>
      <c r="D1222" s="313" t="s">
        <v>2845</v>
      </c>
      <c r="E1222" s="313" t="s">
        <v>94</v>
      </c>
      <c r="F1222" s="313"/>
      <c r="G1222">
        <v>5.25</v>
      </c>
      <c r="H1222">
        <v>3.75</v>
      </c>
      <c r="I1222">
        <v>1.4375</v>
      </c>
      <c r="J1222">
        <v>1</v>
      </c>
      <c r="K1222" t="s">
        <v>2861</v>
      </c>
      <c r="L1222" s="313" t="s">
        <v>4599</v>
      </c>
      <c r="M1222" s="313" t="s">
        <v>4635</v>
      </c>
      <c r="N1222" s="313" t="s">
        <v>4581</v>
      </c>
      <c r="O1222" s="313" t="s">
        <v>2851</v>
      </c>
      <c r="P1222" s="313" t="s">
        <v>4636</v>
      </c>
      <c r="Q1222" s="313" t="s">
        <v>4637</v>
      </c>
    </row>
    <row r="1223" spans="2:17">
      <c r="B1223" s="380">
        <v>41284</v>
      </c>
      <c r="C1223">
        <v>3310</v>
      </c>
      <c r="D1223" s="313" t="s">
        <v>2845</v>
      </c>
      <c r="E1223" s="313" t="s">
        <v>94</v>
      </c>
      <c r="F1223" s="313"/>
      <c r="G1223">
        <v>11.9375</v>
      </c>
      <c r="H1223">
        <v>8.375</v>
      </c>
      <c r="I1223">
        <v>3.75</v>
      </c>
      <c r="J1223">
        <v>2</v>
      </c>
      <c r="K1223" t="s">
        <v>2861</v>
      </c>
      <c r="L1223" s="313" t="s">
        <v>4599</v>
      </c>
      <c r="M1223" s="313" t="s">
        <v>4638</v>
      </c>
      <c r="N1223" s="313" t="s">
        <v>4639</v>
      </c>
      <c r="O1223" s="313" t="s">
        <v>4640</v>
      </c>
      <c r="P1223" s="313"/>
      <c r="Q1223" s="313"/>
    </row>
    <row r="1224" spans="2:17">
      <c r="B1224" s="380">
        <v>41306</v>
      </c>
      <c r="C1224">
        <v>3311</v>
      </c>
      <c r="D1224" s="313" t="s">
        <v>2845</v>
      </c>
      <c r="E1224" s="313" t="s">
        <v>94</v>
      </c>
      <c r="F1224" s="313"/>
      <c r="G1224">
        <v>13</v>
      </c>
      <c r="H1224">
        <v>9.625</v>
      </c>
      <c r="I1224">
        <v>4.125</v>
      </c>
      <c r="J1224">
        <v>1</v>
      </c>
      <c r="K1224" t="s">
        <v>2861</v>
      </c>
      <c r="L1224" s="313" t="s">
        <v>4599</v>
      </c>
      <c r="M1224" s="313" t="s">
        <v>4641</v>
      </c>
      <c r="N1224" s="313" t="s">
        <v>4642</v>
      </c>
      <c r="O1224" s="313"/>
      <c r="P1224" s="313"/>
      <c r="Q1224" s="313"/>
    </row>
    <row r="1225" spans="2:17">
      <c r="B1225" s="380">
        <v>41306</v>
      </c>
      <c r="C1225">
        <v>3312</v>
      </c>
      <c r="D1225" s="313" t="s">
        <v>2845</v>
      </c>
      <c r="E1225" s="313" t="s">
        <v>94</v>
      </c>
      <c r="F1225" s="313"/>
      <c r="G1225">
        <v>9</v>
      </c>
      <c r="H1225">
        <v>5.875</v>
      </c>
      <c r="I1225">
        <v>4.375</v>
      </c>
      <c r="J1225">
        <v>1</v>
      </c>
      <c r="K1225" t="s">
        <v>2861</v>
      </c>
      <c r="L1225" s="313" t="s">
        <v>4599</v>
      </c>
      <c r="M1225" s="313" t="s">
        <v>4643</v>
      </c>
      <c r="N1225" s="313" t="s">
        <v>4644</v>
      </c>
      <c r="O1225" s="313" t="s">
        <v>4645</v>
      </c>
      <c r="P1225" s="313"/>
      <c r="Q1225" s="313"/>
    </row>
    <row r="1226" spans="2:17">
      <c r="B1226" s="380">
        <v>41330</v>
      </c>
      <c r="C1226">
        <v>3313</v>
      </c>
      <c r="D1226" s="313" t="s">
        <v>2845</v>
      </c>
      <c r="E1226" s="313" t="s">
        <v>94</v>
      </c>
      <c r="F1226" s="313"/>
      <c r="G1226">
        <v>10</v>
      </c>
      <c r="H1226">
        <v>5.25</v>
      </c>
      <c r="I1226">
        <v>3.6875</v>
      </c>
      <c r="J1226">
        <v>1</v>
      </c>
      <c r="K1226" t="s">
        <v>2861</v>
      </c>
      <c r="L1226" s="313" t="s">
        <v>4599</v>
      </c>
      <c r="M1226" s="313" t="s">
        <v>4646</v>
      </c>
      <c r="N1226" s="313" t="s">
        <v>4644</v>
      </c>
      <c r="O1226" s="313" t="s">
        <v>4645</v>
      </c>
      <c r="P1226" s="313"/>
      <c r="Q1226" s="313"/>
    </row>
    <row r="1227" spans="2:17">
      <c r="B1227" s="380">
        <v>41333</v>
      </c>
      <c r="C1227">
        <v>3314</v>
      </c>
      <c r="D1227" s="313" t="s">
        <v>2845</v>
      </c>
      <c r="E1227" s="313" t="s">
        <v>94</v>
      </c>
      <c r="F1227" s="313"/>
      <c r="G1227">
        <v>7.625</v>
      </c>
      <c r="H1227">
        <v>7</v>
      </c>
      <c r="I1227">
        <v>5.5625</v>
      </c>
      <c r="J1227">
        <v>1</v>
      </c>
      <c r="K1227" t="s">
        <v>2861</v>
      </c>
      <c r="L1227" s="313" t="s">
        <v>4599</v>
      </c>
      <c r="M1227" s="313" t="s">
        <v>4647</v>
      </c>
      <c r="N1227" s="313" t="s">
        <v>4648</v>
      </c>
      <c r="O1227" s="313"/>
      <c r="P1227" s="313"/>
      <c r="Q1227" s="313"/>
    </row>
    <row r="1228" spans="2:17">
      <c r="B1228" s="380">
        <v>41333</v>
      </c>
      <c r="C1228">
        <v>3315</v>
      </c>
      <c r="D1228" s="313" t="s">
        <v>2845</v>
      </c>
      <c r="E1228" s="313" t="s">
        <v>94</v>
      </c>
      <c r="F1228" s="313"/>
      <c r="G1228">
        <v>9</v>
      </c>
      <c r="H1228">
        <v>7.375</v>
      </c>
      <c r="I1228">
        <v>5.25</v>
      </c>
      <c r="J1228">
        <v>1</v>
      </c>
      <c r="K1228" t="s">
        <v>2861</v>
      </c>
      <c r="L1228" s="313" t="s">
        <v>4599</v>
      </c>
      <c r="M1228" s="313" t="s">
        <v>4649</v>
      </c>
      <c r="N1228" s="313" t="s">
        <v>4650</v>
      </c>
      <c r="O1228" s="313"/>
      <c r="P1228" s="313"/>
      <c r="Q1228" s="313"/>
    </row>
    <row r="1229" spans="2:17">
      <c r="B1229" s="380">
        <v>41333</v>
      </c>
      <c r="C1229">
        <v>3316</v>
      </c>
      <c r="D1229" s="313" t="s">
        <v>2845</v>
      </c>
      <c r="E1229" s="313" t="s">
        <v>94</v>
      </c>
      <c r="F1229" s="313"/>
      <c r="G1229">
        <v>6</v>
      </c>
      <c r="H1229">
        <v>1.5</v>
      </c>
      <c r="I1229">
        <v>1.75</v>
      </c>
      <c r="J1229">
        <v>1.75</v>
      </c>
      <c r="K1229" t="s">
        <v>2846</v>
      </c>
      <c r="L1229" s="313" t="s">
        <v>4651</v>
      </c>
      <c r="M1229" s="313" t="s">
        <v>4652</v>
      </c>
      <c r="N1229" s="313" t="s">
        <v>4653</v>
      </c>
      <c r="O1229" s="313" t="s">
        <v>4653</v>
      </c>
      <c r="P1229" s="313"/>
      <c r="Q1229" s="313"/>
    </row>
    <row r="1230" spans="2:17">
      <c r="B1230" s="380">
        <v>41290</v>
      </c>
      <c r="C1230">
        <v>3317</v>
      </c>
      <c r="D1230" s="313" t="s">
        <v>2849</v>
      </c>
      <c r="E1230" s="313" t="s">
        <v>2035</v>
      </c>
      <c r="F1230" s="313"/>
      <c r="G1230">
        <v>11.8125</v>
      </c>
      <c r="H1230">
        <v>11.46875</v>
      </c>
      <c r="I1230">
        <v>0.375</v>
      </c>
      <c r="K1230" t="s">
        <v>2861</v>
      </c>
      <c r="L1230" s="313" t="s">
        <v>4654</v>
      </c>
      <c r="M1230" s="313"/>
      <c r="N1230" s="313" t="s">
        <v>1338</v>
      </c>
      <c r="O1230" s="313"/>
      <c r="P1230" s="313"/>
      <c r="Q1230" s="313"/>
    </row>
    <row r="1231" spans="2:17">
      <c r="B1231" s="380"/>
      <c r="C1231">
        <v>3318</v>
      </c>
      <c r="D1231" s="313" t="s">
        <v>2849</v>
      </c>
      <c r="E1231" s="313" t="s">
        <v>2035</v>
      </c>
      <c r="F1231" s="313"/>
      <c r="G1231">
        <v>11.46875</v>
      </c>
      <c r="H1231">
        <v>5.3125</v>
      </c>
      <c r="I1231">
        <v>0.5625</v>
      </c>
      <c r="K1231" t="s">
        <v>2861</v>
      </c>
      <c r="L1231" s="313" t="s">
        <v>4654</v>
      </c>
      <c r="M1231" s="313"/>
      <c r="N1231" s="313" t="s">
        <v>3955</v>
      </c>
      <c r="O1231" s="313"/>
      <c r="P1231" s="313"/>
      <c r="Q1231" s="313"/>
    </row>
    <row r="1232" spans="2:17">
      <c r="B1232" s="380">
        <v>41290</v>
      </c>
      <c r="C1232">
        <v>3319</v>
      </c>
      <c r="D1232" s="313" t="s">
        <v>2845</v>
      </c>
      <c r="E1232" s="313" t="s">
        <v>94</v>
      </c>
      <c r="F1232" s="313"/>
      <c r="G1232">
        <v>3.75</v>
      </c>
      <c r="H1232">
        <v>2.875</v>
      </c>
      <c r="I1232">
        <v>1.9375</v>
      </c>
      <c r="J1232">
        <v>1.9375</v>
      </c>
      <c r="K1232" t="s">
        <v>4102</v>
      </c>
      <c r="L1232" s="313" t="s">
        <v>4655</v>
      </c>
      <c r="M1232" s="313" t="s">
        <v>4656</v>
      </c>
      <c r="N1232" s="313" t="s">
        <v>4657</v>
      </c>
      <c r="O1232" s="313" t="s">
        <v>3215</v>
      </c>
      <c r="P1232" s="313"/>
      <c r="Q1232" s="313"/>
    </row>
    <row r="1233" spans="2:17">
      <c r="B1233" s="380"/>
      <c r="C1233">
        <v>3320</v>
      </c>
      <c r="D1233" s="313" t="s">
        <v>2845</v>
      </c>
      <c r="E1233" s="313" t="s">
        <v>94</v>
      </c>
      <c r="F1233" s="313"/>
      <c r="G1233">
        <v>6.75</v>
      </c>
      <c r="H1233">
        <v>1.5</v>
      </c>
      <c r="I1233">
        <v>0.75</v>
      </c>
      <c r="J1233">
        <v>0.75</v>
      </c>
      <c r="K1233" t="s">
        <v>4119</v>
      </c>
      <c r="L1233" s="313" t="s">
        <v>4658</v>
      </c>
      <c r="M1233" s="313" t="s">
        <v>4659</v>
      </c>
      <c r="N1233" s="313" t="s">
        <v>4660</v>
      </c>
      <c r="O1233" s="313"/>
      <c r="P1233" s="313"/>
      <c r="Q1233" s="313"/>
    </row>
    <row r="1234" spans="2:17">
      <c r="B1234" s="380"/>
      <c r="C1234">
        <v>3321</v>
      </c>
      <c r="D1234" s="313" t="s">
        <v>3866</v>
      </c>
      <c r="E1234" s="313" t="s">
        <v>94</v>
      </c>
      <c r="F1234" s="313"/>
      <c r="G1234">
        <v>7</v>
      </c>
      <c r="H1234">
        <v>1.8125</v>
      </c>
      <c r="I1234">
        <v>1.125</v>
      </c>
      <c r="J1234">
        <v>0.75</v>
      </c>
      <c r="L1234" s="313" t="s">
        <v>3338</v>
      </c>
      <c r="M1234" s="313" t="s">
        <v>4661</v>
      </c>
      <c r="N1234" s="313"/>
      <c r="O1234" s="313"/>
      <c r="P1234" s="313"/>
      <c r="Q1234" s="313"/>
    </row>
    <row r="1235" spans="2:17">
      <c r="B1235" s="380">
        <v>41296</v>
      </c>
      <c r="C1235">
        <v>3322</v>
      </c>
      <c r="D1235" s="313" t="s">
        <v>2907</v>
      </c>
      <c r="E1235" s="313" t="s">
        <v>2625</v>
      </c>
      <c r="F1235" s="313"/>
      <c r="G1235">
        <v>5.5</v>
      </c>
      <c r="H1235">
        <v>5</v>
      </c>
      <c r="I1235">
        <v>0.5625</v>
      </c>
      <c r="K1235" t="s">
        <v>2861</v>
      </c>
      <c r="L1235" s="313" t="s">
        <v>4599</v>
      </c>
      <c r="M1235" s="313" t="s">
        <v>4662</v>
      </c>
      <c r="N1235" s="313" t="s">
        <v>4663</v>
      </c>
      <c r="O1235" s="313"/>
      <c r="P1235" s="313"/>
      <c r="Q1235" s="313"/>
    </row>
    <row r="1236" spans="2:17">
      <c r="B1236" s="380">
        <v>41629</v>
      </c>
      <c r="C1236">
        <v>3323</v>
      </c>
      <c r="D1236" s="313" t="s">
        <v>2907</v>
      </c>
      <c r="E1236" s="313" t="s">
        <v>2625</v>
      </c>
      <c r="F1236" s="313"/>
      <c r="G1236">
        <v>5.5</v>
      </c>
      <c r="H1236">
        <v>5.5625</v>
      </c>
      <c r="I1236">
        <v>0.8125</v>
      </c>
      <c r="K1236" t="s">
        <v>2861</v>
      </c>
      <c r="L1236" s="313" t="s">
        <v>4599</v>
      </c>
      <c r="M1236" s="313" t="s">
        <v>4664</v>
      </c>
      <c r="N1236" s="313" t="s">
        <v>4663</v>
      </c>
      <c r="O1236" s="313"/>
      <c r="P1236" s="313"/>
      <c r="Q1236" s="313"/>
    </row>
    <row r="1237" spans="2:17">
      <c r="B1237" s="380">
        <v>41296</v>
      </c>
      <c r="C1237">
        <v>3324</v>
      </c>
      <c r="D1237" s="313" t="s">
        <v>2907</v>
      </c>
      <c r="E1237" s="313" t="s">
        <v>2625</v>
      </c>
      <c r="F1237" s="313"/>
      <c r="G1237">
        <v>6.5</v>
      </c>
      <c r="H1237">
        <v>5.4375</v>
      </c>
      <c r="I1237">
        <v>0.5625</v>
      </c>
      <c r="K1237" t="s">
        <v>2861</v>
      </c>
      <c r="L1237" s="313" t="s">
        <v>4599</v>
      </c>
      <c r="M1237" s="313" t="s">
        <v>4665</v>
      </c>
      <c r="N1237" s="313" t="s">
        <v>4663</v>
      </c>
      <c r="O1237" s="313"/>
      <c r="P1237" s="313"/>
      <c r="Q1237" s="313"/>
    </row>
    <row r="1238" spans="2:17">
      <c r="B1238" s="380">
        <v>41296</v>
      </c>
      <c r="C1238">
        <v>3325</v>
      </c>
      <c r="D1238" s="313" t="s">
        <v>2907</v>
      </c>
      <c r="E1238" s="313" t="s">
        <v>2625</v>
      </c>
      <c r="F1238" s="313"/>
      <c r="G1238">
        <v>6.5</v>
      </c>
      <c r="H1238">
        <v>6</v>
      </c>
      <c r="I1238">
        <v>0.8125</v>
      </c>
      <c r="K1238" t="s">
        <v>2861</v>
      </c>
      <c r="L1238" s="313" t="s">
        <v>4599</v>
      </c>
      <c r="M1238" s="313" t="s">
        <v>4666</v>
      </c>
      <c r="N1238" s="313" t="s">
        <v>4663</v>
      </c>
      <c r="O1238" s="313"/>
      <c r="P1238" s="313"/>
      <c r="Q1238" s="313"/>
    </row>
    <row r="1239" spans="2:17">
      <c r="B1239" s="380">
        <v>41302</v>
      </c>
      <c r="C1239">
        <v>3326</v>
      </c>
      <c r="D1239" s="313" t="s">
        <v>2845</v>
      </c>
      <c r="E1239" s="313" t="s">
        <v>94</v>
      </c>
      <c r="F1239" s="313"/>
      <c r="G1239">
        <v>3.09375</v>
      </c>
      <c r="H1239">
        <v>1.6875</v>
      </c>
      <c r="I1239">
        <v>1.5</v>
      </c>
      <c r="J1239">
        <v>2</v>
      </c>
      <c r="K1239" t="s">
        <v>2861</v>
      </c>
      <c r="L1239" s="313" t="s">
        <v>4667</v>
      </c>
      <c r="M1239" s="313" t="s">
        <v>4668</v>
      </c>
      <c r="N1239" s="313" t="s">
        <v>4669</v>
      </c>
      <c r="O1239" s="313" t="s">
        <v>4628</v>
      </c>
      <c r="P1239" s="313"/>
      <c r="Q1239" s="313" t="s">
        <v>4670</v>
      </c>
    </row>
    <row r="1240" spans="2:17">
      <c r="B1240" s="380">
        <v>41318</v>
      </c>
      <c r="C1240">
        <v>3327</v>
      </c>
      <c r="D1240" s="313" t="s">
        <v>2849</v>
      </c>
      <c r="E1240" s="313" t="s">
        <v>2035</v>
      </c>
      <c r="F1240" s="313"/>
      <c r="G1240">
        <v>3.6875</v>
      </c>
      <c r="H1240">
        <v>2.8125</v>
      </c>
      <c r="I1240">
        <v>0.75</v>
      </c>
      <c r="L1240" s="313" t="s">
        <v>3984</v>
      </c>
      <c r="M1240" s="313" t="s">
        <v>4671</v>
      </c>
      <c r="N1240" s="313" t="s">
        <v>4672</v>
      </c>
      <c r="O1240" s="313"/>
      <c r="P1240" s="313"/>
      <c r="Q1240" s="313"/>
    </row>
    <row r="1241" spans="2:17">
      <c r="B1241" s="380">
        <v>41318</v>
      </c>
      <c r="C1241">
        <v>3328</v>
      </c>
      <c r="D1241" s="313" t="s">
        <v>2845</v>
      </c>
      <c r="E1241" s="313" t="s">
        <v>94</v>
      </c>
      <c r="F1241" s="313"/>
      <c r="G1241">
        <v>3.375</v>
      </c>
      <c r="H1241">
        <v>1.1875</v>
      </c>
      <c r="I1241">
        <v>0.5</v>
      </c>
      <c r="J1241">
        <v>0.5</v>
      </c>
      <c r="K1241" t="s">
        <v>2899</v>
      </c>
      <c r="L1241" s="313" t="s">
        <v>3984</v>
      </c>
      <c r="M1241" s="313" t="s">
        <v>4673</v>
      </c>
      <c r="N1241" s="313" t="s">
        <v>2984</v>
      </c>
      <c r="O1241" s="313" t="s">
        <v>2848</v>
      </c>
      <c r="P1241" s="313"/>
      <c r="Q1241" s="313"/>
    </row>
    <row r="1242" spans="2:17">
      <c r="B1242" s="380">
        <v>41302</v>
      </c>
      <c r="C1242">
        <v>3329</v>
      </c>
      <c r="D1242" s="313" t="s">
        <v>2845</v>
      </c>
      <c r="E1242" s="313" t="s">
        <v>94</v>
      </c>
      <c r="F1242" s="313"/>
      <c r="G1242">
        <v>8.125</v>
      </c>
      <c r="H1242">
        <v>5.8125</v>
      </c>
      <c r="I1242">
        <v>0.75</v>
      </c>
      <c r="J1242">
        <v>0.75</v>
      </c>
      <c r="K1242" t="s">
        <v>3574</v>
      </c>
      <c r="L1242" s="313" t="s">
        <v>4674</v>
      </c>
      <c r="M1242" s="313" t="s">
        <v>4675</v>
      </c>
      <c r="N1242" s="313" t="s">
        <v>3665</v>
      </c>
      <c r="O1242" s="313" t="s">
        <v>2872</v>
      </c>
      <c r="P1242" s="313"/>
      <c r="Q1242" s="313"/>
    </row>
    <row r="1243" spans="2:17">
      <c r="B1243" s="380">
        <v>41303</v>
      </c>
      <c r="C1243">
        <v>3331</v>
      </c>
      <c r="D1243" s="313" t="s">
        <v>2845</v>
      </c>
      <c r="E1243" s="313" t="s">
        <v>94</v>
      </c>
      <c r="F1243" s="313"/>
      <c r="G1243">
        <v>2</v>
      </c>
      <c r="H1243">
        <v>1.5</v>
      </c>
      <c r="I1243">
        <v>1</v>
      </c>
      <c r="J1243">
        <v>1</v>
      </c>
      <c r="K1243" t="s">
        <v>3574</v>
      </c>
      <c r="L1243" s="313" t="s">
        <v>4676</v>
      </c>
      <c r="M1243" s="313" t="s">
        <v>4677</v>
      </c>
      <c r="N1243" s="313" t="s">
        <v>4678</v>
      </c>
      <c r="O1243" s="313" t="s">
        <v>4679</v>
      </c>
      <c r="P1243" s="313"/>
      <c r="Q1243" s="313"/>
    </row>
    <row r="1244" spans="2:17">
      <c r="B1244" s="380">
        <v>41297</v>
      </c>
      <c r="C1244">
        <v>3332</v>
      </c>
      <c r="D1244" s="313" t="s">
        <v>2845</v>
      </c>
      <c r="E1244" s="313" t="s">
        <v>94</v>
      </c>
      <c r="F1244" s="313"/>
      <c r="G1244">
        <v>10</v>
      </c>
      <c r="H1244">
        <v>6.625</v>
      </c>
      <c r="I1244">
        <v>4.75</v>
      </c>
      <c r="J1244">
        <v>1</v>
      </c>
      <c r="K1244" t="s">
        <v>2861</v>
      </c>
      <c r="L1244" s="313" t="s">
        <v>4599</v>
      </c>
      <c r="M1244" s="313" t="s">
        <v>4680</v>
      </c>
      <c r="N1244" s="313" t="s">
        <v>4681</v>
      </c>
      <c r="O1244" s="313"/>
      <c r="P1244" s="313"/>
      <c r="Q1244" s="313"/>
    </row>
    <row r="1245" spans="2:17">
      <c r="B1245" s="380">
        <v>41297</v>
      </c>
      <c r="C1245">
        <v>3333</v>
      </c>
      <c r="D1245" s="313" t="s">
        <v>2845</v>
      </c>
      <c r="E1245" s="313" t="s">
        <v>94</v>
      </c>
      <c r="F1245" s="313"/>
      <c r="G1245">
        <v>14.9375</v>
      </c>
      <c r="H1245">
        <v>7.625</v>
      </c>
      <c r="I1245">
        <v>3.75</v>
      </c>
      <c r="J1245">
        <v>1</v>
      </c>
      <c r="K1245" t="s">
        <v>2861</v>
      </c>
      <c r="L1245" s="313" t="s">
        <v>4599</v>
      </c>
      <c r="M1245" s="313" t="s">
        <v>4682</v>
      </c>
      <c r="N1245" s="313" t="s">
        <v>4683</v>
      </c>
      <c r="O1245" s="313" t="s">
        <v>4684</v>
      </c>
      <c r="P1245" s="313"/>
      <c r="Q1245" s="313"/>
    </row>
    <row r="1246" spans="2:17">
      <c r="B1246" s="380">
        <v>41297</v>
      </c>
      <c r="C1246">
        <v>3334</v>
      </c>
      <c r="D1246" s="313" t="s">
        <v>2845</v>
      </c>
      <c r="E1246" s="313" t="s">
        <v>94</v>
      </c>
      <c r="F1246" s="313"/>
      <c r="G1246">
        <v>16</v>
      </c>
      <c r="H1246">
        <v>9.625</v>
      </c>
      <c r="I1246">
        <v>4.125</v>
      </c>
      <c r="J1246">
        <v>1</v>
      </c>
      <c r="K1246" t="s">
        <v>2861</v>
      </c>
      <c r="L1246" s="313" t="s">
        <v>4599</v>
      </c>
      <c r="M1246" s="313" t="s">
        <v>4685</v>
      </c>
      <c r="N1246" s="313" t="s">
        <v>4686</v>
      </c>
      <c r="O1246" s="313" t="s">
        <v>4687</v>
      </c>
      <c r="P1246" s="313"/>
      <c r="Q1246" s="313"/>
    </row>
    <row r="1247" spans="2:17">
      <c r="B1247" s="380">
        <v>41297</v>
      </c>
      <c r="C1247">
        <v>3336</v>
      </c>
      <c r="D1247" s="313" t="s">
        <v>2845</v>
      </c>
      <c r="E1247" s="313" t="s">
        <v>94</v>
      </c>
      <c r="F1247" s="313"/>
      <c r="G1247">
        <v>10</v>
      </c>
      <c r="H1247">
        <v>9.625</v>
      </c>
      <c r="I1247">
        <v>4.125</v>
      </c>
      <c r="J1247">
        <v>1</v>
      </c>
      <c r="K1247" t="s">
        <v>2861</v>
      </c>
      <c r="L1247" s="313" t="s">
        <v>4599</v>
      </c>
      <c r="M1247" s="313" t="s">
        <v>4688</v>
      </c>
      <c r="N1247" s="313" t="s">
        <v>4689</v>
      </c>
      <c r="O1247" s="313"/>
      <c r="P1247" s="313"/>
      <c r="Q1247" s="313"/>
    </row>
    <row r="1248" spans="2:17">
      <c r="B1248" s="380">
        <v>41297</v>
      </c>
      <c r="C1248">
        <v>3337</v>
      </c>
      <c r="D1248" s="313" t="s">
        <v>2845</v>
      </c>
      <c r="E1248" s="313" t="s">
        <v>94</v>
      </c>
      <c r="F1248" s="313"/>
      <c r="G1248">
        <v>11.1875</v>
      </c>
      <c r="H1248">
        <v>5.625</v>
      </c>
      <c r="I1248">
        <v>3.75</v>
      </c>
      <c r="J1248">
        <v>1</v>
      </c>
      <c r="K1248" t="s">
        <v>2861</v>
      </c>
      <c r="L1248" s="313" t="s">
        <v>4599</v>
      </c>
      <c r="M1248" s="313" t="s">
        <v>4690</v>
      </c>
      <c r="N1248" s="313" t="s">
        <v>4650</v>
      </c>
      <c r="O1248" s="313"/>
      <c r="P1248" s="313"/>
      <c r="Q1248" s="313"/>
    </row>
    <row r="1249" spans="2:17">
      <c r="B1249" s="380">
        <v>41303</v>
      </c>
      <c r="C1249">
        <v>3338</v>
      </c>
      <c r="D1249" s="313" t="s">
        <v>2845</v>
      </c>
      <c r="E1249" s="313" t="s">
        <v>94</v>
      </c>
      <c r="F1249" s="313"/>
      <c r="G1249">
        <v>10.25</v>
      </c>
      <c r="H1249">
        <v>9.25</v>
      </c>
      <c r="I1249">
        <v>1.25</v>
      </c>
      <c r="L1249" s="313" t="s">
        <v>4691</v>
      </c>
      <c r="M1249" s="313" t="s">
        <v>4692</v>
      </c>
      <c r="N1249" s="313" t="s">
        <v>3955</v>
      </c>
      <c r="O1249" s="313"/>
      <c r="P1249" s="313"/>
      <c r="Q1249" s="313"/>
    </row>
    <row r="1250" spans="2:17">
      <c r="B1250" s="380">
        <v>41302</v>
      </c>
      <c r="C1250">
        <v>3339</v>
      </c>
      <c r="D1250" s="313" t="s">
        <v>2845</v>
      </c>
      <c r="E1250" s="313" t="s">
        <v>94</v>
      </c>
      <c r="F1250" s="313"/>
      <c r="G1250">
        <v>7</v>
      </c>
      <c r="H1250">
        <v>1.75</v>
      </c>
      <c r="I1250">
        <v>1.25</v>
      </c>
      <c r="J1250">
        <v>0.625</v>
      </c>
      <c r="K1250" t="s">
        <v>2894</v>
      </c>
      <c r="L1250" s="313" t="s">
        <v>4693</v>
      </c>
      <c r="M1250" s="313"/>
      <c r="N1250" s="313" t="s">
        <v>4694</v>
      </c>
      <c r="O1250" s="313" t="s">
        <v>4310</v>
      </c>
      <c r="P1250" s="313" t="s">
        <v>4636</v>
      </c>
      <c r="Q1250" s="313" t="s">
        <v>4637</v>
      </c>
    </row>
    <row r="1251" spans="2:17">
      <c r="B1251" s="380">
        <v>41302</v>
      </c>
      <c r="C1251">
        <v>3340</v>
      </c>
      <c r="D1251" s="313" t="s">
        <v>2845</v>
      </c>
      <c r="E1251" s="313" t="s">
        <v>94</v>
      </c>
      <c r="F1251" s="313" t="s">
        <v>2860</v>
      </c>
      <c r="G1251">
        <v>3.0625</v>
      </c>
      <c r="H1251">
        <v>3.0625</v>
      </c>
      <c r="I1251">
        <v>0.5625</v>
      </c>
      <c r="J1251">
        <v>0.5625</v>
      </c>
      <c r="K1251" t="s">
        <v>2899</v>
      </c>
      <c r="L1251" s="313" t="s">
        <v>3984</v>
      </c>
      <c r="M1251" s="313" t="s">
        <v>4695</v>
      </c>
      <c r="N1251" s="313" t="s">
        <v>4696</v>
      </c>
      <c r="O1251" s="313" t="s">
        <v>4697</v>
      </c>
      <c r="P1251" s="313" t="s">
        <v>4431</v>
      </c>
      <c r="Q1251" s="313" t="s">
        <v>4698</v>
      </c>
    </row>
    <row r="1252" spans="2:17">
      <c r="B1252" s="380">
        <v>41302</v>
      </c>
      <c r="C1252">
        <v>3341</v>
      </c>
      <c r="D1252" s="313" t="s">
        <v>2845</v>
      </c>
      <c r="E1252" s="313" t="s">
        <v>94</v>
      </c>
      <c r="F1252" s="313"/>
      <c r="G1252">
        <v>11.125</v>
      </c>
      <c r="H1252">
        <v>8.625</v>
      </c>
      <c r="I1252">
        <v>2.625</v>
      </c>
      <c r="J1252">
        <v>2</v>
      </c>
      <c r="K1252" t="s">
        <v>2861</v>
      </c>
      <c r="L1252" s="313" t="s">
        <v>4599</v>
      </c>
      <c r="M1252" s="313" t="s">
        <v>4699</v>
      </c>
      <c r="N1252" s="313" t="s">
        <v>4700</v>
      </c>
      <c r="O1252" s="313" t="s">
        <v>4617</v>
      </c>
      <c r="P1252" s="313"/>
      <c r="Q1252" s="313"/>
    </row>
    <row r="1253" spans="2:17">
      <c r="B1253" s="380">
        <v>41302</v>
      </c>
      <c r="C1253">
        <v>3342</v>
      </c>
      <c r="D1253" s="313" t="s">
        <v>2845</v>
      </c>
      <c r="E1253" s="313" t="s">
        <v>94</v>
      </c>
      <c r="F1253" s="313"/>
      <c r="G1253">
        <v>10.6875</v>
      </c>
      <c r="H1253">
        <v>7.6875</v>
      </c>
      <c r="I1253">
        <v>2.75</v>
      </c>
      <c r="J1253">
        <v>2</v>
      </c>
      <c r="K1253" t="s">
        <v>2861</v>
      </c>
      <c r="L1253" s="313" t="s">
        <v>4599</v>
      </c>
      <c r="M1253" s="313" t="s">
        <v>4701</v>
      </c>
      <c r="N1253" s="313" t="s">
        <v>4702</v>
      </c>
      <c r="O1253" s="313"/>
      <c r="P1253" s="313"/>
      <c r="Q1253" s="313"/>
    </row>
    <row r="1254" spans="2:17">
      <c r="B1254" s="380">
        <v>41302</v>
      </c>
      <c r="C1254">
        <v>3343</v>
      </c>
      <c r="D1254" s="313" t="s">
        <v>2845</v>
      </c>
      <c r="E1254" s="313" t="s">
        <v>94</v>
      </c>
      <c r="F1254" s="313"/>
      <c r="G1254">
        <v>6.9375</v>
      </c>
      <c r="H1254">
        <v>11.25</v>
      </c>
      <c r="I1254">
        <v>4.5625</v>
      </c>
      <c r="J1254">
        <v>1.5</v>
      </c>
      <c r="K1254" t="s">
        <v>2861</v>
      </c>
      <c r="L1254" s="313" t="s">
        <v>4599</v>
      </c>
      <c r="M1254" s="313" t="s">
        <v>4703</v>
      </c>
      <c r="N1254" s="313" t="s">
        <v>4704</v>
      </c>
      <c r="O1254" s="313"/>
      <c r="P1254" s="313"/>
      <c r="Q1254" s="313"/>
    </row>
    <row r="1255" spans="2:17">
      <c r="B1255" s="380">
        <v>41302</v>
      </c>
      <c r="C1255">
        <v>3345</v>
      </c>
      <c r="D1255" s="313" t="s">
        <v>2845</v>
      </c>
      <c r="E1255" s="313" t="s">
        <v>94</v>
      </c>
      <c r="F1255" s="313"/>
      <c r="G1255">
        <v>5.5</v>
      </c>
      <c r="H1255">
        <v>3.75</v>
      </c>
      <c r="I1255">
        <v>2.6875</v>
      </c>
      <c r="J1255">
        <v>2</v>
      </c>
      <c r="K1255" t="s">
        <v>2861</v>
      </c>
      <c r="L1255" s="313" t="s">
        <v>4599</v>
      </c>
      <c r="M1255" s="313" t="s">
        <v>4705</v>
      </c>
      <c r="N1255" s="313" t="s">
        <v>4706</v>
      </c>
      <c r="O1255" s="313" t="s">
        <v>2872</v>
      </c>
      <c r="P1255" s="313" t="s">
        <v>2851</v>
      </c>
      <c r="Q1255" s="313"/>
    </row>
    <row r="1256" spans="2:17">
      <c r="B1256" s="380">
        <v>41292</v>
      </c>
      <c r="C1256">
        <v>3346</v>
      </c>
      <c r="D1256" s="313" t="s">
        <v>2845</v>
      </c>
      <c r="E1256" s="313" t="s">
        <v>94</v>
      </c>
      <c r="F1256" s="313"/>
      <c r="G1256">
        <v>11.9375</v>
      </c>
      <c r="H1256">
        <v>8.375</v>
      </c>
      <c r="I1256">
        <v>2.25</v>
      </c>
      <c r="J1256">
        <v>2</v>
      </c>
      <c r="K1256" t="s">
        <v>2861</v>
      </c>
      <c r="L1256" s="313" t="s">
        <v>4599</v>
      </c>
      <c r="M1256" s="313" t="s">
        <v>4707</v>
      </c>
      <c r="N1256" s="313" t="s">
        <v>4708</v>
      </c>
      <c r="O1256" s="313" t="s">
        <v>4709</v>
      </c>
      <c r="P1256" s="313"/>
      <c r="Q1256" s="313"/>
    </row>
    <row r="1257" spans="2:17">
      <c r="B1257" s="380">
        <v>41302</v>
      </c>
      <c r="C1257">
        <v>3347</v>
      </c>
      <c r="D1257" s="313" t="s">
        <v>2845</v>
      </c>
      <c r="E1257" s="313" t="s">
        <v>94</v>
      </c>
      <c r="F1257" s="313"/>
      <c r="G1257">
        <v>11.125</v>
      </c>
      <c r="H1257">
        <v>8.625</v>
      </c>
      <c r="I1257">
        <v>2.625</v>
      </c>
      <c r="J1257">
        <v>2</v>
      </c>
      <c r="K1257" t="s">
        <v>2861</v>
      </c>
      <c r="L1257" s="313" t="s">
        <v>4599</v>
      </c>
      <c r="M1257" s="313" t="s">
        <v>4710</v>
      </c>
      <c r="N1257" s="313" t="s">
        <v>4672</v>
      </c>
      <c r="O1257" s="313"/>
      <c r="P1257" s="313"/>
      <c r="Q1257" s="313"/>
    </row>
    <row r="1258" spans="2:17">
      <c r="B1258" s="380">
        <v>41302</v>
      </c>
      <c r="C1258">
        <v>3348</v>
      </c>
      <c r="D1258" s="313" t="s">
        <v>2845</v>
      </c>
      <c r="E1258" s="313" t="s">
        <v>94</v>
      </c>
      <c r="F1258" s="313"/>
      <c r="G1258">
        <v>4</v>
      </c>
      <c r="H1258">
        <v>8</v>
      </c>
      <c r="I1258">
        <v>2.4375</v>
      </c>
      <c r="J1258">
        <v>1.5</v>
      </c>
      <c r="K1258" t="s">
        <v>2861</v>
      </c>
      <c r="L1258" s="313" t="s">
        <v>4599</v>
      </c>
      <c r="M1258" s="313" t="s">
        <v>4711</v>
      </c>
      <c r="N1258" s="313" t="s">
        <v>2851</v>
      </c>
      <c r="O1258" s="313" t="s">
        <v>3665</v>
      </c>
      <c r="P1258" s="313"/>
      <c r="Q1258" s="313"/>
    </row>
    <row r="1259" spans="2:17">
      <c r="B1259" s="380">
        <v>41302</v>
      </c>
      <c r="C1259">
        <v>3349</v>
      </c>
      <c r="D1259" s="313" t="s">
        <v>2845</v>
      </c>
      <c r="E1259" s="313" t="s">
        <v>94</v>
      </c>
      <c r="F1259" s="313"/>
      <c r="G1259">
        <v>4</v>
      </c>
      <c r="H1259">
        <v>10.25</v>
      </c>
      <c r="I1259">
        <v>2.4375</v>
      </c>
      <c r="J1259">
        <v>1.5</v>
      </c>
      <c r="K1259" t="s">
        <v>2861</v>
      </c>
      <c r="L1259" s="313" t="s">
        <v>4599</v>
      </c>
      <c r="M1259" s="313" t="s">
        <v>4712</v>
      </c>
      <c r="N1259" s="313" t="s">
        <v>2851</v>
      </c>
      <c r="O1259" s="313" t="s">
        <v>3665</v>
      </c>
      <c r="P1259" s="313"/>
      <c r="Q1259" s="313"/>
    </row>
    <row r="1260" spans="2:17">
      <c r="B1260" s="380">
        <v>41302</v>
      </c>
      <c r="C1260">
        <v>3350</v>
      </c>
      <c r="D1260" s="313" t="s">
        <v>2845</v>
      </c>
      <c r="E1260" s="313" t="s">
        <v>94</v>
      </c>
      <c r="F1260" s="313"/>
      <c r="G1260">
        <v>5.9375</v>
      </c>
      <c r="H1260">
        <v>8</v>
      </c>
      <c r="I1260">
        <v>4.3125</v>
      </c>
      <c r="J1260">
        <v>1.5</v>
      </c>
      <c r="K1260" t="s">
        <v>2861</v>
      </c>
      <c r="L1260" s="313" t="s">
        <v>4599</v>
      </c>
      <c r="M1260" s="313" t="s">
        <v>4713</v>
      </c>
      <c r="N1260" s="313" t="s">
        <v>4650</v>
      </c>
      <c r="O1260" s="313"/>
      <c r="P1260" s="313"/>
      <c r="Q1260" s="313"/>
    </row>
    <row r="1261" spans="2:17">
      <c r="B1261" s="380">
        <v>41302</v>
      </c>
      <c r="C1261">
        <v>3351</v>
      </c>
      <c r="D1261" s="313" t="s">
        <v>2845</v>
      </c>
      <c r="E1261" s="313" t="s">
        <v>94</v>
      </c>
      <c r="F1261" s="313"/>
      <c r="G1261">
        <v>4.1875</v>
      </c>
      <c r="H1261">
        <v>3.625</v>
      </c>
      <c r="I1261">
        <v>0.625</v>
      </c>
      <c r="J1261">
        <v>0.625</v>
      </c>
      <c r="K1261" t="s">
        <v>2861</v>
      </c>
      <c r="L1261" s="313" t="s">
        <v>4599</v>
      </c>
      <c r="M1261" s="313" t="s">
        <v>4714</v>
      </c>
      <c r="N1261" s="313" t="s">
        <v>4715</v>
      </c>
      <c r="O1261" s="313" t="s">
        <v>2848</v>
      </c>
      <c r="P1261" s="313"/>
      <c r="Q1261" s="313"/>
    </row>
    <row r="1262" spans="2:17">
      <c r="B1262" s="380">
        <v>41302</v>
      </c>
      <c r="C1262">
        <v>3352</v>
      </c>
      <c r="D1262" s="313" t="s">
        <v>2845</v>
      </c>
      <c r="E1262" s="313" t="s">
        <v>94</v>
      </c>
      <c r="F1262" s="313"/>
      <c r="G1262">
        <v>8.1875</v>
      </c>
      <c r="H1262">
        <v>3.625</v>
      </c>
      <c r="I1262">
        <v>1</v>
      </c>
      <c r="J1262">
        <v>1</v>
      </c>
      <c r="K1262" t="s">
        <v>2861</v>
      </c>
      <c r="L1262" s="313" t="s">
        <v>4599</v>
      </c>
      <c r="M1262" s="313" t="s">
        <v>4716</v>
      </c>
      <c r="N1262" s="313" t="s">
        <v>3955</v>
      </c>
      <c r="O1262" s="313"/>
      <c r="P1262" s="313"/>
      <c r="Q1262" s="313"/>
    </row>
    <row r="1263" spans="2:17">
      <c r="B1263" s="380">
        <v>41302</v>
      </c>
      <c r="C1263">
        <v>3353</v>
      </c>
      <c r="D1263" s="313" t="s">
        <v>2845</v>
      </c>
      <c r="E1263" s="313" t="s">
        <v>94</v>
      </c>
      <c r="F1263" s="313"/>
      <c r="G1263">
        <v>4.1875</v>
      </c>
      <c r="H1263">
        <v>3.625</v>
      </c>
      <c r="I1263">
        <v>1.9375</v>
      </c>
      <c r="J1263">
        <v>1</v>
      </c>
      <c r="K1263" t="s">
        <v>2861</v>
      </c>
      <c r="L1263" s="313" t="s">
        <v>4599</v>
      </c>
      <c r="M1263" s="313" t="s">
        <v>4717</v>
      </c>
      <c r="N1263" s="313" t="s">
        <v>2851</v>
      </c>
      <c r="O1263" s="313" t="s">
        <v>2851</v>
      </c>
      <c r="P1263" s="313"/>
      <c r="Q1263" s="313"/>
    </row>
    <row r="1264" spans="2:17">
      <c r="B1264" s="380">
        <v>41302</v>
      </c>
      <c r="C1264">
        <v>3354</v>
      </c>
      <c r="D1264" s="313" t="s">
        <v>2845</v>
      </c>
      <c r="E1264" s="313" t="s">
        <v>2035</v>
      </c>
      <c r="F1264" s="313"/>
      <c r="K1264" t="s">
        <v>2861</v>
      </c>
      <c r="L1264" s="313" t="s">
        <v>4599</v>
      </c>
      <c r="M1264" s="313" t="s">
        <v>4718</v>
      </c>
      <c r="N1264" s="313" t="s">
        <v>3955</v>
      </c>
      <c r="O1264" s="313"/>
      <c r="P1264" s="313"/>
      <c r="Q1264" s="313"/>
    </row>
    <row r="1265" spans="2:17">
      <c r="B1265" s="380">
        <v>41302</v>
      </c>
      <c r="C1265">
        <v>3355</v>
      </c>
      <c r="D1265" s="313" t="s">
        <v>2849</v>
      </c>
      <c r="E1265" s="313" t="s">
        <v>2035</v>
      </c>
      <c r="F1265" s="313"/>
      <c r="G1265">
        <v>6.3125</v>
      </c>
      <c r="H1265">
        <v>4.8125</v>
      </c>
      <c r="I1265">
        <v>0.9375</v>
      </c>
      <c r="K1265" t="s">
        <v>2861</v>
      </c>
      <c r="L1265" s="313" t="s">
        <v>4599</v>
      </c>
      <c r="M1265" s="313" t="s">
        <v>4719</v>
      </c>
      <c r="N1265" s="313" t="s">
        <v>2851</v>
      </c>
      <c r="O1265" s="313"/>
      <c r="P1265" s="313"/>
      <c r="Q1265" s="313"/>
    </row>
    <row r="1266" spans="2:17">
      <c r="B1266" s="380">
        <v>41302</v>
      </c>
      <c r="C1266">
        <v>3356</v>
      </c>
      <c r="D1266" s="313" t="s">
        <v>2849</v>
      </c>
      <c r="E1266" s="313" t="s">
        <v>2035</v>
      </c>
      <c r="F1266" s="313"/>
      <c r="G1266">
        <v>7.875</v>
      </c>
      <c r="H1266">
        <v>5.9375</v>
      </c>
      <c r="I1266">
        <v>1.1875</v>
      </c>
      <c r="K1266" t="s">
        <v>2861</v>
      </c>
      <c r="L1266" s="313" t="s">
        <v>4599</v>
      </c>
      <c r="M1266" s="313" t="s">
        <v>4720</v>
      </c>
      <c r="N1266" s="313" t="s">
        <v>3955</v>
      </c>
      <c r="O1266" s="313" t="s">
        <v>4721</v>
      </c>
      <c r="P1266" s="313"/>
      <c r="Q1266" s="313"/>
    </row>
    <row r="1267" spans="2:17">
      <c r="B1267" s="380">
        <v>41302</v>
      </c>
      <c r="C1267">
        <v>3357</v>
      </c>
      <c r="D1267" s="313" t="s">
        <v>2907</v>
      </c>
      <c r="E1267" s="313" t="s">
        <v>4722</v>
      </c>
      <c r="F1267" s="313"/>
      <c r="G1267">
        <v>6.0625</v>
      </c>
      <c r="H1267">
        <v>8</v>
      </c>
      <c r="I1267">
        <v>2.0625</v>
      </c>
      <c r="K1267" t="s">
        <v>2861</v>
      </c>
      <c r="L1267" s="313"/>
      <c r="M1267" s="313" t="s">
        <v>4723</v>
      </c>
      <c r="N1267" s="313" t="s">
        <v>4724</v>
      </c>
      <c r="O1267" s="313"/>
      <c r="P1267" s="313"/>
      <c r="Q1267" s="313"/>
    </row>
    <row r="1268" spans="2:17">
      <c r="B1268" s="380">
        <v>41302</v>
      </c>
      <c r="C1268">
        <v>3358</v>
      </c>
      <c r="D1268" s="313" t="s">
        <v>2845</v>
      </c>
      <c r="E1268" s="313" t="s">
        <v>94</v>
      </c>
      <c r="F1268" s="313"/>
      <c r="G1268">
        <v>10</v>
      </c>
      <c r="H1268">
        <v>9.125</v>
      </c>
      <c r="I1268">
        <v>6.0625</v>
      </c>
      <c r="J1268">
        <v>1</v>
      </c>
      <c r="K1268" t="s">
        <v>2861</v>
      </c>
      <c r="L1268" s="313" t="s">
        <v>4599</v>
      </c>
      <c r="M1268" s="313" t="s">
        <v>4725</v>
      </c>
      <c r="N1268" s="313" t="s">
        <v>4689</v>
      </c>
      <c r="O1268" s="313"/>
      <c r="P1268" s="313"/>
      <c r="Q1268" s="313"/>
    </row>
    <row r="1269" spans="2:17">
      <c r="B1269" s="380">
        <v>41307</v>
      </c>
      <c r="C1269">
        <v>3360</v>
      </c>
      <c r="D1269" s="313" t="s">
        <v>2845</v>
      </c>
      <c r="E1269" s="313" t="s">
        <v>94</v>
      </c>
      <c r="F1269" s="313"/>
      <c r="G1269">
        <v>6.6875</v>
      </c>
      <c r="H1269">
        <v>7.125</v>
      </c>
      <c r="I1269">
        <v>4.4375</v>
      </c>
      <c r="J1269">
        <v>2</v>
      </c>
      <c r="K1269" t="s">
        <v>2861</v>
      </c>
      <c r="L1269" s="313" t="s">
        <v>4599</v>
      </c>
      <c r="M1269" s="313" t="s">
        <v>4726</v>
      </c>
      <c r="N1269" s="313" t="s">
        <v>4650</v>
      </c>
      <c r="O1269" s="313"/>
      <c r="P1269" s="313"/>
      <c r="Q1269" s="313"/>
    </row>
    <row r="1270" spans="2:17">
      <c r="B1270" s="380">
        <v>41307</v>
      </c>
      <c r="C1270">
        <v>3361</v>
      </c>
      <c r="D1270" s="313" t="s">
        <v>2845</v>
      </c>
      <c r="E1270" s="313" t="s">
        <v>94</v>
      </c>
      <c r="F1270" s="313"/>
      <c r="G1270">
        <v>7.625</v>
      </c>
      <c r="H1270">
        <v>5.625</v>
      </c>
      <c r="I1270">
        <v>2.125</v>
      </c>
      <c r="J1270">
        <v>2</v>
      </c>
      <c r="K1270" t="s">
        <v>2861</v>
      </c>
      <c r="L1270" s="313" t="s">
        <v>4599</v>
      </c>
      <c r="M1270" s="313" t="s">
        <v>4727</v>
      </c>
      <c r="N1270" s="313" t="s">
        <v>3665</v>
      </c>
      <c r="O1270" s="313" t="s">
        <v>3665</v>
      </c>
      <c r="P1270" s="313"/>
      <c r="Q1270" s="313"/>
    </row>
    <row r="1271" spans="2:17">
      <c r="B1271" s="380">
        <v>41307</v>
      </c>
      <c r="C1271">
        <v>3362</v>
      </c>
      <c r="D1271" s="313" t="s">
        <v>2845</v>
      </c>
      <c r="E1271" s="313" t="s">
        <v>94</v>
      </c>
      <c r="F1271" s="313"/>
      <c r="G1271">
        <v>5.6875</v>
      </c>
      <c r="H1271">
        <v>7.125</v>
      </c>
      <c r="I1271">
        <v>4</v>
      </c>
      <c r="J1271">
        <v>2</v>
      </c>
      <c r="K1271" t="s">
        <v>2861</v>
      </c>
      <c r="L1271" s="313" t="s">
        <v>4599</v>
      </c>
      <c r="M1271" s="313" t="s">
        <v>4728</v>
      </c>
      <c r="N1271" s="313" t="s">
        <v>4729</v>
      </c>
      <c r="O1271" s="313"/>
      <c r="P1271" s="313"/>
      <c r="Q1271" s="313"/>
    </row>
    <row r="1272" spans="2:17">
      <c r="B1272" s="380">
        <v>41309</v>
      </c>
      <c r="C1272">
        <v>3366</v>
      </c>
      <c r="D1272" s="313" t="s">
        <v>3866</v>
      </c>
      <c r="E1272" s="313" t="s">
        <v>3825</v>
      </c>
      <c r="F1272" s="313"/>
      <c r="G1272">
        <v>4.75</v>
      </c>
      <c r="H1272">
        <v>3</v>
      </c>
      <c r="J1272">
        <v>1</v>
      </c>
      <c r="K1272" t="s">
        <v>3924</v>
      </c>
      <c r="L1272" s="313" t="s">
        <v>4730</v>
      </c>
      <c r="M1272" s="313" t="s">
        <v>4731</v>
      </c>
      <c r="N1272" s="313"/>
      <c r="O1272" s="313"/>
      <c r="P1272" s="313"/>
      <c r="Q1272" s="313"/>
    </row>
    <row r="1273" spans="2:17">
      <c r="B1273" s="380">
        <v>41312</v>
      </c>
      <c r="C1273">
        <v>3367</v>
      </c>
      <c r="D1273" s="313" t="s">
        <v>2849</v>
      </c>
      <c r="E1273" s="313" t="s">
        <v>2035</v>
      </c>
      <c r="F1273" s="313"/>
      <c r="G1273">
        <v>6.9375</v>
      </c>
      <c r="H1273">
        <v>4.75</v>
      </c>
      <c r="I1273">
        <v>0.75</v>
      </c>
      <c r="K1273" t="s">
        <v>2861</v>
      </c>
      <c r="L1273" s="313" t="s">
        <v>4599</v>
      </c>
      <c r="M1273" s="313" t="s">
        <v>4732</v>
      </c>
      <c r="N1273" s="313" t="s">
        <v>2851</v>
      </c>
      <c r="O1273" s="313"/>
      <c r="P1273" s="313"/>
      <c r="Q1273" s="313"/>
    </row>
    <row r="1274" spans="2:17">
      <c r="B1274" s="380">
        <v>41312</v>
      </c>
      <c r="C1274">
        <v>3368</v>
      </c>
      <c r="D1274" s="313" t="s">
        <v>2845</v>
      </c>
      <c r="E1274" s="313" t="s">
        <v>94</v>
      </c>
      <c r="F1274" s="313"/>
      <c r="G1274">
        <v>5.5</v>
      </c>
      <c r="H1274">
        <v>3.75</v>
      </c>
      <c r="I1274">
        <v>2.3125</v>
      </c>
      <c r="J1274">
        <v>2</v>
      </c>
      <c r="K1274" t="s">
        <v>2861</v>
      </c>
      <c r="L1274" s="313" t="s">
        <v>4599</v>
      </c>
      <c r="M1274" s="313" t="s">
        <v>4733</v>
      </c>
      <c r="N1274" s="313" t="s">
        <v>4734</v>
      </c>
      <c r="O1274" s="313"/>
      <c r="P1274" s="313"/>
      <c r="Q1274" s="313"/>
    </row>
    <row r="1275" spans="2:17">
      <c r="B1275" s="380">
        <v>41316</v>
      </c>
      <c r="C1275">
        <v>3370</v>
      </c>
      <c r="D1275" s="313" t="s">
        <v>2845</v>
      </c>
      <c r="E1275" s="313" t="s">
        <v>94</v>
      </c>
      <c r="F1275" s="313"/>
      <c r="G1275">
        <v>7.5625</v>
      </c>
      <c r="H1275">
        <v>1.75</v>
      </c>
      <c r="I1275">
        <v>3.5</v>
      </c>
      <c r="J1275">
        <v>2</v>
      </c>
      <c r="K1275" t="s">
        <v>3736</v>
      </c>
      <c r="L1275" s="313" t="s">
        <v>4735</v>
      </c>
      <c r="M1275" s="313" t="s">
        <v>4736</v>
      </c>
      <c r="N1275" s="313" t="s">
        <v>4737</v>
      </c>
      <c r="O1275" s="313" t="s">
        <v>4738</v>
      </c>
      <c r="P1275" s="313"/>
      <c r="Q1275" s="313"/>
    </row>
    <row r="1276" spans="2:17">
      <c r="B1276" s="380">
        <v>41320</v>
      </c>
      <c r="C1276">
        <v>3371</v>
      </c>
      <c r="D1276" s="313" t="s">
        <v>2907</v>
      </c>
      <c r="E1276" s="313" t="s">
        <v>14</v>
      </c>
      <c r="F1276" s="313"/>
      <c r="G1276">
        <v>7.375</v>
      </c>
      <c r="H1276">
        <v>1.6875</v>
      </c>
      <c r="I1276">
        <v>4.625</v>
      </c>
      <c r="L1276" s="313" t="s">
        <v>4735</v>
      </c>
      <c r="M1276" s="313" t="s">
        <v>4739</v>
      </c>
      <c r="N1276" s="313" t="s">
        <v>4740</v>
      </c>
      <c r="O1276" s="313"/>
      <c r="P1276" s="313"/>
      <c r="Q1276" s="313"/>
    </row>
    <row r="1277" spans="2:17">
      <c r="B1277" s="380">
        <v>41318</v>
      </c>
      <c r="C1277">
        <v>3373</v>
      </c>
      <c r="D1277" s="313" t="s">
        <v>2845</v>
      </c>
      <c r="E1277" s="313" t="s">
        <v>94</v>
      </c>
      <c r="F1277" s="313"/>
      <c r="G1277">
        <v>2.3125</v>
      </c>
      <c r="H1277">
        <v>1.9375</v>
      </c>
      <c r="I1277">
        <v>1.9375</v>
      </c>
      <c r="J1277">
        <v>1.25</v>
      </c>
      <c r="L1277" s="313" t="s">
        <v>4741</v>
      </c>
      <c r="M1277" s="313" t="s">
        <v>4742</v>
      </c>
      <c r="N1277" s="313" t="s">
        <v>4743</v>
      </c>
      <c r="O1277" s="313"/>
      <c r="P1277" s="313"/>
      <c r="Q1277" s="313"/>
    </row>
    <row r="1278" spans="2:17">
      <c r="B1278" s="380">
        <v>41325</v>
      </c>
      <c r="C1278">
        <v>3374</v>
      </c>
      <c r="D1278" s="313" t="s">
        <v>2845</v>
      </c>
      <c r="E1278" s="313" t="s">
        <v>94</v>
      </c>
      <c r="F1278" s="313" t="s">
        <v>2860</v>
      </c>
      <c r="G1278">
        <v>2.8125</v>
      </c>
      <c r="H1278">
        <v>2.625</v>
      </c>
      <c r="I1278">
        <v>1.4375</v>
      </c>
      <c r="J1278">
        <v>1</v>
      </c>
      <c r="K1278" t="s">
        <v>2899</v>
      </c>
      <c r="L1278" s="313" t="s">
        <v>3984</v>
      </c>
      <c r="M1278" s="313"/>
      <c r="N1278" s="313" t="s">
        <v>4744</v>
      </c>
      <c r="O1278" s="313" t="s">
        <v>4745</v>
      </c>
      <c r="P1278" s="313" t="s">
        <v>4431</v>
      </c>
      <c r="Q1278" s="313" t="s">
        <v>4527</v>
      </c>
    </row>
    <row r="1279" spans="2:17">
      <c r="B1279" s="380">
        <v>41317</v>
      </c>
      <c r="C1279">
        <v>3375</v>
      </c>
      <c r="D1279" s="313" t="s">
        <v>2845</v>
      </c>
      <c r="E1279" s="313" t="s">
        <v>94</v>
      </c>
      <c r="F1279" s="313"/>
      <c r="G1279">
        <v>3.5</v>
      </c>
      <c r="H1279">
        <v>3.5</v>
      </c>
      <c r="I1279">
        <v>0.75</v>
      </c>
      <c r="J1279">
        <v>0.5</v>
      </c>
      <c r="L1279" s="313" t="s">
        <v>4746</v>
      </c>
      <c r="M1279" s="313" t="s">
        <v>4747</v>
      </c>
      <c r="N1279" s="313" t="s">
        <v>4748</v>
      </c>
      <c r="O1279" s="313"/>
      <c r="P1279" s="313"/>
      <c r="Q1279" s="313"/>
    </row>
    <row r="1280" spans="2:17">
      <c r="B1280" s="380">
        <v>41331</v>
      </c>
      <c r="C1280">
        <v>3376</v>
      </c>
      <c r="D1280" s="313" t="s">
        <v>2845</v>
      </c>
      <c r="E1280" s="313" t="s">
        <v>94</v>
      </c>
      <c r="F1280" s="313"/>
      <c r="G1280">
        <v>2.125</v>
      </c>
      <c r="H1280">
        <v>1.75</v>
      </c>
      <c r="I1280">
        <v>0.4375</v>
      </c>
      <c r="J1280">
        <v>0.75</v>
      </c>
      <c r="L1280" s="313" t="s">
        <v>4749</v>
      </c>
      <c r="M1280" s="313" t="s">
        <v>4750</v>
      </c>
      <c r="N1280" s="313" t="s">
        <v>3955</v>
      </c>
      <c r="O1280" s="313"/>
      <c r="P1280" s="313"/>
      <c r="Q1280" s="313"/>
    </row>
    <row r="1281" spans="2:17">
      <c r="B1281" s="380">
        <v>41360</v>
      </c>
      <c r="C1281">
        <v>3380</v>
      </c>
      <c r="D1281" s="313" t="s">
        <v>2845</v>
      </c>
      <c r="E1281" s="313" t="s">
        <v>94</v>
      </c>
      <c r="F1281" s="313"/>
      <c r="G1281">
        <v>5.75</v>
      </c>
      <c r="H1281">
        <v>2.375</v>
      </c>
      <c r="I1281">
        <v>1</v>
      </c>
      <c r="J1281">
        <v>0.75</v>
      </c>
      <c r="K1281" t="s">
        <v>3574</v>
      </c>
      <c r="L1281" s="313" t="s">
        <v>4751</v>
      </c>
      <c r="M1281" s="313" t="s">
        <v>4752</v>
      </c>
      <c r="N1281" s="313" t="s">
        <v>4753</v>
      </c>
      <c r="O1281" s="313" t="s">
        <v>3607</v>
      </c>
      <c r="P1281" s="313"/>
      <c r="Q1281" s="313"/>
    </row>
    <row r="1282" spans="2:17">
      <c r="B1282" s="380">
        <v>41373</v>
      </c>
      <c r="C1282">
        <v>3382</v>
      </c>
      <c r="D1282" s="313" t="s">
        <v>2845</v>
      </c>
      <c r="E1282" s="313" t="s">
        <v>94</v>
      </c>
      <c r="F1282" s="313"/>
      <c r="G1282">
        <v>4.75</v>
      </c>
      <c r="H1282">
        <v>2.75</v>
      </c>
      <c r="I1282">
        <v>1.625</v>
      </c>
      <c r="J1282">
        <v>1.25</v>
      </c>
      <c r="K1282" t="s">
        <v>4119</v>
      </c>
      <c r="L1282" s="313" t="s">
        <v>4280</v>
      </c>
      <c r="M1282" s="313"/>
      <c r="N1282" s="313" t="s">
        <v>4754</v>
      </c>
      <c r="O1282" s="313"/>
      <c r="P1282" s="313"/>
      <c r="Q1282" s="313"/>
    </row>
    <row r="1283" spans="2:17">
      <c r="B1283" s="380">
        <v>41375</v>
      </c>
      <c r="C1283">
        <v>3384</v>
      </c>
      <c r="D1283" s="313" t="s">
        <v>2845</v>
      </c>
      <c r="E1283" s="313" t="s">
        <v>94</v>
      </c>
      <c r="F1283" s="313"/>
      <c r="G1283">
        <v>6.25</v>
      </c>
      <c r="H1283">
        <v>6.25</v>
      </c>
      <c r="I1283">
        <v>1.25</v>
      </c>
      <c r="J1283">
        <v>1.25</v>
      </c>
      <c r="L1283" s="313" t="s">
        <v>4755</v>
      </c>
      <c r="M1283" s="313" t="s">
        <v>4756</v>
      </c>
      <c r="N1283" s="313" t="s">
        <v>4757</v>
      </c>
      <c r="O1283" s="313" t="s">
        <v>4758</v>
      </c>
      <c r="P1283" s="313"/>
      <c r="Q1283" s="313"/>
    </row>
    <row r="1284" spans="2:17">
      <c r="B1284" s="380">
        <v>41379</v>
      </c>
      <c r="C1284">
        <v>3385</v>
      </c>
      <c r="D1284" s="313" t="s">
        <v>2845</v>
      </c>
      <c r="E1284" s="313" t="s">
        <v>94</v>
      </c>
      <c r="F1284" s="313"/>
      <c r="G1284">
        <v>4.9375</v>
      </c>
      <c r="H1284">
        <v>4.125</v>
      </c>
      <c r="I1284">
        <v>0.875</v>
      </c>
      <c r="J1284">
        <v>0.875</v>
      </c>
      <c r="K1284" t="s">
        <v>4102</v>
      </c>
      <c r="L1284" s="313" t="s">
        <v>4759</v>
      </c>
      <c r="M1284" s="313" t="s">
        <v>4760</v>
      </c>
      <c r="N1284" s="313" t="s">
        <v>2851</v>
      </c>
      <c r="O1284" s="313" t="s">
        <v>2851</v>
      </c>
      <c r="P1284" s="313"/>
      <c r="Q1284" s="313"/>
    </row>
    <row r="1285" spans="2:17">
      <c r="B1285" s="380">
        <v>41379</v>
      </c>
      <c r="C1285">
        <v>3386</v>
      </c>
      <c r="D1285" s="313" t="s">
        <v>2845</v>
      </c>
      <c r="E1285" s="313" t="s">
        <v>94</v>
      </c>
      <c r="F1285" s="313"/>
      <c r="G1285">
        <v>4.75</v>
      </c>
      <c r="H1285">
        <v>2.25</v>
      </c>
      <c r="I1285">
        <v>2.25</v>
      </c>
      <c r="J1285">
        <v>2.25</v>
      </c>
      <c r="K1285" t="s">
        <v>4102</v>
      </c>
      <c r="L1285" s="313" t="s">
        <v>4759</v>
      </c>
      <c r="M1285" s="313" t="s">
        <v>4761</v>
      </c>
      <c r="N1285" s="313" t="s">
        <v>2851</v>
      </c>
      <c r="O1285" s="313" t="s">
        <v>2851</v>
      </c>
      <c r="P1285" s="313"/>
      <c r="Q1285" s="313"/>
    </row>
    <row r="1286" spans="2:17">
      <c r="B1286" s="380">
        <v>41387</v>
      </c>
      <c r="C1286">
        <v>3387</v>
      </c>
      <c r="D1286" s="313" t="s">
        <v>2907</v>
      </c>
      <c r="E1286" s="313" t="s">
        <v>2625</v>
      </c>
      <c r="F1286" s="313"/>
      <c r="G1286">
        <v>4.625</v>
      </c>
      <c r="H1286">
        <v>2.75</v>
      </c>
      <c r="I1286">
        <v>1.125</v>
      </c>
      <c r="J1286">
        <v>0.875</v>
      </c>
      <c r="K1286" t="s">
        <v>4119</v>
      </c>
      <c r="L1286" s="313" t="s">
        <v>4280</v>
      </c>
      <c r="M1286" s="313" t="s">
        <v>4762</v>
      </c>
      <c r="N1286" s="313" t="s">
        <v>2851</v>
      </c>
      <c r="O1286" s="313"/>
      <c r="P1286" s="313"/>
      <c r="Q1286" s="313"/>
    </row>
    <row r="1287" spans="2:17">
      <c r="B1287" s="380">
        <v>41393</v>
      </c>
      <c r="C1287">
        <v>3388</v>
      </c>
      <c r="D1287" s="313" t="s">
        <v>2845</v>
      </c>
      <c r="E1287" s="313" t="s">
        <v>94</v>
      </c>
      <c r="F1287" s="313"/>
      <c r="G1287">
        <v>5.0625</v>
      </c>
      <c r="H1287">
        <v>5.0625</v>
      </c>
      <c r="I1287">
        <v>0.5625</v>
      </c>
      <c r="J1287">
        <v>0.5625</v>
      </c>
      <c r="K1287" t="s">
        <v>2861</v>
      </c>
      <c r="L1287" s="313" t="s">
        <v>4763</v>
      </c>
      <c r="M1287" s="313" t="s">
        <v>4764</v>
      </c>
      <c r="N1287" s="313" t="s">
        <v>3903</v>
      </c>
      <c r="O1287" s="313" t="s">
        <v>2851</v>
      </c>
      <c r="P1287" s="313"/>
      <c r="Q1287" s="313"/>
    </row>
    <row r="1288" spans="2:17">
      <c r="B1288" s="380">
        <v>41404</v>
      </c>
      <c r="C1288">
        <v>3390</v>
      </c>
      <c r="D1288" s="313" t="s">
        <v>2845</v>
      </c>
      <c r="E1288" s="313" t="s">
        <v>94</v>
      </c>
      <c r="F1288" s="313"/>
      <c r="G1288">
        <v>5.5</v>
      </c>
      <c r="H1288">
        <v>2.75</v>
      </c>
      <c r="I1288">
        <v>0.625</v>
      </c>
      <c r="J1288">
        <v>0.625</v>
      </c>
      <c r="K1288" t="s">
        <v>4102</v>
      </c>
      <c r="L1288" s="313" t="s">
        <v>4765</v>
      </c>
      <c r="M1288" s="313" t="s">
        <v>4760</v>
      </c>
      <c r="N1288" s="313" t="s">
        <v>3955</v>
      </c>
      <c r="O1288" s="313"/>
      <c r="P1288" s="313"/>
      <c r="Q1288" s="313"/>
    </row>
    <row r="1289" spans="2:17">
      <c r="B1289" s="380">
        <v>41409</v>
      </c>
      <c r="C1289">
        <v>3391</v>
      </c>
      <c r="D1289" s="313" t="s">
        <v>2907</v>
      </c>
      <c r="E1289" s="313" t="s">
        <v>3786</v>
      </c>
      <c r="F1289" s="313"/>
      <c r="G1289">
        <v>5.25</v>
      </c>
      <c r="H1289">
        <v>4.25</v>
      </c>
      <c r="I1289">
        <v>1.1875</v>
      </c>
      <c r="K1289" t="s">
        <v>3736</v>
      </c>
      <c r="L1289" s="313" t="s">
        <v>3870</v>
      </c>
      <c r="M1289" s="313" t="s">
        <v>4766</v>
      </c>
      <c r="N1289" s="313" t="s">
        <v>4498</v>
      </c>
      <c r="O1289" s="313"/>
      <c r="P1289" s="313"/>
      <c r="Q1289" s="313"/>
    </row>
    <row r="1290" spans="2:17">
      <c r="B1290" s="380">
        <v>41414</v>
      </c>
      <c r="C1290">
        <v>3392</v>
      </c>
      <c r="D1290" s="313" t="s">
        <v>2845</v>
      </c>
      <c r="E1290" s="313" t="s">
        <v>94</v>
      </c>
      <c r="F1290" s="313" t="s">
        <v>2860</v>
      </c>
      <c r="G1290">
        <v>2.375</v>
      </c>
      <c r="H1290">
        <v>1.875</v>
      </c>
      <c r="I1290">
        <v>1.6875</v>
      </c>
      <c r="J1290">
        <v>1</v>
      </c>
      <c r="K1290" t="s">
        <v>2861</v>
      </c>
      <c r="L1290" s="313" t="s">
        <v>3156</v>
      </c>
      <c r="M1290" s="313" t="s">
        <v>4767</v>
      </c>
      <c r="N1290" s="313" t="s">
        <v>4768</v>
      </c>
      <c r="O1290" s="313" t="s">
        <v>4769</v>
      </c>
      <c r="P1290" s="313" t="s">
        <v>4770</v>
      </c>
      <c r="Q1290" s="313" t="s">
        <v>4771</v>
      </c>
    </row>
    <row r="1291" spans="2:17">
      <c r="B1291" s="380">
        <v>41414</v>
      </c>
      <c r="C1291">
        <v>3393</v>
      </c>
      <c r="D1291" s="313" t="s">
        <v>2845</v>
      </c>
      <c r="E1291" s="313" t="s">
        <v>94</v>
      </c>
      <c r="F1291" s="313" t="s">
        <v>2860</v>
      </c>
      <c r="G1291">
        <v>9</v>
      </c>
      <c r="H1291">
        <v>8</v>
      </c>
      <c r="I1291">
        <v>2</v>
      </c>
      <c r="K1291" t="s">
        <v>2861</v>
      </c>
      <c r="L1291" s="313" t="s">
        <v>3156</v>
      </c>
      <c r="M1291" s="313" t="s">
        <v>4772</v>
      </c>
      <c r="N1291" s="313" t="s">
        <v>4773</v>
      </c>
      <c r="O1291" s="313" t="s">
        <v>4774</v>
      </c>
      <c r="P1291" s="313" t="s">
        <v>3909</v>
      </c>
      <c r="Q1291" s="313" t="s">
        <v>3909</v>
      </c>
    </row>
    <row r="1292" spans="2:17">
      <c r="B1292" s="380">
        <v>41414</v>
      </c>
      <c r="C1292">
        <v>3394</v>
      </c>
      <c r="D1292" s="313" t="s">
        <v>2845</v>
      </c>
      <c r="E1292" s="313" t="s">
        <v>94</v>
      </c>
      <c r="F1292" s="313" t="s">
        <v>2860</v>
      </c>
      <c r="G1292">
        <v>3</v>
      </c>
      <c r="H1292">
        <v>3</v>
      </c>
      <c r="I1292">
        <v>1.5625</v>
      </c>
      <c r="J1292">
        <v>1</v>
      </c>
      <c r="K1292" t="s">
        <v>2861</v>
      </c>
      <c r="L1292" s="313" t="s">
        <v>3156</v>
      </c>
      <c r="M1292" s="313" t="s">
        <v>4775</v>
      </c>
      <c r="N1292" s="313" t="s">
        <v>4776</v>
      </c>
      <c r="O1292" s="313" t="s">
        <v>4777</v>
      </c>
      <c r="P1292" s="313" t="s">
        <v>4636</v>
      </c>
      <c r="Q1292" s="313" t="s">
        <v>4637</v>
      </c>
    </row>
    <row r="1293" spans="2:17">
      <c r="B1293" s="380">
        <v>41414</v>
      </c>
      <c r="C1293">
        <v>3395</v>
      </c>
      <c r="D1293" s="313" t="s">
        <v>2845</v>
      </c>
      <c r="E1293" s="313" t="s">
        <v>94</v>
      </c>
      <c r="F1293" s="313" t="s">
        <v>2860</v>
      </c>
      <c r="G1293">
        <v>6</v>
      </c>
      <c r="H1293">
        <v>6</v>
      </c>
      <c r="I1293">
        <v>2</v>
      </c>
      <c r="J1293">
        <v>1</v>
      </c>
      <c r="K1293" t="s">
        <v>2861</v>
      </c>
      <c r="L1293" s="313" t="s">
        <v>3156</v>
      </c>
      <c r="M1293" s="313" t="s">
        <v>4778</v>
      </c>
      <c r="N1293" s="313" t="s">
        <v>4779</v>
      </c>
      <c r="O1293" s="313" t="s">
        <v>4780</v>
      </c>
      <c r="P1293" s="313" t="s">
        <v>4602</v>
      </c>
      <c r="Q1293" s="313" t="s">
        <v>3909</v>
      </c>
    </row>
    <row r="1294" spans="2:17">
      <c r="B1294" s="380">
        <v>41414</v>
      </c>
      <c r="C1294">
        <v>3396</v>
      </c>
      <c r="D1294" s="313" t="s">
        <v>2845</v>
      </c>
      <c r="E1294" s="313" t="s">
        <v>94</v>
      </c>
      <c r="F1294" s="313" t="s">
        <v>2860</v>
      </c>
      <c r="G1294">
        <v>4.0625</v>
      </c>
      <c r="H1294">
        <v>3.5</v>
      </c>
      <c r="I1294">
        <v>1.25</v>
      </c>
      <c r="J1294">
        <v>1</v>
      </c>
      <c r="K1294" t="s">
        <v>2861</v>
      </c>
      <c r="L1294" s="313" t="s">
        <v>3156</v>
      </c>
      <c r="M1294" s="313" t="s">
        <v>4781</v>
      </c>
      <c r="N1294" s="313" t="s">
        <v>4782</v>
      </c>
      <c r="O1294" s="313" t="s">
        <v>4783</v>
      </c>
      <c r="P1294" s="313" t="s">
        <v>3318</v>
      </c>
      <c r="Q1294" s="313" t="s">
        <v>3907</v>
      </c>
    </row>
    <row r="1295" spans="2:17">
      <c r="B1295" s="380">
        <v>41414</v>
      </c>
      <c r="C1295">
        <v>3398</v>
      </c>
      <c r="D1295" s="313" t="s">
        <v>2845</v>
      </c>
      <c r="E1295" s="313" t="s">
        <v>94</v>
      </c>
      <c r="F1295" s="313" t="s">
        <v>2860</v>
      </c>
      <c r="G1295">
        <v>4.0625</v>
      </c>
      <c r="H1295">
        <v>3.5</v>
      </c>
      <c r="I1295">
        <v>1.75</v>
      </c>
      <c r="K1295" t="s">
        <v>2861</v>
      </c>
      <c r="L1295" s="313" t="s">
        <v>3156</v>
      </c>
      <c r="M1295" s="313" t="s">
        <v>4784</v>
      </c>
      <c r="N1295" s="313" t="s">
        <v>4785</v>
      </c>
      <c r="O1295" s="313" t="s">
        <v>4786</v>
      </c>
      <c r="P1295" s="313" t="s">
        <v>3318</v>
      </c>
      <c r="Q1295" s="313" t="s">
        <v>3907</v>
      </c>
    </row>
    <row r="1296" spans="2:17">
      <c r="B1296" s="380">
        <v>41416</v>
      </c>
      <c r="C1296">
        <v>3403</v>
      </c>
      <c r="D1296" s="313" t="s">
        <v>2845</v>
      </c>
      <c r="E1296" s="313" t="s">
        <v>94</v>
      </c>
      <c r="F1296" s="313"/>
      <c r="G1296">
        <v>9</v>
      </c>
      <c r="H1296">
        <v>9</v>
      </c>
      <c r="I1296">
        <v>1.25</v>
      </c>
      <c r="J1296">
        <v>1.25</v>
      </c>
      <c r="K1296" t="s">
        <v>3736</v>
      </c>
      <c r="L1296" s="313" t="s">
        <v>4787</v>
      </c>
      <c r="M1296" s="313"/>
      <c r="N1296" s="313" t="s">
        <v>4562</v>
      </c>
      <c r="O1296" s="313"/>
      <c r="P1296" s="313"/>
      <c r="Q1296" s="313"/>
    </row>
    <row r="1297" spans="2:17">
      <c r="B1297" s="380">
        <v>41417</v>
      </c>
      <c r="C1297">
        <v>3404</v>
      </c>
      <c r="D1297" s="313" t="s">
        <v>2845</v>
      </c>
      <c r="E1297" s="313" t="s">
        <v>94</v>
      </c>
      <c r="F1297" s="313" t="s">
        <v>2860</v>
      </c>
      <c r="G1297">
        <v>4.8125</v>
      </c>
      <c r="H1297">
        <v>3.625</v>
      </c>
      <c r="I1297">
        <v>1.625</v>
      </c>
      <c r="J1297">
        <v>1.375</v>
      </c>
      <c r="K1297" t="s">
        <v>3736</v>
      </c>
      <c r="L1297" s="313" t="s">
        <v>3772</v>
      </c>
      <c r="M1297" s="313" t="s">
        <v>4788</v>
      </c>
      <c r="N1297" s="313" t="s">
        <v>4789</v>
      </c>
      <c r="O1297" s="313" t="s">
        <v>4790</v>
      </c>
      <c r="P1297" s="313" t="s">
        <v>4602</v>
      </c>
      <c r="Q1297" s="313" t="s">
        <v>3907</v>
      </c>
    </row>
    <row r="1298" spans="2:17">
      <c r="B1298" s="380">
        <v>41423</v>
      </c>
      <c r="C1298">
        <v>3405</v>
      </c>
      <c r="D1298" s="313" t="s">
        <v>2845</v>
      </c>
      <c r="E1298" s="313" t="s">
        <v>94</v>
      </c>
      <c r="F1298" s="313"/>
      <c r="G1298">
        <v>7.5</v>
      </c>
      <c r="H1298">
        <v>4.5</v>
      </c>
      <c r="I1298">
        <v>1</v>
      </c>
      <c r="J1298">
        <v>0.625</v>
      </c>
      <c r="L1298" s="313" t="s">
        <v>4625</v>
      </c>
      <c r="M1298" s="313" t="s">
        <v>4791</v>
      </c>
      <c r="N1298" s="313" t="s">
        <v>4581</v>
      </c>
      <c r="O1298" s="313" t="s">
        <v>2851</v>
      </c>
      <c r="P1298" s="313"/>
      <c r="Q1298" s="313"/>
    </row>
    <row r="1299" spans="2:17">
      <c r="B1299" s="380">
        <v>41424</v>
      </c>
      <c r="C1299">
        <v>3406</v>
      </c>
      <c r="D1299" s="313" t="s">
        <v>2845</v>
      </c>
      <c r="E1299" s="313" t="s">
        <v>94</v>
      </c>
      <c r="F1299" s="313" t="s">
        <v>2860</v>
      </c>
      <c r="G1299">
        <v>7.5</v>
      </c>
      <c r="H1299">
        <v>5.0625</v>
      </c>
      <c r="I1299">
        <v>2.28125</v>
      </c>
      <c r="J1299">
        <v>5.15625</v>
      </c>
      <c r="K1299" t="s">
        <v>4102</v>
      </c>
      <c r="L1299" s="313" t="s">
        <v>4792</v>
      </c>
      <c r="M1299" s="313" t="s">
        <v>4793</v>
      </c>
      <c r="N1299" s="313" t="s">
        <v>4794</v>
      </c>
      <c r="O1299" s="313" t="s">
        <v>4795</v>
      </c>
      <c r="P1299" s="313"/>
      <c r="Q1299" s="313"/>
    </row>
    <row r="1300" spans="2:17">
      <c r="B1300" s="380">
        <v>41425</v>
      </c>
      <c r="C1300">
        <v>3407</v>
      </c>
      <c r="D1300" s="313" t="s">
        <v>2845</v>
      </c>
      <c r="E1300" s="313" t="s">
        <v>94</v>
      </c>
      <c r="F1300" s="313"/>
      <c r="G1300">
        <v>5.5</v>
      </c>
      <c r="H1300">
        <v>3</v>
      </c>
      <c r="I1300">
        <v>1.75</v>
      </c>
      <c r="J1300">
        <v>1.75</v>
      </c>
      <c r="K1300" t="s">
        <v>4102</v>
      </c>
      <c r="L1300" s="313" t="s">
        <v>4796</v>
      </c>
      <c r="M1300" s="313" t="s">
        <v>4797</v>
      </c>
      <c r="N1300" s="313" t="s">
        <v>4798</v>
      </c>
      <c r="O1300" s="313" t="s">
        <v>4798</v>
      </c>
      <c r="P1300" s="313" t="s">
        <v>3907</v>
      </c>
      <c r="Q1300" s="313" t="s">
        <v>3907</v>
      </c>
    </row>
    <row r="1301" spans="2:17">
      <c r="B1301" s="380">
        <v>41439</v>
      </c>
      <c r="C1301">
        <v>3408</v>
      </c>
      <c r="D1301" s="313" t="s">
        <v>2845</v>
      </c>
      <c r="E1301" s="313" t="s">
        <v>94</v>
      </c>
      <c r="F1301" s="313"/>
      <c r="G1301">
        <v>6.5</v>
      </c>
      <c r="H1301">
        <v>5</v>
      </c>
      <c r="I1301">
        <v>1.5</v>
      </c>
      <c r="J1301">
        <v>1.5</v>
      </c>
      <c r="K1301" t="s">
        <v>4102</v>
      </c>
      <c r="L1301" s="313" t="s">
        <v>4799</v>
      </c>
      <c r="M1301" s="313"/>
      <c r="N1301" s="313" t="s">
        <v>4800</v>
      </c>
      <c r="O1301" s="313"/>
      <c r="P1301" s="313"/>
      <c r="Q1301" s="313"/>
    </row>
    <row r="1302" spans="2:17">
      <c r="B1302" s="380">
        <v>41427</v>
      </c>
      <c r="C1302">
        <v>3409</v>
      </c>
      <c r="D1302" s="313" t="s">
        <v>2845</v>
      </c>
      <c r="E1302" s="313" t="s">
        <v>94</v>
      </c>
      <c r="F1302" s="313" t="s">
        <v>2860</v>
      </c>
      <c r="G1302">
        <v>3.75</v>
      </c>
      <c r="H1302">
        <v>3.75</v>
      </c>
      <c r="I1302">
        <v>1.75</v>
      </c>
      <c r="J1302">
        <v>1.75</v>
      </c>
      <c r="K1302" t="s">
        <v>4102</v>
      </c>
      <c r="L1302" s="313" t="s">
        <v>4801</v>
      </c>
      <c r="M1302" s="313" t="s">
        <v>4802</v>
      </c>
      <c r="N1302" s="313" t="s">
        <v>4803</v>
      </c>
      <c r="O1302" s="313" t="s">
        <v>4804</v>
      </c>
      <c r="P1302" s="313" t="s">
        <v>3907</v>
      </c>
      <c r="Q1302" s="313" t="s">
        <v>3907</v>
      </c>
    </row>
    <row r="1303" spans="2:17">
      <c r="B1303" s="380">
        <v>41445</v>
      </c>
      <c r="C1303">
        <v>3410</v>
      </c>
      <c r="D1303" s="313" t="s">
        <v>2845</v>
      </c>
      <c r="E1303" s="313" t="s">
        <v>94</v>
      </c>
      <c r="F1303" s="313"/>
      <c r="G1303">
        <v>6.5</v>
      </c>
      <c r="H1303">
        <v>4.53125</v>
      </c>
      <c r="I1303">
        <v>4.03125</v>
      </c>
      <c r="J1303">
        <v>4.03125</v>
      </c>
      <c r="K1303" t="s">
        <v>4102</v>
      </c>
      <c r="L1303" s="313" t="s">
        <v>4805</v>
      </c>
      <c r="M1303" s="313" t="s">
        <v>4652</v>
      </c>
      <c r="N1303" s="313" t="s">
        <v>4706</v>
      </c>
      <c r="O1303" s="313"/>
      <c r="P1303" s="313"/>
      <c r="Q1303" s="313"/>
    </row>
    <row r="1304" spans="2:17">
      <c r="B1304" s="380">
        <v>41451</v>
      </c>
      <c r="C1304">
        <v>3411</v>
      </c>
      <c r="D1304" s="313" t="s">
        <v>2845</v>
      </c>
      <c r="E1304" s="313" t="s">
        <v>94</v>
      </c>
      <c r="F1304" s="313" t="s">
        <v>2860</v>
      </c>
      <c r="G1304">
        <v>3.0625</v>
      </c>
      <c r="H1304">
        <v>3.0625</v>
      </c>
      <c r="I1304">
        <v>1.5625</v>
      </c>
      <c r="J1304">
        <v>1.3125</v>
      </c>
      <c r="K1304" t="s">
        <v>2936</v>
      </c>
      <c r="L1304" s="313" t="s">
        <v>3772</v>
      </c>
      <c r="M1304" s="313"/>
      <c r="N1304" s="313" t="s">
        <v>4806</v>
      </c>
      <c r="O1304" s="313" t="s">
        <v>4806</v>
      </c>
      <c r="P1304" s="313" t="s">
        <v>3318</v>
      </c>
      <c r="Q1304" s="313" t="s">
        <v>3907</v>
      </c>
    </row>
    <row r="1305" spans="2:17">
      <c r="B1305" s="380">
        <v>41452</v>
      </c>
      <c r="C1305">
        <v>3412</v>
      </c>
      <c r="D1305" s="313" t="s">
        <v>2845</v>
      </c>
      <c r="E1305" s="313" t="s">
        <v>94</v>
      </c>
      <c r="F1305" s="313"/>
      <c r="G1305">
        <v>4.5</v>
      </c>
      <c r="H1305">
        <v>3</v>
      </c>
      <c r="I1305">
        <v>2</v>
      </c>
      <c r="J1305">
        <v>2</v>
      </c>
      <c r="K1305" t="s">
        <v>4102</v>
      </c>
      <c r="L1305" s="313" t="s">
        <v>4807</v>
      </c>
      <c r="M1305" s="313" t="s">
        <v>4808</v>
      </c>
      <c r="N1305" s="313" t="s">
        <v>2851</v>
      </c>
      <c r="O1305" s="313" t="s">
        <v>2851</v>
      </c>
      <c r="P1305" s="313"/>
      <c r="Q1305" s="313"/>
    </row>
    <row r="1306" spans="2:17">
      <c r="B1306" s="380">
        <v>41452</v>
      </c>
      <c r="C1306">
        <v>3413</v>
      </c>
      <c r="D1306" s="313" t="s">
        <v>2845</v>
      </c>
      <c r="E1306" s="313" t="s">
        <v>94</v>
      </c>
      <c r="F1306" s="313" t="s">
        <v>2860</v>
      </c>
      <c r="G1306">
        <v>3.75</v>
      </c>
      <c r="H1306">
        <v>3.125</v>
      </c>
      <c r="I1306">
        <v>1.5</v>
      </c>
      <c r="J1306">
        <v>0.75</v>
      </c>
      <c r="K1306" t="s">
        <v>2861</v>
      </c>
      <c r="L1306" s="313" t="s">
        <v>4093</v>
      </c>
      <c r="M1306" s="313" t="s">
        <v>4809</v>
      </c>
      <c r="N1306" s="313" t="s">
        <v>4810</v>
      </c>
      <c r="O1306" s="313" t="s">
        <v>4811</v>
      </c>
      <c r="P1306" s="313" t="s">
        <v>4812</v>
      </c>
      <c r="Q1306" s="313" t="s">
        <v>4813</v>
      </c>
    </row>
    <row r="1307" spans="2:17">
      <c r="B1307" s="380">
        <v>41452</v>
      </c>
      <c r="C1307">
        <v>3414</v>
      </c>
      <c r="D1307" s="313" t="s">
        <v>2845</v>
      </c>
      <c r="E1307" s="313" t="s">
        <v>94</v>
      </c>
      <c r="F1307" s="313" t="s">
        <v>2860</v>
      </c>
      <c r="G1307">
        <v>8</v>
      </c>
      <c r="H1307">
        <v>2</v>
      </c>
      <c r="I1307">
        <v>1.5</v>
      </c>
      <c r="J1307">
        <v>0.5625</v>
      </c>
      <c r="K1307" t="s">
        <v>2936</v>
      </c>
      <c r="L1307" s="313" t="s">
        <v>4093</v>
      </c>
      <c r="M1307" s="313"/>
      <c r="N1307" s="313" t="s">
        <v>4814</v>
      </c>
      <c r="O1307" s="313" t="s">
        <v>4815</v>
      </c>
      <c r="P1307" s="313" t="s">
        <v>4602</v>
      </c>
      <c r="Q1307" s="313" t="s">
        <v>3585</v>
      </c>
    </row>
    <row r="1308" spans="2:17">
      <c r="B1308" s="380">
        <v>41452</v>
      </c>
      <c r="C1308">
        <v>3415</v>
      </c>
      <c r="D1308" s="313" t="s">
        <v>2845</v>
      </c>
      <c r="E1308" s="313" t="s">
        <v>94</v>
      </c>
      <c r="F1308" s="313" t="s">
        <v>2860</v>
      </c>
      <c r="G1308">
        <v>6</v>
      </c>
      <c r="H1308">
        <v>5.5</v>
      </c>
      <c r="I1308">
        <v>1.5</v>
      </c>
      <c r="J1308">
        <v>0.75</v>
      </c>
      <c r="K1308" t="s">
        <v>2936</v>
      </c>
      <c r="L1308" s="313" t="s">
        <v>4093</v>
      </c>
      <c r="M1308" s="313"/>
      <c r="N1308" s="313" t="s">
        <v>4816</v>
      </c>
      <c r="O1308" s="313" t="s">
        <v>4817</v>
      </c>
      <c r="P1308" s="313" t="s">
        <v>4602</v>
      </c>
      <c r="Q1308" s="313" t="s">
        <v>3907</v>
      </c>
    </row>
    <row r="1309" spans="2:17">
      <c r="B1309" s="380">
        <v>41452</v>
      </c>
      <c r="C1309">
        <v>3416</v>
      </c>
      <c r="D1309" s="313" t="s">
        <v>2845</v>
      </c>
      <c r="E1309" s="313" t="s">
        <v>94</v>
      </c>
      <c r="F1309" s="313" t="s">
        <v>2860</v>
      </c>
      <c r="G1309">
        <v>10.4375</v>
      </c>
      <c r="H1309">
        <v>6.0625</v>
      </c>
      <c r="I1309">
        <v>2</v>
      </c>
      <c r="J1309">
        <v>0.625</v>
      </c>
      <c r="K1309" t="s">
        <v>2936</v>
      </c>
      <c r="L1309" s="313" t="s">
        <v>4093</v>
      </c>
      <c r="M1309" s="313"/>
      <c r="N1309" s="313" t="s">
        <v>4607</v>
      </c>
      <c r="O1309" s="313" t="s">
        <v>4617</v>
      </c>
      <c r="P1309" s="313" t="s">
        <v>4609</v>
      </c>
      <c r="Q1309" s="313" t="s">
        <v>3909</v>
      </c>
    </row>
    <row r="1310" spans="2:17">
      <c r="B1310" s="380">
        <v>41452</v>
      </c>
      <c r="C1310">
        <v>3417</v>
      </c>
      <c r="D1310" s="313" t="s">
        <v>2845</v>
      </c>
      <c r="E1310" s="313" t="s">
        <v>94</v>
      </c>
      <c r="F1310" s="313" t="s">
        <v>2860</v>
      </c>
      <c r="G1310">
        <v>5.9375</v>
      </c>
      <c r="H1310">
        <v>3.8125</v>
      </c>
      <c r="I1310">
        <v>1.5</v>
      </c>
      <c r="J1310">
        <v>0.75</v>
      </c>
      <c r="K1310" t="s">
        <v>2936</v>
      </c>
      <c r="L1310" s="313" t="s">
        <v>4093</v>
      </c>
      <c r="M1310" s="313"/>
      <c r="N1310" s="313" t="s">
        <v>4818</v>
      </c>
      <c r="O1310" s="313" t="s">
        <v>4819</v>
      </c>
      <c r="P1310" s="313" t="s">
        <v>3318</v>
      </c>
      <c r="Q1310" s="313" t="s">
        <v>3907</v>
      </c>
    </row>
    <row r="1311" spans="2:17">
      <c r="B1311" s="380">
        <v>41463</v>
      </c>
      <c r="C1311">
        <v>3419</v>
      </c>
      <c r="D1311" s="313" t="s">
        <v>2849</v>
      </c>
      <c r="E1311" s="313" t="s">
        <v>94</v>
      </c>
      <c r="F1311" s="313"/>
      <c r="G1311">
        <v>3</v>
      </c>
      <c r="H1311">
        <v>2.125</v>
      </c>
      <c r="I1311">
        <v>1</v>
      </c>
      <c r="K1311" t="s">
        <v>2899</v>
      </c>
      <c r="L1311" s="313" t="s">
        <v>4820</v>
      </c>
      <c r="M1311" s="313" t="s">
        <v>4821</v>
      </c>
      <c r="N1311" s="313" t="s">
        <v>3955</v>
      </c>
      <c r="O1311" s="313" t="s">
        <v>4822</v>
      </c>
      <c r="P1311" s="313"/>
      <c r="Q1311" s="313"/>
    </row>
    <row r="1312" spans="2:17">
      <c r="B1312" s="380">
        <v>41463</v>
      </c>
      <c r="C1312">
        <v>3421</v>
      </c>
      <c r="D1312" s="313" t="s">
        <v>2845</v>
      </c>
      <c r="E1312" s="313" t="s">
        <v>94</v>
      </c>
      <c r="F1312" s="313" t="s">
        <v>2860</v>
      </c>
      <c r="G1312">
        <v>9.125</v>
      </c>
      <c r="H1312">
        <v>5.125</v>
      </c>
      <c r="I1312">
        <v>3.25</v>
      </c>
      <c r="K1312" t="s">
        <v>4823</v>
      </c>
      <c r="L1312" s="313" t="s">
        <v>4824</v>
      </c>
      <c r="M1312" s="313" t="s">
        <v>4825</v>
      </c>
      <c r="N1312" s="313" t="s">
        <v>4617</v>
      </c>
      <c r="O1312" s="313" t="s">
        <v>4617</v>
      </c>
      <c r="P1312" s="313" t="s">
        <v>3909</v>
      </c>
      <c r="Q1312" s="313" t="s">
        <v>3909</v>
      </c>
    </row>
    <row r="1313" spans="2:17">
      <c r="B1313" s="380">
        <v>41472</v>
      </c>
      <c r="C1313">
        <v>3422</v>
      </c>
      <c r="D1313" s="313" t="s">
        <v>3866</v>
      </c>
      <c r="E1313" s="313" t="s">
        <v>94</v>
      </c>
      <c r="F1313" s="313"/>
      <c r="G1313">
        <v>4</v>
      </c>
      <c r="H1313">
        <v>1.25</v>
      </c>
      <c r="I1313">
        <v>0.75</v>
      </c>
      <c r="J1313">
        <v>0.75</v>
      </c>
      <c r="K1313" t="s">
        <v>3934</v>
      </c>
      <c r="L1313" s="313" t="s">
        <v>4054</v>
      </c>
      <c r="M1313" s="313"/>
      <c r="N1313" s="313"/>
      <c r="O1313" s="313"/>
      <c r="P1313" s="313"/>
      <c r="Q1313" s="313"/>
    </row>
    <row r="1314" spans="2:17">
      <c r="B1314" s="380">
        <v>41478</v>
      </c>
      <c r="C1314">
        <v>3426</v>
      </c>
      <c r="D1314" s="313" t="s">
        <v>2845</v>
      </c>
      <c r="E1314" s="313" t="s">
        <v>94</v>
      </c>
      <c r="F1314" s="313"/>
      <c r="G1314">
        <v>9.75</v>
      </c>
      <c r="H1314">
        <v>2</v>
      </c>
      <c r="I1314">
        <v>0.875</v>
      </c>
      <c r="J1314">
        <v>0.625</v>
      </c>
      <c r="K1314" t="s">
        <v>3574</v>
      </c>
      <c r="L1314" s="313" t="s">
        <v>4826</v>
      </c>
      <c r="M1314" s="313"/>
      <c r="N1314" s="313" t="s">
        <v>4827</v>
      </c>
      <c r="O1314" s="313"/>
      <c r="P1314" s="313"/>
      <c r="Q1314" s="313"/>
    </row>
    <row r="1315" spans="2:17">
      <c r="B1315" s="380">
        <v>41485</v>
      </c>
      <c r="C1315">
        <v>3429</v>
      </c>
      <c r="D1315" s="313" t="s">
        <v>2845</v>
      </c>
      <c r="E1315" s="313" t="s">
        <v>94</v>
      </c>
      <c r="F1315" s="313"/>
      <c r="G1315">
        <v>5</v>
      </c>
      <c r="H1315">
        <v>4.5</v>
      </c>
      <c r="I1315">
        <v>2.25</v>
      </c>
      <c r="J1315">
        <v>2.25</v>
      </c>
      <c r="K1315" t="s">
        <v>4119</v>
      </c>
      <c r="L1315" s="313" t="s">
        <v>4224</v>
      </c>
      <c r="M1315" s="313" t="s">
        <v>4828</v>
      </c>
      <c r="N1315" s="313" t="s">
        <v>3665</v>
      </c>
      <c r="O1315" s="313" t="s">
        <v>3665</v>
      </c>
      <c r="P1315" s="313"/>
      <c r="Q1315" s="313"/>
    </row>
    <row r="1316" spans="2:17">
      <c r="B1316" s="380">
        <v>41492</v>
      </c>
      <c r="C1316">
        <v>3431</v>
      </c>
      <c r="D1316" s="313" t="s">
        <v>2845</v>
      </c>
      <c r="E1316" s="313" t="s">
        <v>94</v>
      </c>
      <c r="F1316" s="313"/>
      <c r="G1316">
        <v>5</v>
      </c>
      <c r="H1316">
        <v>5</v>
      </c>
      <c r="I1316">
        <v>4</v>
      </c>
      <c r="J1316">
        <v>1.875</v>
      </c>
      <c r="K1316" t="s">
        <v>4102</v>
      </c>
      <c r="L1316" s="313" t="s">
        <v>3089</v>
      </c>
      <c r="M1316" s="313" t="s">
        <v>4829</v>
      </c>
      <c r="N1316" s="313" t="s">
        <v>3833</v>
      </c>
      <c r="O1316" s="313" t="s">
        <v>4645</v>
      </c>
      <c r="P1316" s="313"/>
      <c r="Q1316" s="313"/>
    </row>
    <row r="1317" spans="2:17">
      <c r="B1317" s="380">
        <v>41495</v>
      </c>
      <c r="C1317">
        <v>3432</v>
      </c>
      <c r="D1317" s="313" t="s">
        <v>2845</v>
      </c>
      <c r="E1317" s="313" t="s">
        <v>94</v>
      </c>
      <c r="F1317" s="313"/>
      <c r="G1317">
        <v>13.5</v>
      </c>
      <c r="H1317">
        <v>2</v>
      </c>
      <c r="I1317">
        <v>1.25</v>
      </c>
      <c r="J1317">
        <v>1.25</v>
      </c>
      <c r="K1317" t="s">
        <v>4102</v>
      </c>
      <c r="L1317" s="313" t="s">
        <v>4830</v>
      </c>
      <c r="M1317" s="313" t="s">
        <v>4831</v>
      </c>
      <c r="N1317" s="313" t="s">
        <v>2872</v>
      </c>
      <c r="O1317" s="313" t="s">
        <v>2872</v>
      </c>
      <c r="P1317" s="313"/>
      <c r="Q1317" s="313"/>
    </row>
    <row r="1318" spans="2:17">
      <c r="B1318" s="380">
        <v>41506</v>
      </c>
      <c r="C1318">
        <v>3433</v>
      </c>
      <c r="D1318" s="313" t="s">
        <v>2907</v>
      </c>
      <c r="E1318" s="313" t="s">
        <v>2625</v>
      </c>
      <c r="F1318" s="313"/>
      <c r="G1318">
        <v>5.375</v>
      </c>
      <c r="H1318">
        <v>2.90625</v>
      </c>
      <c r="I1318">
        <v>0.875</v>
      </c>
      <c r="L1318" s="313" t="s">
        <v>4832</v>
      </c>
      <c r="M1318" s="313" t="s">
        <v>4833</v>
      </c>
      <c r="N1318" s="313" t="s">
        <v>3955</v>
      </c>
      <c r="O1318" s="313"/>
      <c r="P1318" s="313"/>
      <c r="Q1318" s="313"/>
    </row>
    <row r="1319" spans="2:17">
      <c r="B1319" s="380">
        <v>41506</v>
      </c>
      <c r="C1319">
        <v>3434</v>
      </c>
      <c r="D1319" s="313" t="s">
        <v>2907</v>
      </c>
      <c r="E1319" s="313" t="s">
        <v>2625</v>
      </c>
      <c r="F1319" s="313"/>
      <c r="G1319">
        <v>5.375</v>
      </c>
      <c r="H1319">
        <v>2.90625</v>
      </c>
      <c r="I1319">
        <v>0.6875</v>
      </c>
      <c r="L1319" s="313" t="s">
        <v>4832</v>
      </c>
      <c r="M1319" s="313" t="s">
        <v>4834</v>
      </c>
      <c r="N1319" s="313" t="s">
        <v>3955</v>
      </c>
      <c r="O1319" s="313"/>
      <c r="P1319" s="313"/>
      <c r="Q1319" s="313"/>
    </row>
    <row r="1320" spans="2:17">
      <c r="B1320" s="380">
        <v>41508</v>
      </c>
      <c r="C1320">
        <v>3435</v>
      </c>
      <c r="D1320" s="313" t="s">
        <v>2845</v>
      </c>
      <c r="E1320" s="313" t="s">
        <v>94</v>
      </c>
      <c r="F1320" s="313"/>
      <c r="G1320">
        <v>3.0625</v>
      </c>
      <c r="H1320">
        <v>1.6875</v>
      </c>
      <c r="I1320">
        <v>1</v>
      </c>
      <c r="J1320">
        <v>0.5</v>
      </c>
      <c r="K1320" t="s">
        <v>3574</v>
      </c>
      <c r="L1320" s="313" t="s">
        <v>4835</v>
      </c>
      <c r="M1320" s="313"/>
      <c r="N1320" s="313" t="s">
        <v>2848</v>
      </c>
      <c r="O1320" s="313" t="s">
        <v>2848</v>
      </c>
      <c r="P1320" s="313"/>
      <c r="Q1320" s="313"/>
    </row>
    <row r="1321" spans="2:17">
      <c r="B1321" s="380">
        <v>41515</v>
      </c>
      <c r="C1321">
        <v>3436</v>
      </c>
      <c r="D1321" s="313" t="s">
        <v>2845</v>
      </c>
      <c r="E1321" s="313" t="s">
        <v>94</v>
      </c>
      <c r="F1321" s="313" t="s">
        <v>2860</v>
      </c>
      <c r="G1321">
        <v>3.625</v>
      </c>
      <c r="H1321">
        <v>2.875</v>
      </c>
      <c r="I1321">
        <v>1.125</v>
      </c>
      <c r="J1321">
        <v>0.75</v>
      </c>
      <c r="K1321" t="s">
        <v>3574</v>
      </c>
      <c r="L1321" s="313" t="s">
        <v>3984</v>
      </c>
      <c r="M1321" s="313"/>
      <c r="N1321" s="313" t="s">
        <v>4836</v>
      </c>
      <c r="O1321" s="313" t="s">
        <v>4837</v>
      </c>
      <c r="P1321" s="313" t="s">
        <v>4431</v>
      </c>
      <c r="Q1321" s="313" t="s">
        <v>4527</v>
      </c>
    </row>
    <row r="1322" spans="2:17">
      <c r="B1322" s="380">
        <v>41520</v>
      </c>
      <c r="C1322">
        <v>3437</v>
      </c>
      <c r="D1322" s="313" t="s">
        <v>2845</v>
      </c>
      <c r="E1322" s="313" t="s">
        <v>94</v>
      </c>
      <c r="F1322" s="313"/>
      <c r="G1322">
        <v>12</v>
      </c>
      <c r="H1322">
        <v>9</v>
      </c>
      <c r="I1322">
        <v>3.5</v>
      </c>
      <c r="J1322">
        <v>1.75</v>
      </c>
      <c r="K1322" t="s">
        <v>4102</v>
      </c>
      <c r="L1322" s="313" t="s">
        <v>4824</v>
      </c>
      <c r="M1322" s="313" t="s">
        <v>4838</v>
      </c>
      <c r="N1322" s="313" t="s">
        <v>4839</v>
      </c>
      <c r="O1322" s="313" t="s">
        <v>4839</v>
      </c>
      <c r="P1322" s="313"/>
      <c r="Q1322" s="313"/>
    </row>
    <row r="1323" spans="2:17">
      <c r="B1323" s="380">
        <v>41520</v>
      </c>
      <c r="C1323">
        <v>3439</v>
      </c>
      <c r="D1323" s="313" t="s">
        <v>2845</v>
      </c>
      <c r="E1323" s="313" t="s">
        <v>94</v>
      </c>
      <c r="F1323" s="313"/>
      <c r="G1323">
        <v>3.75</v>
      </c>
      <c r="H1323">
        <v>3.25</v>
      </c>
      <c r="I1323">
        <v>2</v>
      </c>
      <c r="J1323">
        <v>2</v>
      </c>
      <c r="K1323" t="s">
        <v>4102</v>
      </c>
      <c r="L1323" s="313" t="s">
        <v>4840</v>
      </c>
      <c r="M1323" s="313" t="s">
        <v>4841</v>
      </c>
      <c r="N1323" s="313" t="s">
        <v>4842</v>
      </c>
      <c r="O1323" s="313"/>
      <c r="P1323" s="313"/>
      <c r="Q1323" s="313"/>
    </row>
    <row r="1324" spans="2:17">
      <c r="B1324" s="380">
        <v>41537</v>
      </c>
      <c r="C1324">
        <v>3440</v>
      </c>
      <c r="D1324" s="313" t="s">
        <v>2849</v>
      </c>
      <c r="E1324" s="313" t="s">
        <v>2035</v>
      </c>
      <c r="F1324" s="313"/>
      <c r="G1324">
        <v>6.90625</v>
      </c>
      <c r="H1324">
        <v>4.78125</v>
      </c>
      <c r="I1324">
        <v>2.75</v>
      </c>
      <c r="K1324" t="s">
        <v>4102</v>
      </c>
      <c r="L1324" s="313" t="s">
        <v>4765</v>
      </c>
      <c r="M1324" s="313" t="s">
        <v>4843</v>
      </c>
      <c r="N1324" s="313" t="s">
        <v>4844</v>
      </c>
      <c r="O1324" s="313"/>
      <c r="P1324" s="313"/>
      <c r="Q1324" s="313"/>
    </row>
    <row r="1325" spans="2:17">
      <c r="B1325" s="380">
        <v>41544</v>
      </c>
      <c r="C1325">
        <v>3441</v>
      </c>
      <c r="D1325" s="313" t="s">
        <v>2845</v>
      </c>
      <c r="E1325" s="313" t="s">
        <v>94</v>
      </c>
      <c r="F1325" s="313"/>
      <c r="G1325">
        <v>3.5</v>
      </c>
      <c r="H1325">
        <v>3.5</v>
      </c>
      <c r="I1325">
        <v>3.25</v>
      </c>
      <c r="J1325">
        <v>2.75</v>
      </c>
      <c r="K1325" t="s">
        <v>2936</v>
      </c>
      <c r="L1325" s="313" t="s">
        <v>3862</v>
      </c>
      <c r="M1325" s="313"/>
      <c r="N1325" s="313" t="s">
        <v>3955</v>
      </c>
      <c r="O1325" s="313" t="s">
        <v>1338</v>
      </c>
      <c r="P1325" s="313"/>
      <c r="Q1325" s="313"/>
    </row>
    <row r="1326" spans="2:17">
      <c r="B1326" s="380">
        <v>41549</v>
      </c>
      <c r="C1326">
        <v>3443</v>
      </c>
      <c r="D1326" s="313" t="s">
        <v>2845</v>
      </c>
      <c r="E1326" s="313" t="s">
        <v>4845</v>
      </c>
      <c r="F1326" s="313"/>
      <c r="L1326" s="313" t="s">
        <v>4846</v>
      </c>
      <c r="M1326" s="313" t="s">
        <v>4847</v>
      </c>
      <c r="N1326" s="313" t="s">
        <v>4848</v>
      </c>
      <c r="O1326" s="313"/>
      <c r="P1326" s="313"/>
      <c r="Q1326" s="313"/>
    </row>
    <row r="1327" spans="2:17">
      <c r="B1327" s="380">
        <v>41568</v>
      </c>
      <c r="C1327">
        <v>3444</v>
      </c>
      <c r="D1327" s="313" t="s">
        <v>2845</v>
      </c>
      <c r="E1327" s="313" t="s">
        <v>94</v>
      </c>
      <c r="F1327" s="313"/>
      <c r="G1327">
        <v>3.5</v>
      </c>
      <c r="H1327">
        <v>2.5</v>
      </c>
      <c r="I1327">
        <v>0.8125</v>
      </c>
      <c r="J1327">
        <v>1.3125</v>
      </c>
      <c r="K1327" t="s">
        <v>4849</v>
      </c>
      <c r="L1327" s="313" t="s">
        <v>4850</v>
      </c>
      <c r="M1327" s="313" t="s">
        <v>4851</v>
      </c>
      <c r="N1327" s="313" t="s">
        <v>2848</v>
      </c>
      <c r="O1327" s="313" t="s">
        <v>2848</v>
      </c>
      <c r="P1327" s="313"/>
      <c r="Q1327" s="313"/>
    </row>
    <row r="1328" spans="2:17">
      <c r="B1328" s="380">
        <v>41568</v>
      </c>
      <c r="C1328">
        <v>3445</v>
      </c>
      <c r="D1328" s="313" t="s">
        <v>2907</v>
      </c>
      <c r="E1328" s="313" t="s">
        <v>3786</v>
      </c>
      <c r="F1328" s="313"/>
      <c r="G1328">
        <v>3.625</v>
      </c>
      <c r="H1328">
        <v>2.625</v>
      </c>
      <c r="I1328">
        <v>7.75</v>
      </c>
      <c r="K1328" t="s">
        <v>2980</v>
      </c>
      <c r="L1328" s="313" t="s">
        <v>4850</v>
      </c>
      <c r="M1328" s="313"/>
      <c r="N1328" s="313" t="s">
        <v>3282</v>
      </c>
      <c r="O1328" s="313"/>
      <c r="P1328" s="313"/>
      <c r="Q1328" s="313"/>
    </row>
    <row r="1329" spans="2:17">
      <c r="B1329" s="380">
        <v>41597</v>
      </c>
      <c r="C1329">
        <v>3451</v>
      </c>
      <c r="D1329" s="313" t="s">
        <v>2845</v>
      </c>
      <c r="E1329" s="313" t="s">
        <v>94</v>
      </c>
      <c r="F1329" s="313"/>
      <c r="G1329">
        <v>2</v>
      </c>
      <c r="H1329">
        <v>2.5</v>
      </c>
      <c r="I1329">
        <v>0.75</v>
      </c>
      <c r="J1329">
        <v>0.625</v>
      </c>
      <c r="K1329" t="s">
        <v>2899</v>
      </c>
      <c r="L1329" s="313" t="s">
        <v>3677</v>
      </c>
      <c r="M1329" s="313" t="s">
        <v>4852</v>
      </c>
      <c r="N1329" s="313" t="s">
        <v>3012</v>
      </c>
      <c r="O1329" s="313" t="s">
        <v>3012</v>
      </c>
      <c r="P1329" s="313" t="s">
        <v>3028</v>
      </c>
      <c r="Q1329" s="313" t="s">
        <v>3028</v>
      </c>
    </row>
    <row r="1330" spans="2:17">
      <c r="B1330" s="380">
        <v>41598</v>
      </c>
      <c r="C1330">
        <v>3452</v>
      </c>
      <c r="D1330" s="313" t="s">
        <v>4473</v>
      </c>
      <c r="E1330" s="313" t="s">
        <v>94</v>
      </c>
      <c r="F1330" s="313" t="s">
        <v>2860</v>
      </c>
      <c r="G1330">
        <v>4.3125</v>
      </c>
      <c r="H1330">
        <v>3.5625</v>
      </c>
      <c r="I1330">
        <v>1.875</v>
      </c>
      <c r="J1330">
        <v>1.3125</v>
      </c>
      <c r="K1330" t="s">
        <v>2861</v>
      </c>
      <c r="L1330" s="313" t="s">
        <v>3984</v>
      </c>
      <c r="M1330" s="313" t="s">
        <v>4853</v>
      </c>
      <c r="N1330" s="313" t="s">
        <v>4854</v>
      </c>
      <c r="O1330" s="313" t="s">
        <v>4855</v>
      </c>
      <c r="P1330" s="313" t="s">
        <v>4126</v>
      </c>
      <c r="Q1330" s="313" t="s">
        <v>4856</v>
      </c>
    </row>
    <row r="1331" spans="2:17">
      <c r="B1331" s="380">
        <v>41599</v>
      </c>
      <c r="C1331">
        <v>3453</v>
      </c>
      <c r="D1331" s="313" t="s">
        <v>2845</v>
      </c>
      <c r="E1331" s="313" t="s">
        <v>94</v>
      </c>
      <c r="F1331" s="313" t="s">
        <v>2860</v>
      </c>
      <c r="G1331">
        <v>4.375</v>
      </c>
      <c r="H1331">
        <v>3.1875</v>
      </c>
      <c r="I1331">
        <v>1.6875</v>
      </c>
      <c r="J1331">
        <v>1</v>
      </c>
      <c r="K1331" t="s">
        <v>2861</v>
      </c>
      <c r="L1331" s="313" t="s">
        <v>3984</v>
      </c>
      <c r="M1331" s="313"/>
      <c r="N1331" s="313" t="s">
        <v>4857</v>
      </c>
      <c r="O1331" s="313" t="s">
        <v>4858</v>
      </c>
      <c r="P1331" s="313" t="s">
        <v>3318</v>
      </c>
      <c r="Q1331" s="313" t="s">
        <v>3907</v>
      </c>
    </row>
    <row r="1332" spans="2:17">
      <c r="B1332" s="380">
        <v>41617</v>
      </c>
      <c r="C1332">
        <v>3454</v>
      </c>
      <c r="D1332" s="313" t="s">
        <v>3866</v>
      </c>
      <c r="E1332" s="313" t="s">
        <v>94</v>
      </c>
      <c r="F1332" s="313"/>
      <c r="G1332">
        <v>5</v>
      </c>
      <c r="H1332">
        <v>3</v>
      </c>
      <c r="I1332">
        <v>0.5</v>
      </c>
      <c r="J1332">
        <v>0.5</v>
      </c>
      <c r="K1332" t="s">
        <v>3934</v>
      </c>
      <c r="L1332" s="313" t="s">
        <v>4859</v>
      </c>
      <c r="M1332" s="313"/>
      <c r="N1332" s="313"/>
      <c r="O1332" s="313"/>
      <c r="P1332" s="313"/>
      <c r="Q1332" s="313"/>
    </row>
    <row r="1333" spans="2:17">
      <c r="B1333" s="380">
        <v>41614</v>
      </c>
      <c r="C1333">
        <v>3455</v>
      </c>
      <c r="D1333" s="313" t="s">
        <v>2845</v>
      </c>
      <c r="E1333" s="313" t="s">
        <v>94</v>
      </c>
      <c r="F1333" s="313"/>
      <c r="G1333">
        <v>8.3125</v>
      </c>
      <c r="H1333">
        <v>8.25</v>
      </c>
      <c r="I1333">
        <v>1.25</v>
      </c>
      <c r="J1333">
        <v>1.25</v>
      </c>
      <c r="K1333" t="s">
        <v>4119</v>
      </c>
      <c r="L1333" s="313" t="s">
        <v>4860</v>
      </c>
      <c r="M1333" s="313" t="s">
        <v>4861</v>
      </c>
      <c r="N1333" s="313" t="s">
        <v>4862</v>
      </c>
      <c r="O1333" s="313" t="s">
        <v>4862</v>
      </c>
      <c r="P1333" s="313"/>
      <c r="Q1333" s="313"/>
    </row>
    <row r="1334" spans="2:17">
      <c r="B1334" s="380">
        <v>41621</v>
      </c>
      <c r="C1334">
        <v>3456</v>
      </c>
      <c r="D1334" s="313" t="s">
        <v>2845</v>
      </c>
      <c r="E1334" s="313" t="s">
        <v>94</v>
      </c>
      <c r="F1334" s="313"/>
      <c r="G1334">
        <v>8.5</v>
      </c>
      <c r="H1334">
        <v>3.5</v>
      </c>
      <c r="I1334">
        <v>1.5</v>
      </c>
      <c r="J1334">
        <v>1.5</v>
      </c>
      <c r="K1334" t="s">
        <v>4102</v>
      </c>
      <c r="L1334" s="313" t="s">
        <v>4863</v>
      </c>
      <c r="M1334" s="313" t="s">
        <v>4864</v>
      </c>
      <c r="N1334" s="313" t="s">
        <v>3665</v>
      </c>
      <c r="O1334" s="313" t="s">
        <v>4865</v>
      </c>
      <c r="P1334" s="313"/>
      <c r="Q1334" s="313"/>
    </row>
    <row r="1335" spans="2:17">
      <c r="B1335" s="380">
        <v>41621</v>
      </c>
      <c r="C1335">
        <v>3457</v>
      </c>
      <c r="D1335" s="313" t="s">
        <v>2845</v>
      </c>
      <c r="E1335" s="313" t="s">
        <v>94</v>
      </c>
      <c r="F1335" s="313" t="s">
        <v>2860</v>
      </c>
      <c r="G1335">
        <v>4.71875</v>
      </c>
      <c r="H1335">
        <v>3.53125</v>
      </c>
      <c r="I1335">
        <v>1.5625</v>
      </c>
      <c r="J1335">
        <v>0.625</v>
      </c>
      <c r="K1335" t="s">
        <v>2936</v>
      </c>
      <c r="L1335" s="313" t="s">
        <v>4535</v>
      </c>
      <c r="M1335" s="313" t="s">
        <v>4866</v>
      </c>
      <c r="N1335" s="313" t="s">
        <v>4867</v>
      </c>
      <c r="O1335" s="313" t="s">
        <v>4790</v>
      </c>
      <c r="P1335" s="313" t="s">
        <v>3318</v>
      </c>
      <c r="Q1335" s="313" t="s">
        <v>3907</v>
      </c>
    </row>
    <row r="1336" spans="2:17">
      <c r="B1336" s="380">
        <v>41660</v>
      </c>
      <c r="C1336">
        <v>3458</v>
      </c>
      <c r="D1336" s="313" t="s">
        <v>3694</v>
      </c>
      <c r="E1336" s="313" t="s">
        <v>94</v>
      </c>
      <c r="F1336" s="313" t="s">
        <v>2860</v>
      </c>
      <c r="G1336">
        <v>3.5</v>
      </c>
      <c r="H1336">
        <v>2.9375</v>
      </c>
      <c r="I1336">
        <v>0.75</v>
      </c>
      <c r="J1336">
        <v>0.75</v>
      </c>
      <c r="K1336" t="s">
        <v>2894</v>
      </c>
      <c r="L1336" s="313" t="s">
        <v>4868</v>
      </c>
      <c r="M1336" s="313" t="s">
        <v>4869</v>
      </c>
      <c r="N1336" s="313" t="s">
        <v>1338</v>
      </c>
      <c r="O1336" s="313"/>
      <c r="P1336" s="313"/>
      <c r="Q1336" s="313"/>
    </row>
    <row r="1337" spans="2:17">
      <c r="B1337" s="380">
        <v>41662</v>
      </c>
      <c r="C1337">
        <v>3459</v>
      </c>
      <c r="D1337" s="313" t="s">
        <v>3866</v>
      </c>
      <c r="E1337" s="313" t="s">
        <v>94</v>
      </c>
      <c r="F1337" s="313"/>
      <c r="G1337">
        <v>4.75</v>
      </c>
      <c r="H1337">
        <v>4.25</v>
      </c>
      <c r="I1337">
        <v>1</v>
      </c>
      <c r="J1337">
        <v>1</v>
      </c>
      <c r="K1337" t="s">
        <v>3924</v>
      </c>
      <c r="L1337" s="313" t="s">
        <v>4870</v>
      </c>
      <c r="M1337" s="313" t="s">
        <v>4871</v>
      </c>
      <c r="N1337" s="313"/>
      <c r="O1337" s="313"/>
      <c r="P1337" s="313"/>
      <c r="Q1337" s="313"/>
    </row>
    <row r="1338" spans="2:17">
      <c r="B1338" s="380">
        <v>41684</v>
      </c>
      <c r="C1338">
        <v>3461</v>
      </c>
      <c r="D1338" s="313" t="s">
        <v>2845</v>
      </c>
      <c r="E1338" s="313" t="s">
        <v>94</v>
      </c>
      <c r="F1338" s="313"/>
      <c r="G1338">
        <v>4</v>
      </c>
      <c r="H1338">
        <v>4</v>
      </c>
      <c r="I1338">
        <v>4</v>
      </c>
      <c r="J1338">
        <v>1</v>
      </c>
      <c r="K1338" t="s">
        <v>2936</v>
      </c>
      <c r="L1338" s="313" t="s">
        <v>4093</v>
      </c>
      <c r="M1338" s="313"/>
      <c r="N1338" s="313" t="s">
        <v>4872</v>
      </c>
      <c r="O1338" s="313"/>
      <c r="P1338" s="313" t="s">
        <v>3939</v>
      </c>
      <c r="Q1338" s="313" t="s">
        <v>4873</v>
      </c>
    </row>
    <row r="1339" spans="2:17">
      <c r="B1339" s="380">
        <v>41690</v>
      </c>
      <c r="C1339">
        <v>3462</v>
      </c>
      <c r="D1339" s="313" t="s">
        <v>2845</v>
      </c>
      <c r="E1339" s="313" t="s">
        <v>94</v>
      </c>
      <c r="F1339" s="313"/>
      <c r="G1339">
        <v>7</v>
      </c>
      <c r="H1339">
        <v>5</v>
      </c>
      <c r="I1339">
        <v>1</v>
      </c>
      <c r="J1339">
        <v>1</v>
      </c>
      <c r="L1339" s="313" t="s">
        <v>4874</v>
      </c>
      <c r="M1339" s="313" t="s">
        <v>4875</v>
      </c>
      <c r="N1339" s="313" t="s">
        <v>4876</v>
      </c>
      <c r="O1339" s="313" t="s">
        <v>4877</v>
      </c>
      <c r="P1339" s="313"/>
      <c r="Q1339" s="313"/>
    </row>
    <row r="1340" spans="2:17">
      <c r="B1340" s="380">
        <v>41701</v>
      </c>
      <c r="C1340">
        <v>3463</v>
      </c>
      <c r="D1340" s="313" t="s">
        <v>2907</v>
      </c>
      <c r="E1340" s="313" t="s">
        <v>3786</v>
      </c>
      <c r="F1340" s="313"/>
      <c r="G1340">
        <v>2.5625</v>
      </c>
      <c r="H1340">
        <v>1.1875</v>
      </c>
      <c r="I1340">
        <v>3.3125</v>
      </c>
      <c r="K1340" t="s">
        <v>2980</v>
      </c>
      <c r="L1340" s="313" t="s">
        <v>3140</v>
      </c>
      <c r="M1340" s="313" t="s">
        <v>4878</v>
      </c>
      <c r="N1340" s="313" t="s">
        <v>3282</v>
      </c>
      <c r="O1340" s="313"/>
      <c r="P1340" s="313"/>
      <c r="Q1340" s="313"/>
    </row>
    <row r="1341" spans="2:17">
      <c r="B1341" s="380">
        <v>41701</v>
      </c>
      <c r="C1341">
        <v>3464</v>
      </c>
      <c r="D1341" s="313" t="s">
        <v>2845</v>
      </c>
      <c r="E1341" s="313" t="s">
        <v>94</v>
      </c>
      <c r="F1341" s="313"/>
      <c r="G1341">
        <v>4</v>
      </c>
      <c r="H1341">
        <v>3</v>
      </c>
      <c r="I1341">
        <v>2</v>
      </c>
      <c r="J1341">
        <v>1</v>
      </c>
      <c r="K1341" t="s">
        <v>2899</v>
      </c>
      <c r="L1341" s="313" t="s">
        <v>4879</v>
      </c>
      <c r="M1341" s="313"/>
      <c r="N1341" s="313" t="s">
        <v>4753</v>
      </c>
      <c r="O1341" s="313" t="s">
        <v>2851</v>
      </c>
      <c r="P1341" s="313"/>
      <c r="Q1341" s="313"/>
    </row>
    <row r="1342" spans="2:17">
      <c r="B1342" s="380">
        <v>41710</v>
      </c>
      <c r="C1342">
        <v>3465</v>
      </c>
      <c r="D1342" s="313" t="s">
        <v>2845</v>
      </c>
      <c r="E1342" s="313" t="s">
        <v>94</v>
      </c>
      <c r="F1342" s="313"/>
      <c r="G1342">
        <v>5</v>
      </c>
      <c r="H1342">
        <v>2.25</v>
      </c>
      <c r="I1342">
        <v>1.375</v>
      </c>
      <c r="J1342">
        <v>0.75</v>
      </c>
      <c r="K1342" t="s">
        <v>2899</v>
      </c>
      <c r="L1342" s="313" t="s">
        <v>4880</v>
      </c>
      <c r="M1342" s="313" t="s">
        <v>4881</v>
      </c>
      <c r="N1342" s="313" t="s">
        <v>4882</v>
      </c>
      <c r="O1342" s="313" t="s">
        <v>2848</v>
      </c>
      <c r="P1342" s="313"/>
      <c r="Q1342" s="313"/>
    </row>
    <row r="1343" spans="2:17">
      <c r="B1343" s="380">
        <v>41732</v>
      </c>
      <c r="C1343">
        <v>3466</v>
      </c>
      <c r="D1343" s="313" t="s">
        <v>3866</v>
      </c>
      <c r="E1343" s="313" t="s">
        <v>2035</v>
      </c>
      <c r="F1343" s="313"/>
      <c r="G1343">
        <v>3.125</v>
      </c>
      <c r="H1343">
        <v>3.125</v>
      </c>
      <c r="I1343">
        <v>0.8125</v>
      </c>
      <c r="K1343" t="s">
        <v>3924</v>
      </c>
      <c r="L1343" s="313" t="s">
        <v>4883</v>
      </c>
      <c r="M1343" s="313" t="s">
        <v>4884</v>
      </c>
      <c r="N1343" s="313"/>
      <c r="O1343" s="313"/>
      <c r="P1343" s="313"/>
      <c r="Q1343" s="313"/>
    </row>
    <row r="1344" spans="2:17">
      <c r="B1344" s="380">
        <v>41751</v>
      </c>
      <c r="C1344">
        <v>3467</v>
      </c>
      <c r="D1344" s="313" t="s">
        <v>3866</v>
      </c>
      <c r="E1344" s="313" t="s">
        <v>94</v>
      </c>
      <c r="F1344" s="313"/>
      <c r="G1344">
        <v>8.1875</v>
      </c>
      <c r="H1344">
        <v>2.6875</v>
      </c>
      <c r="I1344">
        <v>1.125</v>
      </c>
      <c r="J1344">
        <v>0.75</v>
      </c>
      <c r="K1344" t="s">
        <v>3934</v>
      </c>
      <c r="L1344" s="313" t="s">
        <v>4885</v>
      </c>
      <c r="M1344" s="313" t="s">
        <v>4886</v>
      </c>
      <c r="N1344" s="313"/>
      <c r="O1344" s="313"/>
      <c r="P1344" s="313"/>
      <c r="Q1344" s="313"/>
    </row>
    <row r="1345" spans="2:17">
      <c r="B1345" s="380">
        <v>41757</v>
      </c>
      <c r="C1345">
        <v>3468</v>
      </c>
      <c r="D1345" s="313" t="s">
        <v>2845</v>
      </c>
      <c r="E1345" s="313" t="s">
        <v>94</v>
      </c>
      <c r="F1345" s="313"/>
      <c r="G1345">
        <v>5.25</v>
      </c>
      <c r="H1345">
        <v>4.5</v>
      </c>
      <c r="I1345">
        <v>3</v>
      </c>
      <c r="J1345">
        <v>3</v>
      </c>
      <c r="K1345" t="s">
        <v>4119</v>
      </c>
      <c r="L1345" s="313" t="s">
        <v>4887</v>
      </c>
      <c r="M1345" s="313" t="s">
        <v>4888</v>
      </c>
      <c r="N1345" s="313" t="s">
        <v>3908</v>
      </c>
      <c r="O1345" s="313" t="s">
        <v>2872</v>
      </c>
      <c r="P1345" s="313" t="s">
        <v>2872</v>
      </c>
      <c r="Q1345" s="313"/>
    </row>
    <row r="1346" spans="2:17">
      <c r="B1346" s="380">
        <v>41761</v>
      </c>
      <c r="C1346">
        <v>3471</v>
      </c>
      <c r="D1346" s="313" t="s">
        <v>2845</v>
      </c>
      <c r="E1346" s="313" t="s">
        <v>94</v>
      </c>
      <c r="F1346" s="313"/>
      <c r="G1346">
        <v>5.9375</v>
      </c>
      <c r="H1346">
        <v>3.8125</v>
      </c>
      <c r="I1346">
        <v>2</v>
      </c>
      <c r="J1346">
        <v>1.875</v>
      </c>
      <c r="L1346" s="313" t="s">
        <v>3870</v>
      </c>
      <c r="M1346" s="313" t="s">
        <v>4889</v>
      </c>
      <c r="N1346" s="313" t="s">
        <v>2851</v>
      </c>
      <c r="O1346" s="313" t="s">
        <v>4607</v>
      </c>
      <c r="P1346" s="313"/>
      <c r="Q1346" s="313" t="s">
        <v>3851</v>
      </c>
    </row>
    <row r="1347" spans="2:17">
      <c r="B1347" s="380">
        <v>41767</v>
      </c>
      <c r="C1347">
        <v>3474</v>
      </c>
      <c r="D1347" s="313" t="s">
        <v>2845</v>
      </c>
      <c r="E1347" s="313" t="s">
        <v>94</v>
      </c>
      <c r="F1347" s="313"/>
      <c r="G1347">
        <v>6.6870000000000003</v>
      </c>
      <c r="H1347">
        <v>3.75</v>
      </c>
      <c r="I1347">
        <v>1.25</v>
      </c>
      <c r="J1347">
        <v>1.25</v>
      </c>
      <c r="K1347" t="s">
        <v>4102</v>
      </c>
      <c r="L1347" s="313" t="s">
        <v>4890</v>
      </c>
      <c r="M1347" s="313" t="s">
        <v>4891</v>
      </c>
      <c r="N1347" s="313" t="s">
        <v>4892</v>
      </c>
      <c r="O1347" s="313" t="s">
        <v>2851</v>
      </c>
      <c r="P1347" s="313"/>
      <c r="Q1347" s="313"/>
    </row>
    <row r="1348" spans="2:17">
      <c r="B1348" s="380"/>
      <c r="C1348">
        <v>3475</v>
      </c>
      <c r="D1348" s="313" t="s">
        <v>2845</v>
      </c>
      <c r="E1348" s="313" t="s">
        <v>94</v>
      </c>
      <c r="F1348" s="313"/>
      <c r="G1348">
        <v>3.875</v>
      </c>
      <c r="H1348">
        <v>3.875</v>
      </c>
      <c r="I1348">
        <v>3.0625</v>
      </c>
      <c r="J1348">
        <v>2.6875</v>
      </c>
      <c r="K1348" t="s">
        <v>2899</v>
      </c>
      <c r="L1348" s="313" t="s">
        <v>3870</v>
      </c>
      <c r="M1348" s="313" t="s">
        <v>4893</v>
      </c>
      <c r="N1348" s="313" t="s">
        <v>4894</v>
      </c>
      <c r="O1348" s="313" t="s">
        <v>4894</v>
      </c>
      <c r="P1348" s="313"/>
      <c r="Q1348" s="313"/>
    </row>
    <row r="1349" spans="2:17">
      <c r="B1349" s="380">
        <v>41787</v>
      </c>
      <c r="C1349">
        <v>3477</v>
      </c>
      <c r="D1349" s="313" t="s">
        <v>2845</v>
      </c>
      <c r="E1349" s="313" t="s">
        <v>94</v>
      </c>
      <c r="F1349" s="313"/>
      <c r="G1349">
        <v>2.0625</v>
      </c>
      <c r="H1349">
        <v>2.0625</v>
      </c>
      <c r="I1349">
        <v>1</v>
      </c>
      <c r="J1349">
        <v>1.625</v>
      </c>
      <c r="K1349" t="s">
        <v>2899</v>
      </c>
      <c r="L1349" s="313" t="s">
        <v>4895</v>
      </c>
      <c r="M1349" s="313" t="s">
        <v>4896</v>
      </c>
      <c r="N1349" s="313" t="s">
        <v>2851</v>
      </c>
      <c r="O1349" s="313" t="s">
        <v>3607</v>
      </c>
      <c r="P1349" s="313"/>
      <c r="Q1349" s="313" t="s">
        <v>4897</v>
      </c>
    </row>
    <row r="1350" spans="2:17">
      <c r="B1350" s="380">
        <v>41801</v>
      </c>
      <c r="C1350">
        <v>3480</v>
      </c>
      <c r="D1350" s="313" t="s">
        <v>2845</v>
      </c>
      <c r="E1350" s="313" t="s">
        <v>94</v>
      </c>
      <c r="F1350" s="313" t="s">
        <v>2860</v>
      </c>
      <c r="G1350">
        <v>5.5</v>
      </c>
      <c r="H1350">
        <v>4</v>
      </c>
      <c r="I1350">
        <v>1.5</v>
      </c>
      <c r="J1350">
        <v>1.25</v>
      </c>
      <c r="K1350" t="s">
        <v>2936</v>
      </c>
      <c r="L1350" s="313" t="s">
        <v>4898</v>
      </c>
      <c r="M1350" s="313" t="s">
        <v>4899</v>
      </c>
      <c r="N1350" s="313" t="s">
        <v>4900</v>
      </c>
      <c r="O1350" s="313" t="s">
        <v>4901</v>
      </c>
      <c r="P1350" s="313" t="s">
        <v>3907</v>
      </c>
      <c r="Q1350" s="313" t="s">
        <v>3907</v>
      </c>
    </row>
    <row r="1351" spans="2:17">
      <c r="B1351" s="380">
        <v>41816</v>
      </c>
      <c r="C1351">
        <v>3481</v>
      </c>
      <c r="D1351" s="313" t="s">
        <v>2845</v>
      </c>
      <c r="E1351" s="313" t="s">
        <v>94</v>
      </c>
      <c r="F1351" s="313"/>
      <c r="G1351">
        <v>6.625</v>
      </c>
      <c r="H1351">
        <v>3.125</v>
      </c>
      <c r="I1351">
        <v>1.5</v>
      </c>
      <c r="J1351">
        <v>1.125</v>
      </c>
      <c r="K1351" t="s">
        <v>2899</v>
      </c>
      <c r="L1351" s="313" t="s">
        <v>4902</v>
      </c>
      <c r="M1351" s="313"/>
      <c r="N1351" s="313" t="s">
        <v>2851</v>
      </c>
      <c r="O1351" s="313" t="s">
        <v>2851</v>
      </c>
      <c r="P1351" s="313"/>
      <c r="Q1351" s="313"/>
    </row>
    <row r="1352" spans="2:17">
      <c r="B1352" s="380">
        <v>41829</v>
      </c>
      <c r="C1352">
        <v>3483</v>
      </c>
      <c r="D1352" s="313" t="s">
        <v>2845</v>
      </c>
      <c r="E1352" s="313" t="s">
        <v>94</v>
      </c>
      <c r="F1352" s="313"/>
      <c r="G1352">
        <v>6.375</v>
      </c>
      <c r="H1352">
        <v>5.375</v>
      </c>
      <c r="I1352">
        <v>1</v>
      </c>
      <c r="J1352">
        <v>0.9375</v>
      </c>
      <c r="K1352" t="s">
        <v>2894</v>
      </c>
      <c r="L1352" s="313" t="s">
        <v>4903</v>
      </c>
      <c r="M1352" s="313"/>
      <c r="N1352" s="313" t="s">
        <v>2851</v>
      </c>
      <c r="O1352" s="313" t="s">
        <v>2851</v>
      </c>
      <c r="P1352" s="313"/>
      <c r="Q1352" s="313"/>
    </row>
    <row r="1353" spans="2:17">
      <c r="B1353" s="380">
        <v>41829</v>
      </c>
      <c r="C1353">
        <v>3484</v>
      </c>
      <c r="D1353" s="313" t="s">
        <v>2907</v>
      </c>
      <c r="E1353" s="313" t="s">
        <v>3786</v>
      </c>
      <c r="F1353" s="313"/>
      <c r="G1353">
        <v>3.75</v>
      </c>
      <c r="H1353">
        <v>1.875</v>
      </c>
      <c r="I1353">
        <v>1.09375</v>
      </c>
      <c r="K1353" t="s">
        <v>2980</v>
      </c>
      <c r="L1353" s="313" t="s">
        <v>3700</v>
      </c>
      <c r="M1353" s="313" t="s">
        <v>4904</v>
      </c>
      <c r="N1353" s="313" t="s">
        <v>3009</v>
      </c>
      <c r="O1353" s="313"/>
      <c r="P1353" s="313"/>
      <c r="Q1353" s="313"/>
    </row>
    <row r="1354" spans="2:17">
      <c r="B1354" s="380">
        <v>41838</v>
      </c>
      <c r="C1354">
        <v>3485</v>
      </c>
      <c r="D1354" s="313" t="s">
        <v>2849</v>
      </c>
      <c r="E1354" s="313" t="s">
        <v>94</v>
      </c>
      <c r="F1354" s="313"/>
      <c r="G1354">
        <v>3.125</v>
      </c>
      <c r="H1354">
        <v>2.625</v>
      </c>
      <c r="I1354">
        <v>0.75</v>
      </c>
      <c r="J1354">
        <v>1.5</v>
      </c>
      <c r="K1354" t="s">
        <v>2936</v>
      </c>
      <c r="L1354" s="313" t="s">
        <v>3984</v>
      </c>
      <c r="M1354" s="313" t="s">
        <v>4905</v>
      </c>
      <c r="N1354" s="313" t="s">
        <v>4906</v>
      </c>
      <c r="O1354" s="313" t="s">
        <v>4906</v>
      </c>
      <c r="P1354" s="313"/>
      <c r="Q1354" s="313"/>
    </row>
    <row r="1355" spans="2:17">
      <c r="B1355" s="380">
        <v>41859</v>
      </c>
      <c r="C1355">
        <v>3486</v>
      </c>
      <c r="D1355" s="313" t="s">
        <v>2907</v>
      </c>
      <c r="E1355" s="313" t="s">
        <v>3786</v>
      </c>
      <c r="F1355" s="313"/>
      <c r="G1355">
        <v>3.75</v>
      </c>
      <c r="H1355">
        <v>1.9375</v>
      </c>
      <c r="I1355">
        <v>1.1875</v>
      </c>
      <c r="K1355" t="s">
        <v>2980</v>
      </c>
      <c r="L1355" s="313" t="s">
        <v>4895</v>
      </c>
      <c r="M1355" s="313" t="s">
        <v>4904</v>
      </c>
      <c r="N1355" s="313" t="s">
        <v>4907</v>
      </c>
      <c r="O1355" s="313"/>
      <c r="P1355" s="313"/>
      <c r="Q1355" s="313"/>
    </row>
    <row r="1356" spans="2:17">
      <c r="B1356" s="380">
        <v>41863</v>
      </c>
      <c r="C1356">
        <v>3487</v>
      </c>
      <c r="D1356" s="313" t="s">
        <v>2907</v>
      </c>
      <c r="E1356" s="313" t="s">
        <v>3786</v>
      </c>
      <c r="F1356" s="313"/>
      <c r="G1356">
        <v>5.5</v>
      </c>
      <c r="H1356">
        <v>1.9375</v>
      </c>
      <c r="I1356">
        <v>1.1875</v>
      </c>
      <c r="K1356" t="s">
        <v>4908</v>
      </c>
      <c r="L1356" s="313" t="s">
        <v>4895</v>
      </c>
      <c r="M1356" s="313" t="s">
        <v>4909</v>
      </c>
      <c r="N1356" s="313" t="s">
        <v>4910</v>
      </c>
      <c r="O1356" s="313"/>
      <c r="P1356" s="313"/>
      <c r="Q1356" s="313"/>
    </row>
    <row r="1357" spans="2:17">
      <c r="B1357" s="380">
        <v>41863</v>
      </c>
      <c r="C1357">
        <v>3488</v>
      </c>
      <c r="D1357" s="313" t="s">
        <v>3866</v>
      </c>
      <c r="E1357" s="313" t="s">
        <v>3825</v>
      </c>
      <c r="F1357" s="313"/>
      <c r="G1357">
        <v>4.125</v>
      </c>
      <c r="H1357">
        <v>4.125</v>
      </c>
      <c r="I1357">
        <v>0.75</v>
      </c>
      <c r="K1357" t="s">
        <v>3924</v>
      </c>
      <c r="L1357" s="313" t="s">
        <v>4433</v>
      </c>
      <c r="M1357" s="313" t="s">
        <v>4911</v>
      </c>
      <c r="N1357" s="313"/>
      <c r="O1357" s="313"/>
      <c r="P1357" s="313"/>
      <c r="Q1357" s="313"/>
    </row>
    <row r="1358" spans="2:17">
      <c r="B1358" s="380">
        <v>41864</v>
      </c>
      <c r="C1358">
        <v>3489</v>
      </c>
      <c r="D1358" s="313" t="s">
        <v>2845</v>
      </c>
      <c r="E1358" s="313" t="s">
        <v>94</v>
      </c>
      <c r="F1358" s="313"/>
      <c r="G1358">
        <v>5</v>
      </c>
      <c r="H1358">
        <v>5.75</v>
      </c>
      <c r="I1358">
        <v>0.5625</v>
      </c>
      <c r="J1358">
        <v>0.5625</v>
      </c>
      <c r="K1358" t="s">
        <v>4102</v>
      </c>
      <c r="L1358" s="313" t="s">
        <v>4912</v>
      </c>
      <c r="M1358" s="313" t="s">
        <v>4913</v>
      </c>
      <c r="N1358" s="313" t="s">
        <v>4914</v>
      </c>
      <c r="O1358" s="313" t="s">
        <v>3928</v>
      </c>
      <c r="P1358" s="313"/>
      <c r="Q1358" s="313"/>
    </row>
    <row r="1359" spans="2:17">
      <c r="B1359" s="380">
        <v>41871</v>
      </c>
      <c r="C1359">
        <v>3490</v>
      </c>
      <c r="D1359" s="313" t="s">
        <v>2845</v>
      </c>
      <c r="E1359" s="313" t="s">
        <v>94</v>
      </c>
      <c r="F1359" s="313"/>
      <c r="G1359">
        <v>8</v>
      </c>
      <c r="H1359">
        <v>2</v>
      </c>
      <c r="I1359">
        <v>2</v>
      </c>
      <c r="K1359" t="s">
        <v>2899</v>
      </c>
      <c r="L1359" s="313" t="s">
        <v>4667</v>
      </c>
      <c r="M1359" s="313" t="s">
        <v>4915</v>
      </c>
      <c r="N1359" s="313" t="s">
        <v>3955</v>
      </c>
      <c r="O1359" s="313"/>
      <c r="P1359" s="313"/>
      <c r="Q1359" s="313"/>
    </row>
    <row r="1360" spans="2:17">
      <c r="B1360" s="380">
        <v>41871</v>
      </c>
      <c r="C1360">
        <v>3491</v>
      </c>
      <c r="D1360" s="313" t="s">
        <v>2845</v>
      </c>
      <c r="E1360" s="313" t="s">
        <v>94</v>
      </c>
      <c r="F1360" s="313"/>
      <c r="G1360">
        <v>3.25</v>
      </c>
      <c r="H1360">
        <v>2.5</v>
      </c>
      <c r="I1360">
        <v>1.25</v>
      </c>
      <c r="J1360">
        <v>0.625</v>
      </c>
      <c r="K1360" t="s">
        <v>2899</v>
      </c>
      <c r="L1360" s="313"/>
      <c r="M1360" s="313" t="s">
        <v>4916</v>
      </c>
      <c r="N1360" s="313" t="s">
        <v>4917</v>
      </c>
      <c r="O1360" s="313" t="s">
        <v>4918</v>
      </c>
      <c r="P1360" s="313" t="s">
        <v>4919</v>
      </c>
      <c r="Q1360" s="313"/>
    </row>
    <row r="1361" spans="2:17">
      <c r="B1361" s="380">
        <v>41871</v>
      </c>
      <c r="C1361">
        <v>3492</v>
      </c>
      <c r="D1361" s="313" t="s">
        <v>4920</v>
      </c>
      <c r="E1361" s="313" t="s">
        <v>14</v>
      </c>
      <c r="F1361" s="313"/>
      <c r="G1361">
        <v>3.25</v>
      </c>
      <c r="H1361">
        <v>2.5</v>
      </c>
      <c r="I1361">
        <v>0.5</v>
      </c>
      <c r="K1361" t="s">
        <v>2899</v>
      </c>
      <c r="L1361" s="313"/>
      <c r="M1361" s="313" t="s">
        <v>4921</v>
      </c>
      <c r="N1361" s="313" t="s">
        <v>4922</v>
      </c>
      <c r="O1361" s="313"/>
      <c r="P1361" s="313"/>
      <c r="Q1361" s="313"/>
    </row>
    <row r="1362" spans="2:17">
      <c r="B1362" s="380">
        <v>41871</v>
      </c>
      <c r="C1362">
        <v>3493</v>
      </c>
      <c r="D1362" s="313" t="s">
        <v>4920</v>
      </c>
      <c r="E1362" s="313" t="s">
        <v>2035</v>
      </c>
      <c r="F1362" s="313"/>
      <c r="G1362">
        <v>3.5</v>
      </c>
      <c r="H1362">
        <v>2.5</v>
      </c>
      <c r="I1362">
        <v>0.5625</v>
      </c>
      <c r="K1362" t="s">
        <v>2899</v>
      </c>
      <c r="L1362" s="313" t="s">
        <v>2912</v>
      </c>
      <c r="M1362" s="313" t="s">
        <v>4923</v>
      </c>
      <c r="N1362" s="313" t="s">
        <v>3955</v>
      </c>
      <c r="O1362" s="313" t="s">
        <v>4924</v>
      </c>
      <c r="P1362" s="313"/>
      <c r="Q1362" s="313"/>
    </row>
    <row r="1363" spans="2:17">
      <c r="B1363" s="380">
        <v>41871</v>
      </c>
      <c r="C1363">
        <v>3494</v>
      </c>
      <c r="D1363" s="313" t="s">
        <v>2845</v>
      </c>
      <c r="E1363" s="313" t="s">
        <v>94</v>
      </c>
      <c r="F1363" s="313"/>
      <c r="G1363">
        <v>4.0625</v>
      </c>
      <c r="H1363">
        <v>2.0625</v>
      </c>
      <c r="I1363">
        <v>2.5</v>
      </c>
      <c r="J1363">
        <v>1</v>
      </c>
      <c r="L1363" s="313" t="s">
        <v>4925</v>
      </c>
      <c r="M1363" s="313" t="s">
        <v>4926</v>
      </c>
      <c r="N1363" s="313" t="s">
        <v>3955</v>
      </c>
      <c r="O1363" s="313"/>
      <c r="P1363" s="313"/>
      <c r="Q1363" s="313"/>
    </row>
    <row r="1364" spans="2:17">
      <c r="B1364" s="380">
        <v>41871</v>
      </c>
      <c r="C1364">
        <v>3590</v>
      </c>
      <c r="D1364" s="313" t="s">
        <v>2845</v>
      </c>
      <c r="E1364" s="313" t="s">
        <v>94</v>
      </c>
      <c r="F1364" s="313"/>
      <c r="G1364">
        <v>5</v>
      </c>
      <c r="H1364">
        <v>5.25</v>
      </c>
      <c r="I1364">
        <v>1.125</v>
      </c>
      <c r="J1364">
        <v>1.125</v>
      </c>
      <c r="K1364" t="s">
        <v>4102</v>
      </c>
      <c r="L1364" s="313" t="s">
        <v>4927</v>
      </c>
      <c r="M1364" s="313" t="s">
        <v>4875</v>
      </c>
      <c r="N1364" s="313" t="s">
        <v>4928</v>
      </c>
      <c r="O1364" s="313"/>
      <c r="P1364" s="313"/>
      <c r="Q1364" s="313"/>
    </row>
    <row r="1365" spans="2:17">
      <c r="B1365" s="380">
        <v>41892</v>
      </c>
      <c r="C1365">
        <v>3595</v>
      </c>
      <c r="D1365" s="313" t="s">
        <v>2845</v>
      </c>
      <c r="E1365" s="313" t="s">
        <v>94</v>
      </c>
      <c r="F1365" s="313"/>
      <c r="G1365">
        <v>3.625</v>
      </c>
      <c r="H1365">
        <v>2.6875</v>
      </c>
      <c r="I1365">
        <v>1.25</v>
      </c>
      <c r="J1365">
        <v>1.25</v>
      </c>
      <c r="K1365" t="s">
        <v>4102</v>
      </c>
      <c r="L1365" s="313" t="s">
        <v>4929</v>
      </c>
      <c r="M1365" s="313" t="s">
        <v>4930</v>
      </c>
      <c r="N1365" s="313" t="s">
        <v>4931</v>
      </c>
      <c r="O1365" s="313" t="s">
        <v>4932</v>
      </c>
      <c r="P1365" s="313"/>
      <c r="Q1365" s="313"/>
    </row>
    <row r="1366" spans="2:17">
      <c r="B1366" s="380">
        <v>41892</v>
      </c>
      <c r="C1366">
        <v>3596</v>
      </c>
      <c r="D1366" s="313" t="s">
        <v>2845</v>
      </c>
      <c r="E1366" s="313" t="s">
        <v>94</v>
      </c>
      <c r="F1366" s="313"/>
      <c r="G1366">
        <v>3.5</v>
      </c>
      <c r="H1366">
        <v>2.25</v>
      </c>
      <c r="I1366">
        <v>2</v>
      </c>
      <c r="J1366">
        <v>2</v>
      </c>
      <c r="K1366" t="s">
        <v>4102</v>
      </c>
      <c r="L1366" s="313" t="s">
        <v>4929</v>
      </c>
      <c r="M1366" s="313" t="s">
        <v>4930</v>
      </c>
      <c r="N1366" s="313" t="s">
        <v>4933</v>
      </c>
      <c r="O1366" s="313" t="s">
        <v>4628</v>
      </c>
      <c r="P1366" s="313"/>
      <c r="Q1366" s="313"/>
    </row>
    <row r="1367" spans="2:17">
      <c r="B1367" s="380">
        <v>41898</v>
      </c>
      <c r="C1367">
        <v>3597</v>
      </c>
      <c r="D1367" s="313" t="s">
        <v>2907</v>
      </c>
      <c r="E1367" s="313" t="s">
        <v>3786</v>
      </c>
      <c r="F1367" s="313"/>
      <c r="G1367">
        <v>2.28125</v>
      </c>
      <c r="H1367">
        <v>2.28125</v>
      </c>
      <c r="I1367">
        <v>1.25</v>
      </c>
      <c r="J1367" t="s">
        <v>3270</v>
      </c>
      <c r="K1367" t="s">
        <v>2980</v>
      </c>
      <c r="L1367" s="313" t="s">
        <v>4846</v>
      </c>
      <c r="M1367" s="313" t="s">
        <v>4934</v>
      </c>
      <c r="N1367" s="313" t="s">
        <v>3231</v>
      </c>
      <c r="O1367" s="313"/>
      <c r="P1367" s="313"/>
      <c r="Q1367" s="313"/>
    </row>
    <row r="1368" spans="2:17">
      <c r="B1368" s="380">
        <v>41898</v>
      </c>
      <c r="C1368">
        <v>3598</v>
      </c>
      <c r="D1368" s="313" t="s">
        <v>2907</v>
      </c>
      <c r="E1368" s="313" t="s">
        <v>3786</v>
      </c>
      <c r="F1368" s="313"/>
      <c r="G1368">
        <v>3.5625</v>
      </c>
      <c r="H1368">
        <v>3.5625</v>
      </c>
      <c r="I1368">
        <v>1.28125</v>
      </c>
      <c r="J1368" t="s">
        <v>2954</v>
      </c>
      <c r="K1368" t="s">
        <v>2980</v>
      </c>
      <c r="L1368" s="313" t="s">
        <v>4846</v>
      </c>
      <c r="M1368" s="313" t="s">
        <v>4935</v>
      </c>
      <c r="N1368" s="313" t="s">
        <v>3231</v>
      </c>
      <c r="O1368" s="313"/>
      <c r="P1368" s="313"/>
      <c r="Q1368" s="313"/>
    </row>
    <row r="1369" spans="2:17">
      <c r="B1369" s="380">
        <v>41898</v>
      </c>
      <c r="C1369">
        <v>3599</v>
      </c>
      <c r="D1369" s="313" t="s">
        <v>2907</v>
      </c>
      <c r="E1369" s="313" t="s">
        <v>3786</v>
      </c>
      <c r="F1369" s="313"/>
      <c r="G1369">
        <v>8</v>
      </c>
      <c r="H1369">
        <v>2.0625</v>
      </c>
      <c r="I1369">
        <v>1.25</v>
      </c>
      <c r="J1369" t="s">
        <v>3270</v>
      </c>
      <c r="K1369" t="s">
        <v>2980</v>
      </c>
      <c r="L1369" s="313" t="s">
        <v>4846</v>
      </c>
      <c r="M1369" s="313" t="s">
        <v>4936</v>
      </c>
      <c r="N1369" s="313" t="s">
        <v>4368</v>
      </c>
      <c r="O1369" s="313"/>
      <c r="P1369" s="313"/>
      <c r="Q1369" s="313"/>
    </row>
    <row r="1370" spans="2:17">
      <c r="B1370" s="380">
        <v>41898</v>
      </c>
      <c r="C1370">
        <v>3600</v>
      </c>
      <c r="D1370" s="313" t="s">
        <v>2845</v>
      </c>
      <c r="E1370" s="313" t="s">
        <v>94</v>
      </c>
      <c r="F1370" s="313"/>
      <c r="G1370">
        <v>2.75</v>
      </c>
      <c r="H1370">
        <v>2.75</v>
      </c>
      <c r="I1370">
        <v>0.6875</v>
      </c>
      <c r="J1370">
        <v>0.625</v>
      </c>
      <c r="K1370" t="s">
        <v>2899</v>
      </c>
      <c r="L1370" s="313" t="s">
        <v>4846</v>
      </c>
      <c r="M1370" s="313" t="s">
        <v>4937</v>
      </c>
      <c r="N1370" s="313" t="s">
        <v>3012</v>
      </c>
      <c r="O1370" s="313" t="s">
        <v>3012</v>
      </c>
      <c r="P1370" s="313"/>
      <c r="Q1370" s="313"/>
    </row>
    <row r="1371" spans="2:17">
      <c r="B1371" s="380">
        <v>41929</v>
      </c>
      <c r="C1371">
        <v>3601</v>
      </c>
      <c r="D1371" s="313" t="s">
        <v>2849</v>
      </c>
      <c r="E1371" s="313" t="s">
        <v>94</v>
      </c>
      <c r="F1371" s="313"/>
      <c r="G1371">
        <v>4.75</v>
      </c>
      <c r="H1371">
        <v>2.1875</v>
      </c>
      <c r="I1371">
        <v>0.5</v>
      </c>
      <c r="J1371">
        <v>0.5</v>
      </c>
      <c r="K1371" t="s">
        <v>3924</v>
      </c>
      <c r="L1371" s="313" t="s">
        <v>4938</v>
      </c>
      <c r="M1371" s="313"/>
      <c r="N1371" s="313" t="s">
        <v>4848</v>
      </c>
      <c r="O1371" s="313"/>
      <c r="P1371" s="313"/>
      <c r="Q1371" s="313"/>
    </row>
    <row r="1372" spans="2:17">
      <c r="B1372" s="380">
        <v>41959</v>
      </c>
      <c r="C1372">
        <v>3602</v>
      </c>
      <c r="D1372" s="313" t="s">
        <v>2907</v>
      </c>
      <c r="E1372" s="313" t="s">
        <v>3786</v>
      </c>
      <c r="F1372" s="313"/>
      <c r="G1372">
        <v>2.65625</v>
      </c>
      <c r="H1372">
        <v>1.296775</v>
      </c>
      <c r="I1372">
        <v>2.65625</v>
      </c>
      <c r="J1372" t="s">
        <v>3270</v>
      </c>
      <c r="K1372" t="s">
        <v>2980</v>
      </c>
      <c r="L1372" s="313" t="s">
        <v>4481</v>
      </c>
      <c r="M1372" s="313" t="s">
        <v>4939</v>
      </c>
      <c r="N1372" s="313" t="s">
        <v>3231</v>
      </c>
      <c r="O1372" s="313"/>
      <c r="P1372" s="313"/>
      <c r="Q1372" s="313"/>
    </row>
    <row r="1373" spans="2:17">
      <c r="B1373" s="380">
        <v>41975</v>
      </c>
      <c r="C1373">
        <v>3603</v>
      </c>
      <c r="D1373" s="313" t="s">
        <v>2849</v>
      </c>
      <c r="E1373" s="313" t="s">
        <v>2035</v>
      </c>
      <c r="F1373" s="313"/>
      <c r="G1373">
        <v>5.03125</v>
      </c>
      <c r="H1373">
        <v>5.609375</v>
      </c>
      <c r="I1373">
        <v>0.5625</v>
      </c>
      <c r="K1373" t="s">
        <v>4940</v>
      </c>
      <c r="L1373" s="313" t="s">
        <v>4941</v>
      </c>
      <c r="M1373" s="313" t="s">
        <v>4942</v>
      </c>
      <c r="N1373" s="313"/>
      <c r="O1373" s="313" t="s">
        <v>2851</v>
      </c>
      <c r="P1373" s="313"/>
      <c r="Q1373" s="313"/>
    </row>
    <row r="1374" spans="2:17">
      <c r="B1374" s="380">
        <v>41975</v>
      </c>
      <c r="C1374">
        <v>3604</v>
      </c>
      <c r="D1374" s="313" t="s">
        <v>3866</v>
      </c>
      <c r="E1374" s="313" t="s">
        <v>3825</v>
      </c>
      <c r="F1374" s="313"/>
      <c r="G1374">
        <v>5.5</v>
      </c>
      <c r="H1374">
        <v>4.9375</v>
      </c>
      <c r="I1374">
        <v>0.5625</v>
      </c>
      <c r="K1374" t="s">
        <v>3934</v>
      </c>
      <c r="L1374" s="313" t="s">
        <v>4941</v>
      </c>
      <c r="M1374" s="313" t="s">
        <v>4943</v>
      </c>
      <c r="N1374" s="313"/>
      <c r="O1374" s="313"/>
      <c r="P1374" s="313" t="s">
        <v>4431</v>
      </c>
      <c r="Q1374" s="313"/>
    </row>
    <row r="1375" spans="2:17">
      <c r="B1375" s="380">
        <v>41985</v>
      </c>
      <c r="C1375">
        <v>3605</v>
      </c>
      <c r="D1375" s="313" t="s">
        <v>2845</v>
      </c>
      <c r="E1375" s="313" t="s">
        <v>94</v>
      </c>
      <c r="F1375" s="313" t="s">
        <v>2860</v>
      </c>
      <c r="G1375">
        <v>4</v>
      </c>
      <c r="H1375">
        <v>4</v>
      </c>
      <c r="I1375">
        <v>1.5</v>
      </c>
      <c r="J1375">
        <v>1.25</v>
      </c>
      <c r="K1375" t="s">
        <v>2899</v>
      </c>
      <c r="L1375" s="313" t="s">
        <v>3984</v>
      </c>
      <c r="M1375" s="313" t="s">
        <v>4944</v>
      </c>
      <c r="N1375" s="313" t="s">
        <v>4945</v>
      </c>
      <c r="O1375" s="313" t="s">
        <v>4946</v>
      </c>
      <c r="P1375" s="313" t="s">
        <v>4602</v>
      </c>
      <c r="Q1375" s="313" t="s">
        <v>3907</v>
      </c>
    </row>
    <row r="1376" spans="2:17">
      <c r="B1376" s="380">
        <v>41985</v>
      </c>
      <c r="C1376">
        <v>3606</v>
      </c>
      <c r="D1376" s="313" t="s">
        <v>2845</v>
      </c>
      <c r="E1376" s="313" t="s">
        <v>94</v>
      </c>
      <c r="F1376" s="313" t="s">
        <v>2860</v>
      </c>
      <c r="G1376">
        <v>3</v>
      </c>
      <c r="H1376">
        <v>3</v>
      </c>
      <c r="I1376">
        <v>1.625</v>
      </c>
      <c r="J1376">
        <v>1</v>
      </c>
      <c r="K1376" t="s">
        <v>2899</v>
      </c>
      <c r="L1376" s="313" t="s">
        <v>3984</v>
      </c>
      <c r="M1376" s="313"/>
      <c r="N1376" s="313" t="s">
        <v>4947</v>
      </c>
      <c r="O1376" s="313" t="s">
        <v>4948</v>
      </c>
      <c r="P1376" s="313" t="s">
        <v>4949</v>
      </c>
      <c r="Q1376" s="313" t="s">
        <v>4950</v>
      </c>
    </row>
    <row r="1377" spans="2:17">
      <c r="B1377" s="380">
        <v>42009</v>
      </c>
      <c r="C1377">
        <v>3608</v>
      </c>
      <c r="D1377" s="313" t="s">
        <v>2845</v>
      </c>
      <c r="E1377" s="313" t="s">
        <v>94</v>
      </c>
      <c r="F1377" s="313"/>
      <c r="G1377">
        <v>2.875</v>
      </c>
      <c r="H1377">
        <v>2.28125</v>
      </c>
      <c r="I1377">
        <v>0.875</v>
      </c>
      <c r="J1377">
        <v>1.0625</v>
      </c>
      <c r="K1377" t="s">
        <v>2899</v>
      </c>
      <c r="L1377" s="313" t="s">
        <v>2875</v>
      </c>
      <c r="M1377" s="313" t="s">
        <v>4951</v>
      </c>
      <c r="N1377" s="313" t="s">
        <v>4952</v>
      </c>
      <c r="O1377" s="313" t="s">
        <v>2848</v>
      </c>
      <c r="P1377" s="313"/>
      <c r="Q1377" s="313"/>
    </row>
    <row r="1378" spans="2:17">
      <c r="B1378" s="380">
        <v>41996</v>
      </c>
      <c r="C1378">
        <v>3609</v>
      </c>
      <c r="D1378" s="313" t="s">
        <v>3866</v>
      </c>
      <c r="E1378" s="313" t="s">
        <v>3825</v>
      </c>
      <c r="F1378" s="313"/>
      <c r="J1378">
        <v>2.25</v>
      </c>
      <c r="K1378" t="s">
        <v>4953</v>
      </c>
      <c r="L1378" s="313" t="s">
        <v>4954</v>
      </c>
      <c r="M1378" s="313" t="s">
        <v>4955</v>
      </c>
      <c r="N1378" s="313"/>
      <c r="O1378" s="313"/>
      <c r="P1378" s="313"/>
      <c r="Q1378" s="313"/>
    </row>
    <row r="1379" spans="2:17">
      <c r="B1379" s="380">
        <v>42017</v>
      </c>
      <c r="C1379">
        <v>3610</v>
      </c>
      <c r="D1379" s="313" t="s">
        <v>2845</v>
      </c>
      <c r="E1379" s="313" t="s">
        <v>94</v>
      </c>
      <c r="F1379" s="313" t="s">
        <v>2860</v>
      </c>
      <c r="G1379">
        <v>3.625</v>
      </c>
      <c r="H1379">
        <v>2.6875</v>
      </c>
      <c r="I1379">
        <v>1.1875</v>
      </c>
      <c r="J1379">
        <v>0.75</v>
      </c>
      <c r="K1379" t="s">
        <v>2899</v>
      </c>
      <c r="L1379" s="313" t="s">
        <v>3984</v>
      </c>
      <c r="M1379" s="313" t="s">
        <v>4956</v>
      </c>
      <c r="N1379" s="313" t="s">
        <v>4957</v>
      </c>
      <c r="O1379" s="313" t="s">
        <v>2848</v>
      </c>
      <c r="P1379" s="313" t="s">
        <v>4431</v>
      </c>
      <c r="Q1379" s="313" t="s">
        <v>4527</v>
      </c>
    </row>
    <row r="1380" spans="2:17">
      <c r="B1380" s="380">
        <v>42034</v>
      </c>
      <c r="C1380">
        <v>3612</v>
      </c>
      <c r="D1380" s="313" t="s">
        <v>2845</v>
      </c>
      <c r="E1380" s="313" t="s">
        <v>94</v>
      </c>
      <c r="F1380" s="313"/>
      <c r="G1380">
        <v>7.125</v>
      </c>
      <c r="H1380">
        <v>3.125</v>
      </c>
      <c r="I1380">
        <v>0.75</v>
      </c>
      <c r="J1380">
        <v>0.5</v>
      </c>
      <c r="K1380" t="s">
        <v>2899</v>
      </c>
      <c r="L1380" s="313" t="s">
        <v>3984</v>
      </c>
      <c r="M1380" s="313"/>
      <c r="N1380" s="313" t="s">
        <v>3607</v>
      </c>
      <c r="O1380" s="313" t="s">
        <v>3607</v>
      </c>
      <c r="P1380" s="313"/>
      <c r="Q1380" s="313"/>
    </row>
    <row r="1381" spans="2:17">
      <c r="B1381" s="380">
        <v>42065</v>
      </c>
      <c r="C1381">
        <v>3613</v>
      </c>
      <c r="D1381" s="313" t="s">
        <v>2845</v>
      </c>
      <c r="E1381" s="313" t="s">
        <v>94</v>
      </c>
      <c r="F1381" s="313"/>
      <c r="G1381">
        <v>7.125</v>
      </c>
      <c r="H1381">
        <v>4.6875</v>
      </c>
      <c r="I1381">
        <v>2.0625</v>
      </c>
      <c r="J1381">
        <v>1.0625</v>
      </c>
      <c r="K1381" t="s">
        <v>2899</v>
      </c>
      <c r="L1381" s="313" t="s">
        <v>3984</v>
      </c>
      <c r="M1381" s="313" t="s">
        <v>4958</v>
      </c>
      <c r="N1381" s="313" t="s">
        <v>2851</v>
      </c>
      <c r="O1381" s="313" t="s">
        <v>2872</v>
      </c>
      <c r="P1381" s="313"/>
      <c r="Q1381" s="313"/>
    </row>
    <row r="1382" spans="2:17">
      <c r="B1382" s="380">
        <v>42074</v>
      </c>
      <c r="C1382">
        <v>3614</v>
      </c>
      <c r="D1382" s="313" t="s">
        <v>2849</v>
      </c>
      <c r="E1382" s="313" t="s">
        <v>94</v>
      </c>
      <c r="F1382" s="313" t="s">
        <v>2860</v>
      </c>
      <c r="G1382">
        <v>2.125</v>
      </c>
      <c r="H1382">
        <v>2.125</v>
      </c>
      <c r="I1382">
        <v>1.5</v>
      </c>
      <c r="J1382">
        <v>0.5</v>
      </c>
      <c r="K1382" t="s">
        <v>2899</v>
      </c>
      <c r="L1382" s="313" t="s">
        <v>3862</v>
      </c>
      <c r="M1382" s="313" t="s">
        <v>4959</v>
      </c>
      <c r="N1382" s="313" t="s">
        <v>4960</v>
      </c>
      <c r="O1382" s="313" t="s">
        <v>4961</v>
      </c>
      <c r="P1382" s="313" t="s">
        <v>3028</v>
      </c>
      <c r="Q1382" s="313" t="s">
        <v>4962</v>
      </c>
    </row>
    <row r="1383" spans="2:17">
      <c r="B1383" s="380">
        <v>42074</v>
      </c>
      <c r="C1383">
        <v>3615</v>
      </c>
      <c r="D1383" s="313" t="s">
        <v>2849</v>
      </c>
      <c r="E1383" s="313" t="s">
        <v>94</v>
      </c>
      <c r="F1383" s="313" t="s">
        <v>2860</v>
      </c>
      <c r="G1383">
        <v>2.875</v>
      </c>
      <c r="H1383">
        <v>2.875</v>
      </c>
      <c r="I1383">
        <v>1.375</v>
      </c>
      <c r="J1383">
        <v>0.5</v>
      </c>
      <c r="K1383" t="s">
        <v>2899</v>
      </c>
      <c r="L1383" s="313" t="s">
        <v>3862</v>
      </c>
      <c r="M1383" s="313" t="s">
        <v>4963</v>
      </c>
      <c r="N1383" s="313" t="s">
        <v>4964</v>
      </c>
      <c r="O1383" s="313" t="s">
        <v>4965</v>
      </c>
      <c r="P1383" s="313" t="s">
        <v>4966</v>
      </c>
      <c r="Q1383" s="313" t="s">
        <v>4967</v>
      </c>
    </row>
    <row r="1384" spans="2:17">
      <c r="B1384" s="380">
        <v>42084</v>
      </c>
      <c r="C1384">
        <v>3616</v>
      </c>
      <c r="D1384" s="313" t="s">
        <v>2845</v>
      </c>
      <c r="E1384" s="313" t="s">
        <v>94</v>
      </c>
      <c r="F1384" s="313"/>
      <c r="G1384">
        <v>3.5</v>
      </c>
      <c r="H1384">
        <v>2.125</v>
      </c>
      <c r="I1384">
        <v>2</v>
      </c>
      <c r="J1384">
        <v>2</v>
      </c>
      <c r="K1384" t="s">
        <v>4102</v>
      </c>
      <c r="L1384" s="313" t="s">
        <v>4929</v>
      </c>
      <c r="M1384" s="313" t="s">
        <v>4968</v>
      </c>
      <c r="N1384" s="313" t="s">
        <v>4969</v>
      </c>
      <c r="O1384" s="313" t="s">
        <v>4970</v>
      </c>
      <c r="P1384" s="313"/>
      <c r="Q1384" s="313"/>
    </row>
    <row r="1385" spans="2:17">
      <c r="B1385" s="380">
        <v>42076</v>
      </c>
      <c r="C1385">
        <v>3617</v>
      </c>
      <c r="D1385" s="313" t="s">
        <v>2845</v>
      </c>
      <c r="E1385" s="313" t="s">
        <v>94</v>
      </c>
      <c r="F1385" s="313" t="s">
        <v>2860</v>
      </c>
      <c r="G1385">
        <v>3</v>
      </c>
      <c r="H1385">
        <v>3</v>
      </c>
      <c r="I1385">
        <v>1</v>
      </c>
      <c r="J1385">
        <v>2</v>
      </c>
      <c r="K1385" t="s">
        <v>2861</v>
      </c>
      <c r="L1385" s="313" t="s">
        <v>3984</v>
      </c>
      <c r="M1385" s="313" t="s">
        <v>4971</v>
      </c>
      <c r="N1385" s="313" t="s">
        <v>4972</v>
      </c>
      <c r="O1385" s="313" t="s">
        <v>4973</v>
      </c>
      <c r="P1385" s="313" t="s">
        <v>4533</v>
      </c>
      <c r="Q1385" s="313" t="s">
        <v>4974</v>
      </c>
    </row>
    <row r="1386" spans="2:17">
      <c r="B1386" s="380">
        <v>42089</v>
      </c>
      <c r="C1386">
        <v>3618</v>
      </c>
      <c r="D1386" s="313" t="s">
        <v>2845</v>
      </c>
      <c r="E1386" s="313" t="s">
        <v>94</v>
      </c>
      <c r="F1386" s="313"/>
      <c r="G1386">
        <v>3.0625</v>
      </c>
      <c r="H1386">
        <v>3.0625</v>
      </c>
      <c r="I1386">
        <v>0.75</v>
      </c>
      <c r="J1386">
        <v>0.6875</v>
      </c>
      <c r="K1386" t="s">
        <v>2899</v>
      </c>
      <c r="L1386" s="313" t="s">
        <v>4975</v>
      </c>
      <c r="M1386" s="313" t="s">
        <v>4976</v>
      </c>
      <c r="N1386" s="313" t="s">
        <v>2848</v>
      </c>
      <c r="O1386" s="313" t="s">
        <v>2848</v>
      </c>
      <c r="P1386" s="313"/>
      <c r="Q1386" s="313"/>
    </row>
    <row r="1387" spans="2:17">
      <c r="B1387" s="380">
        <v>42104</v>
      </c>
      <c r="C1387">
        <v>3620</v>
      </c>
      <c r="D1387" s="313" t="s">
        <v>2849</v>
      </c>
      <c r="E1387" s="313" t="s">
        <v>2035</v>
      </c>
      <c r="F1387" s="313" t="s">
        <v>2860</v>
      </c>
      <c r="G1387">
        <v>4.0625</v>
      </c>
      <c r="H1387">
        <v>5.6875</v>
      </c>
      <c r="I1387">
        <v>1.1875</v>
      </c>
      <c r="K1387" t="s">
        <v>2861</v>
      </c>
      <c r="L1387" s="313" t="s">
        <v>4599</v>
      </c>
      <c r="M1387" s="313" t="s">
        <v>4977</v>
      </c>
      <c r="N1387" s="313"/>
      <c r="O1387" s="313" t="s">
        <v>4978</v>
      </c>
      <c r="P1387" s="313"/>
      <c r="Q1387" s="313" t="s">
        <v>3907</v>
      </c>
    </row>
    <row r="1388" spans="2:17">
      <c r="B1388" s="380">
        <v>42115</v>
      </c>
      <c r="C1388">
        <v>3621</v>
      </c>
      <c r="D1388" s="313" t="s">
        <v>3866</v>
      </c>
      <c r="E1388" s="313" t="s">
        <v>2035</v>
      </c>
      <c r="F1388" s="313"/>
      <c r="G1388">
        <v>3.5</v>
      </c>
      <c r="H1388">
        <v>3.5</v>
      </c>
      <c r="I1388">
        <v>1</v>
      </c>
      <c r="K1388" t="s">
        <v>3934</v>
      </c>
      <c r="L1388" s="313" t="s">
        <v>4859</v>
      </c>
      <c r="M1388" s="313" t="s">
        <v>4979</v>
      </c>
      <c r="N1388" s="313"/>
      <c r="O1388" s="313"/>
      <c r="P1388" s="313"/>
      <c r="Q1388" s="313"/>
    </row>
    <row r="1389" spans="2:17">
      <c r="B1389" s="380">
        <v>42137</v>
      </c>
      <c r="C1389">
        <v>3624</v>
      </c>
      <c r="D1389" s="313" t="s">
        <v>2845</v>
      </c>
      <c r="E1389" s="313" t="s">
        <v>94</v>
      </c>
      <c r="F1389" s="313"/>
      <c r="G1389">
        <v>4.625</v>
      </c>
      <c r="H1389">
        <v>4.625</v>
      </c>
      <c r="I1389">
        <v>1.5</v>
      </c>
      <c r="J1389">
        <v>1.5</v>
      </c>
      <c r="K1389" t="s">
        <v>4102</v>
      </c>
      <c r="L1389" s="313" t="s">
        <v>4807</v>
      </c>
      <c r="M1389" s="313" t="s">
        <v>4980</v>
      </c>
      <c r="N1389" s="313"/>
      <c r="O1389" s="313"/>
      <c r="P1389" s="313"/>
      <c r="Q1389" s="313"/>
    </row>
    <row r="1390" spans="2:17">
      <c r="B1390" s="380">
        <v>42137</v>
      </c>
      <c r="C1390">
        <v>3625</v>
      </c>
      <c r="D1390" s="313" t="s">
        <v>2845</v>
      </c>
      <c r="E1390" s="313" t="s">
        <v>94</v>
      </c>
      <c r="F1390" s="313"/>
      <c r="G1390">
        <v>6</v>
      </c>
      <c r="H1390">
        <v>3.125</v>
      </c>
      <c r="I1390">
        <v>1.5</v>
      </c>
      <c r="J1390">
        <v>1.5</v>
      </c>
      <c r="K1390" t="s">
        <v>4102</v>
      </c>
      <c r="L1390" s="313" t="s">
        <v>4807</v>
      </c>
      <c r="M1390" s="313" t="s">
        <v>4981</v>
      </c>
      <c r="N1390" s="313"/>
      <c r="O1390" s="313"/>
      <c r="P1390" s="313"/>
      <c r="Q1390" s="313"/>
    </row>
    <row r="1391" spans="2:17">
      <c r="B1391" s="380">
        <v>42152</v>
      </c>
      <c r="C1391">
        <v>3626</v>
      </c>
      <c r="D1391" s="313" t="s">
        <v>2907</v>
      </c>
      <c r="E1391" s="313" t="s">
        <v>3786</v>
      </c>
      <c r="F1391" s="313"/>
      <c r="G1391">
        <v>3.5</v>
      </c>
      <c r="H1391">
        <v>1</v>
      </c>
      <c r="I1391">
        <v>2.75</v>
      </c>
      <c r="J1391" t="s">
        <v>4982</v>
      </c>
      <c r="K1391" t="s">
        <v>2980</v>
      </c>
      <c r="L1391" s="313" t="s">
        <v>4983</v>
      </c>
      <c r="M1391" s="313" t="s">
        <v>4984</v>
      </c>
      <c r="N1391" s="313" t="s">
        <v>3231</v>
      </c>
      <c r="O1391" s="313"/>
      <c r="P1391" s="313"/>
      <c r="Q1391" s="313"/>
    </row>
    <row r="1392" spans="2:17">
      <c r="B1392" s="380">
        <v>42157</v>
      </c>
      <c r="C1392">
        <v>3627</v>
      </c>
      <c r="D1392" s="313"/>
      <c r="E1392" s="313" t="s">
        <v>4845</v>
      </c>
      <c r="F1392" s="313"/>
      <c r="L1392" s="313" t="s">
        <v>4985</v>
      </c>
      <c r="M1392" s="313" t="s">
        <v>4986</v>
      </c>
      <c r="N1392" s="313"/>
      <c r="O1392" s="313"/>
      <c r="P1392" s="313"/>
      <c r="Q1392" s="313"/>
    </row>
    <row r="1393" spans="2:17">
      <c r="B1393" s="380">
        <v>42177</v>
      </c>
      <c r="C1393">
        <v>3628</v>
      </c>
      <c r="D1393" s="313" t="s">
        <v>2845</v>
      </c>
      <c r="E1393" s="313" t="s">
        <v>94</v>
      </c>
      <c r="F1393" s="313" t="s">
        <v>2860</v>
      </c>
      <c r="G1393">
        <v>7.5</v>
      </c>
      <c r="H1393">
        <v>5.5625</v>
      </c>
      <c r="I1393">
        <v>1.8125</v>
      </c>
      <c r="J1393">
        <v>1.8125</v>
      </c>
      <c r="K1393" t="s">
        <v>4102</v>
      </c>
      <c r="L1393" s="313" t="s">
        <v>4898</v>
      </c>
      <c r="M1393" s="313" t="s">
        <v>4987</v>
      </c>
      <c r="N1393" s="313" t="s">
        <v>4988</v>
      </c>
      <c r="O1393" s="313"/>
      <c r="P1393" s="313" t="s">
        <v>4989</v>
      </c>
      <c r="Q1393" s="313" t="s">
        <v>4990</v>
      </c>
    </row>
    <row r="1394" spans="2:17">
      <c r="B1394" s="380">
        <v>42181</v>
      </c>
      <c r="C1394">
        <v>3629</v>
      </c>
      <c r="D1394" s="313" t="s">
        <v>2907</v>
      </c>
      <c r="E1394" s="313" t="s">
        <v>3786</v>
      </c>
      <c r="F1394" s="313"/>
      <c r="G1394">
        <v>3.28125</v>
      </c>
      <c r="H1394">
        <v>2.921875</v>
      </c>
      <c r="I1394">
        <v>0.9375</v>
      </c>
      <c r="J1394" t="s">
        <v>4991</v>
      </c>
      <c r="K1394" t="s">
        <v>4992</v>
      </c>
      <c r="L1394" s="313" t="s">
        <v>4975</v>
      </c>
      <c r="M1394" s="313" t="s">
        <v>4993</v>
      </c>
      <c r="N1394" s="313"/>
      <c r="O1394" s="313"/>
      <c r="P1394" s="313"/>
      <c r="Q1394" s="313"/>
    </row>
    <row r="1395" spans="2:17">
      <c r="B1395" s="380">
        <v>42185</v>
      </c>
      <c r="C1395">
        <v>3630</v>
      </c>
      <c r="D1395" s="313" t="s">
        <v>2845</v>
      </c>
      <c r="E1395" s="313" t="s">
        <v>94</v>
      </c>
      <c r="F1395" s="313"/>
      <c r="G1395">
        <v>4</v>
      </c>
      <c r="H1395">
        <v>4</v>
      </c>
      <c r="I1395">
        <v>1.5</v>
      </c>
      <c r="J1395">
        <v>0.75</v>
      </c>
      <c r="K1395" t="s">
        <v>2899</v>
      </c>
      <c r="L1395" s="313" t="s">
        <v>4994</v>
      </c>
      <c r="M1395" s="313" t="s">
        <v>4995</v>
      </c>
      <c r="N1395" s="313" t="s">
        <v>2848</v>
      </c>
      <c r="O1395" s="313" t="s">
        <v>4996</v>
      </c>
      <c r="P1395" s="313"/>
      <c r="Q1395" s="313" t="s">
        <v>3907</v>
      </c>
    </row>
    <row r="1396" spans="2:17">
      <c r="B1396" s="380">
        <v>42205</v>
      </c>
      <c r="C1396">
        <v>3631</v>
      </c>
      <c r="D1396" s="313" t="s">
        <v>2845</v>
      </c>
      <c r="E1396" s="313" t="s">
        <v>94</v>
      </c>
      <c r="F1396" s="313"/>
      <c r="G1396">
        <v>6.0625</v>
      </c>
      <c r="H1396">
        <v>4.625</v>
      </c>
      <c r="I1396">
        <v>1.125</v>
      </c>
      <c r="J1396">
        <v>1.125</v>
      </c>
      <c r="K1396" t="s">
        <v>4102</v>
      </c>
      <c r="L1396" s="313" t="s">
        <v>4997</v>
      </c>
      <c r="M1396" s="313" t="s">
        <v>4998</v>
      </c>
      <c r="N1396" s="313" t="s">
        <v>4564</v>
      </c>
      <c r="O1396" s="313"/>
      <c r="P1396" s="313"/>
      <c r="Q1396" s="313"/>
    </row>
    <row r="1397" spans="2:17">
      <c r="B1397" s="380">
        <v>42212</v>
      </c>
      <c r="C1397">
        <v>3632</v>
      </c>
      <c r="D1397" s="313" t="s">
        <v>2907</v>
      </c>
      <c r="E1397" s="313" t="s">
        <v>3786</v>
      </c>
      <c r="F1397" s="313"/>
      <c r="G1397">
        <v>3.1875</v>
      </c>
      <c r="H1397">
        <v>3.25</v>
      </c>
      <c r="I1397">
        <v>1.875</v>
      </c>
      <c r="J1397" t="s">
        <v>3235</v>
      </c>
      <c r="K1397" t="s">
        <v>4999</v>
      </c>
      <c r="L1397" s="313" t="s">
        <v>3984</v>
      </c>
      <c r="M1397" s="313" t="s">
        <v>5000</v>
      </c>
      <c r="N1397" s="313"/>
      <c r="O1397" s="313"/>
      <c r="P1397" s="313"/>
      <c r="Q1397" s="313"/>
    </row>
    <row r="1398" spans="2:17">
      <c r="B1398" s="380">
        <v>42209</v>
      </c>
      <c r="C1398">
        <v>3633</v>
      </c>
      <c r="D1398" s="313" t="s">
        <v>2849</v>
      </c>
      <c r="E1398" s="313" t="s">
        <v>94</v>
      </c>
      <c r="F1398" s="313" t="s">
        <v>2860</v>
      </c>
      <c r="G1398">
        <v>3.125</v>
      </c>
      <c r="H1398">
        <v>4</v>
      </c>
      <c r="I1398">
        <v>0.75</v>
      </c>
      <c r="J1398" t="s">
        <v>2954</v>
      </c>
      <c r="K1398" t="s">
        <v>2899</v>
      </c>
      <c r="L1398" s="313" t="s">
        <v>3984</v>
      </c>
      <c r="M1398" s="313" t="s">
        <v>5001</v>
      </c>
      <c r="N1398" s="313" t="s">
        <v>5002</v>
      </c>
      <c r="O1398" s="313"/>
      <c r="P1398" s="313" t="s">
        <v>3472</v>
      </c>
      <c r="Q1398" s="313"/>
    </row>
    <row r="1399" spans="2:17">
      <c r="B1399" s="380">
        <v>42205</v>
      </c>
      <c r="C1399">
        <v>3634</v>
      </c>
      <c r="D1399" s="313" t="s">
        <v>2845</v>
      </c>
      <c r="E1399" s="313" t="s">
        <v>94</v>
      </c>
      <c r="F1399" s="313"/>
      <c r="G1399">
        <v>3.125</v>
      </c>
      <c r="H1399">
        <v>4.375</v>
      </c>
      <c r="I1399">
        <v>1.125</v>
      </c>
      <c r="J1399">
        <v>0.625</v>
      </c>
      <c r="K1399" t="s">
        <v>2899</v>
      </c>
      <c r="L1399" s="313" t="s">
        <v>3984</v>
      </c>
      <c r="M1399" s="313"/>
      <c r="N1399" s="313" t="s">
        <v>2848</v>
      </c>
      <c r="O1399" s="313" t="s">
        <v>2848</v>
      </c>
      <c r="P1399" s="313"/>
      <c r="Q1399" s="313"/>
    </row>
    <row r="1400" spans="2:17">
      <c r="B1400" s="380">
        <v>42216</v>
      </c>
      <c r="C1400">
        <v>3635</v>
      </c>
      <c r="D1400" s="313" t="s">
        <v>2845</v>
      </c>
      <c r="E1400" s="313" t="s">
        <v>94</v>
      </c>
      <c r="F1400" s="313"/>
      <c r="G1400">
        <v>2.375</v>
      </c>
      <c r="H1400">
        <v>2.15625</v>
      </c>
      <c r="I1400">
        <v>1</v>
      </c>
      <c r="J1400">
        <v>0.5625</v>
      </c>
      <c r="K1400" t="s">
        <v>2899</v>
      </c>
      <c r="L1400" s="313" t="s">
        <v>4846</v>
      </c>
      <c r="M1400" s="313" t="s">
        <v>5003</v>
      </c>
      <c r="N1400" s="313" t="s">
        <v>3012</v>
      </c>
      <c r="O1400" s="313" t="s">
        <v>2848</v>
      </c>
      <c r="P1400" s="313"/>
      <c r="Q1400" s="313"/>
    </row>
    <row r="1401" spans="2:17">
      <c r="B1401" s="380">
        <v>42228</v>
      </c>
      <c r="C1401">
        <v>3638</v>
      </c>
      <c r="D1401" s="313" t="s">
        <v>2845</v>
      </c>
      <c r="E1401" s="313" t="s">
        <v>94</v>
      </c>
      <c r="F1401" s="313"/>
      <c r="G1401">
        <v>6.375</v>
      </c>
      <c r="H1401">
        <v>3.375</v>
      </c>
      <c r="I1401">
        <v>1.125</v>
      </c>
      <c r="J1401">
        <v>2.0625</v>
      </c>
      <c r="K1401" t="s">
        <v>2861</v>
      </c>
      <c r="L1401" s="313" t="s">
        <v>3984</v>
      </c>
      <c r="M1401" s="313" t="s">
        <v>5004</v>
      </c>
      <c r="N1401" s="313" t="s">
        <v>2872</v>
      </c>
      <c r="O1401" s="313" t="s">
        <v>2851</v>
      </c>
      <c r="P1401" s="313"/>
      <c r="Q1401" s="313"/>
    </row>
    <row r="1402" spans="2:17">
      <c r="B1402" s="380">
        <v>42297</v>
      </c>
      <c r="C1402">
        <v>3642</v>
      </c>
      <c r="D1402" s="313" t="s">
        <v>2907</v>
      </c>
      <c r="E1402" s="313" t="s">
        <v>3786</v>
      </c>
      <c r="F1402" s="313"/>
      <c r="G1402">
        <v>3.6875</v>
      </c>
      <c r="H1402">
        <v>1.0625</v>
      </c>
      <c r="I1402">
        <v>2</v>
      </c>
      <c r="J1402" t="s">
        <v>5005</v>
      </c>
      <c r="K1402" t="s">
        <v>2980</v>
      </c>
      <c r="L1402" s="313" t="s">
        <v>5006</v>
      </c>
      <c r="M1402" s="313" t="s">
        <v>5007</v>
      </c>
      <c r="N1402" s="313"/>
      <c r="O1402" s="313"/>
      <c r="P1402" s="313"/>
      <c r="Q1402" s="313"/>
    </row>
    <row r="1403" spans="2:17">
      <c r="B1403" s="380">
        <v>42305</v>
      </c>
      <c r="C1403">
        <v>3643</v>
      </c>
      <c r="D1403" s="313" t="s">
        <v>2845</v>
      </c>
      <c r="E1403" s="313" t="s">
        <v>94</v>
      </c>
      <c r="F1403" s="313"/>
      <c r="G1403">
        <v>6.5</v>
      </c>
      <c r="H1403">
        <v>1.5</v>
      </c>
      <c r="I1403">
        <v>0.5625</v>
      </c>
      <c r="J1403">
        <v>0.5625</v>
      </c>
      <c r="K1403" t="s">
        <v>4102</v>
      </c>
      <c r="L1403" s="313" t="s">
        <v>5008</v>
      </c>
      <c r="M1403" s="313" t="s">
        <v>5009</v>
      </c>
      <c r="N1403" s="313" t="s">
        <v>4564</v>
      </c>
      <c r="O1403" s="313"/>
      <c r="P1403" s="313"/>
      <c r="Q1403" s="313"/>
    </row>
    <row r="1404" spans="2:17">
      <c r="B1404" s="380">
        <v>42342</v>
      </c>
      <c r="C1404">
        <v>3644</v>
      </c>
      <c r="D1404" s="313" t="s">
        <v>2907</v>
      </c>
      <c r="E1404" s="313" t="s">
        <v>94</v>
      </c>
      <c r="F1404" s="313"/>
      <c r="G1404">
        <v>9.7968700000000002</v>
      </c>
      <c r="H1404">
        <v>8.8281200000000002</v>
      </c>
      <c r="I1404">
        <v>1.625</v>
      </c>
      <c r="J1404" t="s">
        <v>3235</v>
      </c>
      <c r="K1404" t="s">
        <v>2899</v>
      </c>
      <c r="L1404" s="313" t="s">
        <v>4522</v>
      </c>
      <c r="M1404" s="313" t="s">
        <v>5010</v>
      </c>
      <c r="N1404" s="313" t="s">
        <v>5011</v>
      </c>
      <c r="O1404" s="313"/>
      <c r="P1404" s="313"/>
      <c r="Q1404" s="313"/>
    </row>
    <row r="1405" spans="2:17">
      <c r="B1405" s="380">
        <v>42342</v>
      </c>
      <c r="C1405">
        <v>3645</v>
      </c>
      <c r="D1405" s="313" t="s">
        <v>2907</v>
      </c>
      <c r="E1405" s="313" t="s">
        <v>94</v>
      </c>
      <c r="F1405" s="313"/>
      <c r="G1405">
        <v>8.40625</v>
      </c>
      <c r="H1405">
        <v>7.8125</v>
      </c>
      <c r="I1405">
        <v>2.46875</v>
      </c>
      <c r="J1405" t="s">
        <v>5005</v>
      </c>
      <c r="K1405" t="s">
        <v>2899</v>
      </c>
      <c r="L1405" s="313" t="s">
        <v>4522</v>
      </c>
      <c r="M1405" s="313" t="s">
        <v>5012</v>
      </c>
      <c r="N1405" s="313" t="s">
        <v>1351</v>
      </c>
      <c r="O1405" s="313"/>
      <c r="P1405" s="313"/>
      <c r="Q1405" s="313"/>
    </row>
    <row r="1406" spans="2:17">
      <c r="B1406" s="380">
        <v>42342</v>
      </c>
      <c r="C1406">
        <v>3646</v>
      </c>
      <c r="D1406" s="313" t="s">
        <v>2907</v>
      </c>
      <c r="E1406" s="313" t="s">
        <v>94</v>
      </c>
      <c r="F1406" s="313"/>
      <c r="G1406">
        <v>12.3125</v>
      </c>
      <c r="H1406">
        <v>9.0625</v>
      </c>
      <c r="I1406">
        <v>1.5</v>
      </c>
      <c r="J1406" t="s">
        <v>5005</v>
      </c>
      <c r="K1406" t="s">
        <v>2899</v>
      </c>
      <c r="L1406" s="313" t="s">
        <v>4522</v>
      </c>
      <c r="M1406" s="313" t="s">
        <v>5013</v>
      </c>
      <c r="N1406" s="313" t="s">
        <v>1351</v>
      </c>
      <c r="O1406" s="313"/>
      <c r="P1406" s="313"/>
      <c r="Q1406" s="313"/>
    </row>
    <row r="1407" spans="2:17">
      <c r="B1407" s="380">
        <v>42373</v>
      </c>
      <c r="C1407">
        <v>3648</v>
      </c>
      <c r="D1407" s="313" t="s">
        <v>2907</v>
      </c>
      <c r="E1407" s="313" t="s">
        <v>94</v>
      </c>
      <c r="F1407" s="313"/>
      <c r="G1407">
        <v>12.25</v>
      </c>
      <c r="H1407">
        <v>11.25</v>
      </c>
      <c r="I1407">
        <v>1.5</v>
      </c>
      <c r="J1407" t="s">
        <v>2954</v>
      </c>
      <c r="K1407" t="s">
        <v>2899</v>
      </c>
      <c r="L1407" s="313" t="s">
        <v>4522</v>
      </c>
      <c r="M1407" s="313" t="s">
        <v>5014</v>
      </c>
      <c r="N1407" s="313"/>
      <c r="O1407" s="313"/>
      <c r="P1407" s="313"/>
      <c r="Q1407" s="313"/>
    </row>
    <row r="1408" spans="2:17">
      <c r="B1408" s="380">
        <v>42373</v>
      </c>
      <c r="C1408">
        <v>3649</v>
      </c>
      <c r="D1408" s="313" t="s">
        <v>2907</v>
      </c>
      <c r="E1408" s="313" t="s">
        <v>94</v>
      </c>
      <c r="F1408" s="313"/>
      <c r="G1408">
        <v>10.84376</v>
      </c>
      <c r="H1408">
        <v>8.59375</v>
      </c>
      <c r="I1408">
        <v>1.5625</v>
      </c>
      <c r="J1408" t="s">
        <v>5005</v>
      </c>
      <c r="K1408" t="s">
        <v>2899</v>
      </c>
      <c r="L1408" s="313" t="s">
        <v>4522</v>
      </c>
      <c r="M1408" s="313" t="s">
        <v>5015</v>
      </c>
      <c r="N1408" s="313" t="s">
        <v>234</v>
      </c>
      <c r="O1408" s="313"/>
      <c r="P1408" s="313"/>
      <c r="Q1408" s="313"/>
    </row>
    <row r="1409" spans="2:17">
      <c r="B1409" s="380">
        <v>42373</v>
      </c>
      <c r="C1409">
        <v>3650</v>
      </c>
      <c r="D1409" s="313" t="s">
        <v>2907</v>
      </c>
      <c r="E1409" s="313" t="s">
        <v>94</v>
      </c>
      <c r="F1409" s="313"/>
      <c r="G1409">
        <v>13.8125</v>
      </c>
      <c r="H1409">
        <v>5.125</v>
      </c>
      <c r="I1409">
        <v>1.875</v>
      </c>
      <c r="J1409" t="s">
        <v>3270</v>
      </c>
      <c r="K1409" t="s">
        <v>2899</v>
      </c>
      <c r="L1409" s="313" t="s">
        <v>4522</v>
      </c>
      <c r="M1409" s="313" t="s">
        <v>5016</v>
      </c>
      <c r="N1409" s="313" t="s">
        <v>5017</v>
      </c>
      <c r="O1409" s="313"/>
      <c r="P1409" s="313"/>
      <c r="Q1409" s="313"/>
    </row>
    <row r="1410" spans="2:17">
      <c r="B1410" s="380">
        <v>42395</v>
      </c>
      <c r="C1410">
        <v>3651</v>
      </c>
      <c r="D1410" s="313" t="s">
        <v>2845</v>
      </c>
      <c r="E1410" s="313" t="s">
        <v>94</v>
      </c>
      <c r="F1410" s="313"/>
      <c r="G1410">
        <v>3.5</v>
      </c>
      <c r="H1410">
        <v>3.5</v>
      </c>
      <c r="I1410">
        <v>3.5</v>
      </c>
      <c r="J1410">
        <v>1</v>
      </c>
      <c r="K1410" t="s">
        <v>2899</v>
      </c>
      <c r="L1410" s="313" t="s">
        <v>4902</v>
      </c>
      <c r="M1410" s="313"/>
      <c r="N1410" s="313" t="s">
        <v>2851</v>
      </c>
      <c r="O1410" s="313" t="s">
        <v>2872</v>
      </c>
      <c r="P1410" s="313"/>
      <c r="Q1410" s="313"/>
    </row>
    <row r="1411" spans="2:17">
      <c r="B1411" s="380">
        <v>42396</v>
      </c>
      <c r="C1411">
        <v>3652</v>
      </c>
      <c r="D1411" s="313" t="s">
        <v>2845</v>
      </c>
      <c r="E1411" s="313" t="s">
        <v>94</v>
      </c>
      <c r="F1411" s="313"/>
      <c r="G1411">
        <v>4.625</v>
      </c>
      <c r="H1411">
        <v>3.5</v>
      </c>
      <c r="I1411">
        <v>1</v>
      </c>
      <c r="J1411">
        <v>1</v>
      </c>
      <c r="K1411" t="s">
        <v>4102</v>
      </c>
      <c r="L1411" s="313" t="s">
        <v>4874</v>
      </c>
      <c r="M1411" s="313" t="s">
        <v>5018</v>
      </c>
      <c r="N1411" s="313" t="s">
        <v>4657</v>
      </c>
      <c r="O1411" s="313" t="s">
        <v>4657</v>
      </c>
      <c r="P1411" s="313"/>
      <c r="Q1411" s="313"/>
    </row>
    <row r="1412" spans="2:17">
      <c r="B1412" s="380">
        <v>42422</v>
      </c>
      <c r="C1412">
        <v>3654</v>
      </c>
      <c r="D1412" s="313" t="s">
        <v>2845</v>
      </c>
      <c r="E1412" s="313" t="s">
        <v>94</v>
      </c>
      <c r="F1412" s="313"/>
      <c r="G1412">
        <v>3</v>
      </c>
      <c r="H1412">
        <v>3</v>
      </c>
      <c r="I1412">
        <v>1</v>
      </c>
      <c r="J1412">
        <v>0.6875</v>
      </c>
      <c r="K1412" t="s">
        <v>2899</v>
      </c>
      <c r="L1412" s="313" t="s">
        <v>5021</v>
      </c>
      <c r="M1412" s="313" t="s">
        <v>5022</v>
      </c>
      <c r="N1412" s="313" t="s">
        <v>4187</v>
      </c>
      <c r="O1412" s="313" t="s">
        <v>4187</v>
      </c>
      <c r="P1412" s="313"/>
      <c r="Q1412" s="313" t="s">
        <v>3223</v>
      </c>
    </row>
    <row r="1413" spans="2:17">
      <c r="B1413" s="380">
        <v>42446</v>
      </c>
      <c r="C1413">
        <v>3655</v>
      </c>
      <c r="D1413" s="313" t="s">
        <v>2907</v>
      </c>
      <c r="E1413" s="313" t="s">
        <v>3786</v>
      </c>
      <c r="F1413" s="313"/>
      <c r="G1413">
        <v>7.25</v>
      </c>
      <c r="H1413">
        <v>3.125</v>
      </c>
      <c r="I1413">
        <v>2.25</v>
      </c>
      <c r="J1413" t="s">
        <v>2954</v>
      </c>
      <c r="K1413" t="s">
        <v>2980</v>
      </c>
      <c r="L1413" s="313" t="s">
        <v>5023</v>
      </c>
      <c r="M1413" s="313" t="s">
        <v>5024</v>
      </c>
      <c r="N1413" s="313" t="s">
        <v>4453</v>
      </c>
      <c r="O1413" s="313"/>
      <c r="P1413" s="313"/>
      <c r="Q1413" s="313"/>
    </row>
    <row r="1414" spans="2:17">
      <c r="B1414" s="380">
        <v>42446</v>
      </c>
      <c r="C1414">
        <v>3656</v>
      </c>
      <c r="D1414" s="313" t="s">
        <v>2907</v>
      </c>
      <c r="E1414" s="313" t="s">
        <v>3786</v>
      </c>
      <c r="F1414" s="313"/>
      <c r="G1414">
        <v>8.25</v>
      </c>
      <c r="H1414">
        <v>1.25</v>
      </c>
      <c r="I1414">
        <v>2</v>
      </c>
      <c r="J1414" t="s">
        <v>4991</v>
      </c>
      <c r="K1414" t="s">
        <v>2980</v>
      </c>
      <c r="L1414" s="313" t="s">
        <v>5025</v>
      </c>
      <c r="M1414" s="313" t="s">
        <v>5026</v>
      </c>
      <c r="N1414" s="313" t="s">
        <v>4453</v>
      </c>
      <c r="O1414" s="313"/>
      <c r="P1414" s="313"/>
      <c r="Q1414" s="313"/>
    </row>
    <row r="1415" spans="2:17">
      <c r="B1415" s="380">
        <v>42459</v>
      </c>
      <c r="C1415">
        <v>3657</v>
      </c>
      <c r="D1415" s="313" t="s">
        <v>2845</v>
      </c>
      <c r="E1415" s="313" t="s">
        <v>94</v>
      </c>
      <c r="F1415" s="313"/>
      <c r="G1415">
        <v>10</v>
      </c>
      <c r="H1415">
        <v>6.75</v>
      </c>
      <c r="I1415">
        <v>2.25</v>
      </c>
      <c r="J1415">
        <v>2.15</v>
      </c>
      <c r="K1415" t="s">
        <v>2861</v>
      </c>
      <c r="L1415" s="313" t="s">
        <v>5027</v>
      </c>
      <c r="M1415" s="313" t="s">
        <v>5028</v>
      </c>
      <c r="N1415" s="313" t="s">
        <v>4894</v>
      </c>
      <c r="O1415" s="313" t="s">
        <v>4894</v>
      </c>
      <c r="P1415" s="313"/>
      <c r="Q1415" s="313"/>
    </row>
    <row r="1416" spans="2:17">
      <c r="B1416" s="380"/>
      <c r="C1416">
        <v>3658</v>
      </c>
      <c r="D1416" s="313" t="s">
        <v>2907</v>
      </c>
      <c r="E1416" s="313" t="s">
        <v>3786</v>
      </c>
      <c r="F1416" s="313"/>
      <c r="K1416" t="s">
        <v>2980</v>
      </c>
      <c r="L1416" s="313" t="s">
        <v>5029</v>
      </c>
      <c r="M1416" s="313" t="s">
        <v>5030</v>
      </c>
      <c r="N1416" s="313"/>
      <c r="O1416" s="313"/>
      <c r="P1416" s="313"/>
      <c r="Q1416" s="313"/>
    </row>
    <row r="1417" spans="2:17">
      <c r="B1417" s="380">
        <v>42496</v>
      </c>
      <c r="C1417">
        <v>3659</v>
      </c>
      <c r="D1417" s="313" t="s">
        <v>2907</v>
      </c>
      <c r="E1417" s="313" t="s">
        <v>3786</v>
      </c>
      <c r="F1417" s="313"/>
      <c r="G1417">
        <v>7.5</v>
      </c>
      <c r="H1417">
        <v>7.34375</v>
      </c>
      <c r="I1417">
        <v>1.5</v>
      </c>
      <c r="J1417" t="s">
        <v>2954</v>
      </c>
      <c r="K1417" t="s">
        <v>5031</v>
      </c>
      <c r="L1417" s="313" t="s">
        <v>2862</v>
      </c>
      <c r="M1417" s="313" t="s">
        <v>5032</v>
      </c>
      <c r="N1417" s="313" t="s">
        <v>5033</v>
      </c>
      <c r="O1417" s="313"/>
      <c r="P1417" s="313"/>
      <c r="Q1417" s="313"/>
    </row>
    <row r="1418" spans="2:17">
      <c r="B1418" s="380">
        <v>42496</v>
      </c>
      <c r="C1418">
        <v>3661</v>
      </c>
      <c r="D1418" s="313" t="s">
        <v>2845</v>
      </c>
      <c r="E1418" s="313" t="s">
        <v>94</v>
      </c>
      <c r="F1418" s="313" t="s">
        <v>2860</v>
      </c>
      <c r="G1418">
        <v>7.1875</v>
      </c>
      <c r="H1418">
        <v>7.1875</v>
      </c>
      <c r="I1418">
        <v>1.0625</v>
      </c>
      <c r="J1418">
        <v>0.6875</v>
      </c>
      <c r="K1418" t="s">
        <v>2936</v>
      </c>
      <c r="L1418" s="313" t="s">
        <v>2862</v>
      </c>
      <c r="M1418" s="313" t="s">
        <v>5034</v>
      </c>
      <c r="N1418" s="313" t="s">
        <v>5035</v>
      </c>
      <c r="O1418" s="313" t="s">
        <v>5036</v>
      </c>
      <c r="P1418" s="313" t="s">
        <v>3907</v>
      </c>
      <c r="Q1418" s="313" t="s">
        <v>3585</v>
      </c>
    </row>
    <row r="1419" spans="2:17">
      <c r="B1419" s="380">
        <v>42503</v>
      </c>
      <c r="C1419">
        <v>3666</v>
      </c>
      <c r="D1419" s="313" t="s">
        <v>2845</v>
      </c>
      <c r="E1419" s="313" t="s">
        <v>94</v>
      </c>
      <c r="F1419" s="313" t="s">
        <v>2860</v>
      </c>
      <c r="G1419">
        <v>5.375</v>
      </c>
      <c r="H1419">
        <v>5.375</v>
      </c>
      <c r="I1419">
        <v>2.375</v>
      </c>
      <c r="J1419">
        <v>0.75</v>
      </c>
      <c r="K1419" t="s">
        <v>2899</v>
      </c>
      <c r="L1419" s="313" t="s">
        <v>4898</v>
      </c>
      <c r="M1419" s="313"/>
      <c r="N1419" s="313" t="s">
        <v>5037</v>
      </c>
      <c r="O1419" s="313" t="s">
        <v>5037</v>
      </c>
      <c r="P1419" s="313" t="s">
        <v>3907</v>
      </c>
      <c r="Q1419" s="313" t="s">
        <v>3909</v>
      </c>
    </row>
    <row r="1420" spans="2:17">
      <c r="B1420" s="380">
        <v>42503</v>
      </c>
      <c r="C1420">
        <v>3667</v>
      </c>
      <c r="D1420" s="313" t="s">
        <v>2845</v>
      </c>
      <c r="E1420" s="313" t="s">
        <v>94</v>
      </c>
      <c r="F1420" s="313" t="s">
        <v>2860</v>
      </c>
      <c r="G1420">
        <v>8</v>
      </c>
      <c r="H1420">
        <v>4</v>
      </c>
      <c r="I1420">
        <v>0.625</v>
      </c>
      <c r="J1420">
        <v>0.5625</v>
      </c>
      <c r="K1420" t="s">
        <v>2899</v>
      </c>
      <c r="L1420" s="313" t="s">
        <v>5038</v>
      </c>
      <c r="M1420" s="313"/>
      <c r="N1420" s="313" t="s">
        <v>5039</v>
      </c>
      <c r="O1420" s="313" t="s">
        <v>2872</v>
      </c>
      <c r="P1420" s="313" t="s">
        <v>4461</v>
      </c>
      <c r="Q1420" s="313" t="s">
        <v>4461</v>
      </c>
    </row>
    <row r="1421" spans="2:17">
      <c r="B1421" s="380">
        <v>42512</v>
      </c>
      <c r="C1421">
        <v>3668</v>
      </c>
      <c r="D1421" s="313" t="s">
        <v>2845</v>
      </c>
      <c r="E1421" s="313" t="s">
        <v>94</v>
      </c>
      <c r="F1421" s="313" t="s">
        <v>2860</v>
      </c>
      <c r="G1421">
        <v>4</v>
      </c>
      <c r="H1421">
        <v>3</v>
      </c>
      <c r="I1421">
        <v>0.6875</v>
      </c>
      <c r="J1421">
        <v>0.625</v>
      </c>
      <c r="K1421" t="s">
        <v>3913</v>
      </c>
      <c r="L1421" s="313" t="s">
        <v>5040</v>
      </c>
      <c r="M1421" s="313"/>
      <c r="N1421" s="313" t="s">
        <v>5041</v>
      </c>
      <c r="O1421" s="313" t="s">
        <v>5041</v>
      </c>
      <c r="P1421" s="313" t="s">
        <v>5042</v>
      </c>
      <c r="Q1421" s="313" t="s">
        <v>5042</v>
      </c>
    </row>
    <row r="1422" spans="2:17">
      <c r="B1422" s="380">
        <v>42542</v>
      </c>
      <c r="C1422">
        <v>3670</v>
      </c>
      <c r="D1422" s="313" t="s">
        <v>2845</v>
      </c>
      <c r="E1422" s="313" t="s">
        <v>94</v>
      </c>
      <c r="F1422" s="313"/>
      <c r="G1422">
        <v>10.5</v>
      </c>
      <c r="H1422">
        <v>5.5</v>
      </c>
      <c r="I1422">
        <v>1</v>
      </c>
      <c r="J1422">
        <v>1</v>
      </c>
      <c r="K1422" t="s">
        <v>4102</v>
      </c>
      <c r="L1422" s="313" t="s">
        <v>5043</v>
      </c>
      <c r="M1422" s="313" t="s">
        <v>5044</v>
      </c>
      <c r="N1422" s="313" t="s">
        <v>5045</v>
      </c>
      <c r="O1422" s="313" t="s">
        <v>4660</v>
      </c>
      <c r="P1422" s="313"/>
      <c r="Q1422" s="313"/>
    </row>
    <row r="1423" spans="2:17">
      <c r="B1423" s="380">
        <v>42563</v>
      </c>
      <c r="C1423">
        <v>3675</v>
      </c>
      <c r="D1423" s="313" t="s">
        <v>2845</v>
      </c>
      <c r="E1423" s="313" t="s">
        <v>2035</v>
      </c>
      <c r="F1423" s="313" t="s">
        <v>2860</v>
      </c>
      <c r="G1423">
        <v>5.2640000000000002</v>
      </c>
      <c r="H1423">
        <v>3.972</v>
      </c>
      <c r="I1423">
        <v>0.875</v>
      </c>
      <c r="L1423" s="313"/>
      <c r="M1423" s="313"/>
      <c r="N1423" s="313"/>
      <c r="O1423" s="313" t="s">
        <v>5046</v>
      </c>
      <c r="P1423" s="313"/>
      <c r="Q1423" s="313" t="s">
        <v>5047</v>
      </c>
    </row>
    <row r="1424" spans="2:17">
      <c r="B1424" s="380">
        <v>42571</v>
      </c>
      <c r="C1424">
        <v>3676</v>
      </c>
      <c r="D1424" s="313" t="s">
        <v>2845</v>
      </c>
      <c r="E1424" s="313" t="s">
        <v>94</v>
      </c>
      <c r="F1424" s="313"/>
      <c r="G1424">
        <v>4.5</v>
      </c>
      <c r="H1424">
        <v>2</v>
      </c>
      <c r="I1424">
        <v>1.5</v>
      </c>
      <c r="J1424">
        <v>1.5</v>
      </c>
      <c r="K1424" t="s">
        <v>5048</v>
      </c>
      <c r="L1424" s="313" t="s">
        <v>5049</v>
      </c>
      <c r="M1424" s="313" t="s">
        <v>5050</v>
      </c>
      <c r="N1424" s="313" t="s">
        <v>2848</v>
      </c>
      <c r="O1424" s="313" t="s">
        <v>2848</v>
      </c>
      <c r="P1424" s="313"/>
      <c r="Q1424" s="313"/>
    </row>
    <row r="1425" spans="2:17">
      <c r="B1425" s="380">
        <v>42585</v>
      </c>
      <c r="C1425">
        <v>3677</v>
      </c>
      <c r="D1425" s="313" t="s">
        <v>3866</v>
      </c>
      <c r="E1425" s="313" t="s">
        <v>94</v>
      </c>
      <c r="F1425" s="313"/>
      <c r="G1425">
        <v>6.6875</v>
      </c>
      <c r="H1425">
        <v>2.1875</v>
      </c>
      <c r="I1425">
        <v>0.8125</v>
      </c>
      <c r="J1425">
        <v>0.8125</v>
      </c>
      <c r="K1425" t="s">
        <v>3934</v>
      </c>
      <c r="L1425" s="313" t="s">
        <v>5051</v>
      </c>
      <c r="M1425" s="313" t="s">
        <v>5052</v>
      </c>
      <c r="N1425" s="313"/>
      <c r="O1425" s="313"/>
      <c r="P1425" s="313"/>
      <c r="Q1425" s="313"/>
    </row>
    <row r="1426" spans="2:17">
      <c r="B1426" s="380">
        <v>42629</v>
      </c>
      <c r="C1426">
        <v>3679</v>
      </c>
      <c r="D1426" s="313" t="s">
        <v>2845</v>
      </c>
      <c r="E1426" s="313" t="s">
        <v>94</v>
      </c>
      <c r="F1426" s="313"/>
      <c r="G1426">
        <v>3.5</v>
      </c>
      <c r="H1426">
        <v>3.5</v>
      </c>
      <c r="I1426">
        <v>2</v>
      </c>
      <c r="J1426">
        <v>1.5</v>
      </c>
      <c r="K1426" t="s">
        <v>2899</v>
      </c>
      <c r="L1426" s="313" t="s">
        <v>5053</v>
      </c>
      <c r="M1426" s="313" t="s">
        <v>5054</v>
      </c>
      <c r="N1426" s="313" t="s">
        <v>2851</v>
      </c>
      <c r="O1426" s="313" t="s">
        <v>2872</v>
      </c>
      <c r="P1426" s="313"/>
      <c r="Q1426" s="313"/>
    </row>
    <row r="1427" spans="2:17">
      <c r="B1427" s="380">
        <v>42643</v>
      </c>
      <c r="C1427">
        <v>3681</v>
      </c>
      <c r="D1427" s="313" t="s">
        <v>3694</v>
      </c>
      <c r="E1427" s="313" t="s">
        <v>94</v>
      </c>
      <c r="F1427" s="313" t="s">
        <v>2860</v>
      </c>
      <c r="G1427">
        <v>2.9375</v>
      </c>
      <c r="H1427">
        <v>2.875</v>
      </c>
      <c r="I1427">
        <v>0.8125</v>
      </c>
      <c r="J1427">
        <v>1.1875</v>
      </c>
      <c r="K1427" t="s">
        <v>2894</v>
      </c>
      <c r="L1427" s="313" t="s">
        <v>4895</v>
      </c>
      <c r="M1427" s="313" t="s">
        <v>5055</v>
      </c>
      <c r="N1427" s="313" t="s">
        <v>5056</v>
      </c>
      <c r="O1427" s="313" t="s">
        <v>5056</v>
      </c>
      <c r="P1427" s="313" t="s">
        <v>3029</v>
      </c>
      <c r="Q1427" s="313" t="s">
        <v>3029</v>
      </c>
    </row>
    <row r="1428" spans="2:17">
      <c r="B1428" s="380"/>
      <c r="C1428">
        <v>3682</v>
      </c>
      <c r="D1428" s="313" t="s">
        <v>2845</v>
      </c>
      <c r="E1428" s="313" t="s">
        <v>94</v>
      </c>
      <c r="F1428" s="313"/>
      <c r="G1428">
        <v>4.8125</v>
      </c>
      <c r="H1428">
        <v>4.25</v>
      </c>
      <c r="I1428">
        <v>2</v>
      </c>
      <c r="J1428">
        <v>2</v>
      </c>
      <c r="K1428" t="s">
        <v>5057</v>
      </c>
      <c r="L1428" s="313" t="s">
        <v>5058</v>
      </c>
      <c r="M1428" s="313" t="s">
        <v>5059</v>
      </c>
      <c r="N1428" s="313" t="s">
        <v>4193</v>
      </c>
      <c r="O1428" s="313"/>
      <c r="P1428" s="313"/>
      <c r="Q1428" s="313"/>
    </row>
    <row r="1429" spans="2:17">
      <c r="B1429" s="380">
        <v>42667</v>
      </c>
      <c r="C1429">
        <v>3683</v>
      </c>
      <c r="D1429" s="313" t="s">
        <v>2907</v>
      </c>
      <c r="E1429" s="313" t="s">
        <v>3786</v>
      </c>
      <c r="F1429" s="313"/>
      <c r="G1429">
        <v>6.25</v>
      </c>
      <c r="H1429">
        <v>5.75</v>
      </c>
      <c r="I1429">
        <v>1.1875</v>
      </c>
      <c r="J1429" t="s">
        <v>4982</v>
      </c>
      <c r="K1429" t="s">
        <v>2980</v>
      </c>
      <c r="L1429" s="313" t="s">
        <v>5060</v>
      </c>
      <c r="M1429" s="313" t="s">
        <v>5061</v>
      </c>
      <c r="N1429" s="313" t="s">
        <v>2952</v>
      </c>
      <c r="O1429" s="313"/>
      <c r="P1429" s="313"/>
      <c r="Q1429" s="313"/>
    </row>
    <row r="1430" spans="2:17">
      <c r="B1430" s="380">
        <v>42670</v>
      </c>
      <c r="C1430">
        <v>3684</v>
      </c>
      <c r="D1430" s="313" t="s">
        <v>2845</v>
      </c>
      <c r="E1430" s="313" t="s">
        <v>94</v>
      </c>
      <c r="F1430" s="313"/>
      <c r="G1430">
        <v>6.625</v>
      </c>
      <c r="H1430">
        <v>1.75</v>
      </c>
      <c r="I1430">
        <v>1.3125</v>
      </c>
      <c r="J1430">
        <v>1.3125</v>
      </c>
      <c r="K1430" t="s">
        <v>2861</v>
      </c>
      <c r="L1430" s="313" t="s">
        <v>4863</v>
      </c>
      <c r="M1430" s="313" t="s">
        <v>5062</v>
      </c>
      <c r="N1430" s="313" t="s">
        <v>4215</v>
      </c>
      <c r="O1430" s="313" t="s">
        <v>4215</v>
      </c>
      <c r="P1430" s="313"/>
      <c r="Q1430" s="313"/>
    </row>
    <row r="1431" spans="2:17">
      <c r="B1431" s="380">
        <v>42761</v>
      </c>
      <c r="C1431">
        <v>3685</v>
      </c>
      <c r="D1431" s="313" t="s">
        <v>2845</v>
      </c>
      <c r="E1431" s="313" t="s">
        <v>4845</v>
      </c>
      <c r="F1431" s="313"/>
      <c r="L1431" s="313" t="s">
        <v>5063</v>
      </c>
      <c r="M1431" s="313" t="s">
        <v>5064</v>
      </c>
      <c r="N1431" s="313"/>
      <c r="O1431" s="313"/>
      <c r="P1431" s="313"/>
      <c r="Q1431" s="313"/>
    </row>
    <row r="1432" spans="2:17">
      <c r="B1432" s="380">
        <v>42783</v>
      </c>
      <c r="C1432">
        <v>3686</v>
      </c>
      <c r="D1432" s="313" t="s">
        <v>3866</v>
      </c>
      <c r="E1432" s="313" t="s">
        <v>3825</v>
      </c>
      <c r="F1432" s="313"/>
      <c r="G1432">
        <v>4.1875</v>
      </c>
      <c r="H1432">
        <v>2.375</v>
      </c>
      <c r="I1432">
        <v>1.25</v>
      </c>
      <c r="J1432" t="s">
        <v>4991</v>
      </c>
      <c r="K1432" t="s">
        <v>5065</v>
      </c>
      <c r="L1432" s="313" t="s">
        <v>4883</v>
      </c>
      <c r="M1432" s="313" t="s">
        <v>5066</v>
      </c>
      <c r="N1432" s="313"/>
      <c r="O1432" s="313"/>
      <c r="P1432" s="313"/>
      <c r="Q1432" s="313"/>
    </row>
    <row r="1433" spans="2:17">
      <c r="B1433" s="380">
        <v>42790</v>
      </c>
      <c r="C1433">
        <v>3687</v>
      </c>
      <c r="D1433" s="313" t="s">
        <v>2845</v>
      </c>
      <c r="E1433" s="313" t="s">
        <v>94</v>
      </c>
      <c r="F1433" s="313"/>
      <c r="G1433">
        <v>5.5</v>
      </c>
      <c r="H1433">
        <v>5.5</v>
      </c>
      <c r="I1433">
        <v>1.1875</v>
      </c>
      <c r="J1433">
        <v>1.1875</v>
      </c>
      <c r="K1433" t="s">
        <v>2861</v>
      </c>
      <c r="L1433" s="313" t="s">
        <v>4556</v>
      </c>
      <c r="M1433" s="313" t="s">
        <v>5067</v>
      </c>
      <c r="N1433" s="313" t="s">
        <v>4581</v>
      </c>
      <c r="O1433" s="313" t="s">
        <v>2851</v>
      </c>
      <c r="P1433" s="313"/>
      <c r="Q1433" s="313"/>
    </row>
    <row r="1434" spans="2:17">
      <c r="B1434" s="380">
        <v>42790</v>
      </c>
      <c r="C1434">
        <v>3688</v>
      </c>
      <c r="D1434" s="313" t="s">
        <v>2845</v>
      </c>
      <c r="E1434" s="313" t="s">
        <v>94</v>
      </c>
      <c r="F1434" s="313"/>
      <c r="G1434">
        <v>6.25</v>
      </c>
      <c r="H1434">
        <v>6.25</v>
      </c>
      <c r="I1434">
        <v>0.75</v>
      </c>
      <c r="J1434">
        <v>0.75</v>
      </c>
      <c r="K1434" t="s">
        <v>2861</v>
      </c>
      <c r="L1434" s="313" t="s">
        <v>4556</v>
      </c>
      <c r="M1434" s="313" t="s">
        <v>5067</v>
      </c>
      <c r="N1434" s="313" t="s">
        <v>2851</v>
      </c>
      <c r="O1434" s="313" t="s">
        <v>2851</v>
      </c>
      <c r="P1434" s="313"/>
      <c r="Q1434" s="313"/>
    </row>
    <row r="1435" spans="2:17">
      <c r="B1435" s="380">
        <v>42793</v>
      </c>
      <c r="C1435">
        <v>3689</v>
      </c>
      <c r="D1435" s="313" t="s">
        <v>2845</v>
      </c>
      <c r="E1435" s="313" t="s">
        <v>94</v>
      </c>
      <c r="F1435" s="313"/>
      <c r="G1435">
        <v>4.375</v>
      </c>
      <c r="H1435">
        <v>1.75</v>
      </c>
      <c r="I1435">
        <v>0.75</v>
      </c>
      <c r="J1435">
        <v>0.75</v>
      </c>
      <c r="K1435" t="s">
        <v>2899</v>
      </c>
      <c r="L1435" s="313" t="s">
        <v>5068</v>
      </c>
      <c r="M1435" s="313" t="s">
        <v>5069</v>
      </c>
      <c r="N1435" s="313" t="s">
        <v>2848</v>
      </c>
      <c r="O1435" s="313" t="s">
        <v>2848</v>
      </c>
      <c r="P1435" s="313"/>
      <c r="Q1435" s="313"/>
    </row>
    <row r="1436" spans="2:17">
      <c r="B1436" s="380">
        <v>42793</v>
      </c>
      <c r="C1436">
        <v>3690</v>
      </c>
      <c r="D1436" s="313" t="s">
        <v>2845</v>
      </c>
      <c r="E1436" s="313" t="s">
        <v>94</v>
      </c>
      <c r="F1436" s="313"/>
      <c r="G1436">
        <v>4.40625</v>
      </c>
      <c r="H1436">
        <v>1.8125</v>
      </c>
      <c r="I1436">
        <v>1.25</v>
      </c>
      <c r="J1436">
        <v>1.25</v>
      </c>
      <c r="K1436" t="s">
        <v>2899</v>
      </c>
      <c r="L1436" s="313" t="s">
        <v>5068</v>
      </c>
      <c r="M1436" s="313" t="s">
        <v>5070</v>
      </c>
      <c r="N1436" s="313" t="s">
        <v>3607</v>
      </c>
      <c r="O1436" s="313" t="s">
        <v>3607</v>
      </c>
      <c r="P1436" s="313"/>
      <c r="Q1436" s="313"/>
    </row>
    <row r="1437" spans="2:17">
      <c r="B1437" s="380">
        <v>42794</v>
      </c>
      <c r="C1437">
        <v>3691</v>
      </c>
      <c r="D1437" s="313" t="s">
        <v>2845</v>
      </c>
      <c r="E1437" s="313" t="s">
        <v>94</v>
      </c>
      <c r="F1437" s="313" t="s">
        <v>2860</v>
      </c>
      <c r="G1437">
        <v>2.3125</v>
      </c>
      <c r="H1437">
        <v>2.3125</v>
      </c>
      <c r="I1437">
        <v>1.625</v>
      </c>
      <c r="J1437">
        <v>1</v>
      </c>
      <c r="K1437" t="s">
        <v>2899</v>
      </c>
      <c r="L1437" s="313" t="s">
        <v>5071</v>
      </c>
      <c r="M1437" s="313"/>
      <c r="N1437" s="313" t="s">
        <v>5072</v>
      </c>
      <c r="O1437" s="313" t="s">
        <v>5073</v>
      </c>
      <c r="P1437" s="313" t="s">
        <v>3029</v>
      </c>
      <c r="Q1437" s="313" t="s">
        <v>3029</v>
      </c>
    </row>
    <row r="1438" spans="2:17">
      <c r="B1438" s="380">
        <v>42797</v>
      </c>
      <c r="C1438">
        <v>3692</v>
      </c>
      <c r="D1438" s="313" t="s">
        <v>2845</v>
      </c>
      <c r="E1438" s="313" t="s">
        <v>94</v>
      </c>
      <c r="F1438" s="313"/>
      <c r="G1438">
        <v>4</v>
      </c>
      <c r="H1438">
        <v>4</v>
      </c>
      <c r="I1438">
        <v>0.625</v>
      </c>
      <c r="J1438">
        <v>0.5</v>
      </c>
      <c r="K1438" t="s">
        <v>2899</v>
      </c>
      <c r="L1438" s="313" t="s">
        <v>5074</v>
      </c>
      <c r="M1438" s="313" t="s">
        <v>5075</v>
      </c>
      <c r="N1438" s="313" t="s">
        <v>4694</v>
      </c>
      <c r="O1438" s="313" t="s">
        <v>4694</v>
      </c>
      <c r="P1438" s="313" t="s">
        <v>3029</v>
      </c>
      <c r="Q1438" s="313" t="s">
        <v>4527</v>
      </c>
    </row>
    <row r="1439" spans="2:17">
      <c r="B1439" s="380">
        <v>42797</v>
      </c>
      <c r="C1439">
        <v>3693</v>
      </c>
      <c r="D1439" s="313" t="s">
        <v>2845</v>
      </c>
      <c r="E1439" s="313" t="s">
        <v>94</v>
      </c>
      <c r="F1439" s="313"/>
      <c r="G1439">
        <v>4</v>
      </c>
      <c r="H1439">
        <v>6</v>
      </c>
      <c r="I1439">
        <v>0.625</v>
      </c>
      <c r="J1439">
        <v>0.5</v>
      </c>
      <c r="K1439" t="s">
        <v>2899</v>
      </c>
      <c r="L1439" s="313" t="s">
        <v>5074</v>
      </c>
      <c r="M1439" s="313" t="s">
        <v>5075</v>
      </c>
      <c r="N1439" s="313" t="s">
        <v>4310</v>
      </c>
      <c r="O1439" s="313" t="s">
        <v>4310</v>
      </c>
      <c r="P1439" s="313"/>
      <c r="Q1439" s="313"/>
    </row>
    <row r="1440" spans="2:17">
      <c r="B1440" s="380">
        <v>42818</v>
      </c>
      <c r="C1440">
        <v>3695</v>
      </c>
      <c r="D1440" s="313" t="s">
        <v>2907</v>
      </c>
      <c r="E1440" s="313" t="s">
        <v>3786</v>
      </c>
      <c r="F1440" s="313"/>
      <c r="G1440">
        <v>6.5</v>
      </c>
      <c r="H1440">
        <v>4.4375</v>
      </c>
      <c r="I1440">
        <v>1.5</v>
      </c>
      <c r="K1440" t="s">
        <v>2980</v>
      </c>
      <c r="L1440" s="313" t="s">
        <v>5076</v>
      </c>
      <c r="M1440" s="313" t="s">
        <v>5077</v>
      </c>
      <c r="N1440" s="313" t="s">
        <v>5078</v>
      </c>
      <c r="O1440" s="313"/>
      <c r="P1440" s="313"/>
      <c r="Q1440" s="313"/>
    </row>
    <row r="1441" spans="2:17">
      <c r="B1441" s="380">
        <v>42858</v>
      </c>
      <c r="C1441">
        <v>3698</v>
      </c>
      <c r="D1441" s="313" t="s">
        <v>2907</v>
      </c>
      <c r="E1441" s="313" t="s">
        <v>3786</v>
      </c>
      <c r="F1441" s="313"/>
      <c r="G1441">
        <v>3.375</v>
      </c>
      <c r="H1441">
        <v>3</v>
      </c>
      <c r="I1441">
        <v>1</v>
      </c>
      <c r="J1441" t="s">
        <v>3235</v>
      </c>
      <c r="K1441" t="s">
        <v>2980</v>
      </c>
      <c r="L1441" s="313" t="s">
        <v>5076</v>
      </c>
      <c r="M1441" s="313" t="s">
        <v>5079</v>
      </c>
      <c r="N1441" s="313" t="s">
        <v>5080</v>
      </c>
      <c r="O1441" s="313"/>
      <c r="P1441" s="313"/>
      <c r="Q1441" s="313"/>
    </row>
    <row r="1442" spans="2:17">
      <c r="B1442" s="380">
        <v>42860</v>
      </c>
      <c r="C1442">
        <v>3699</v>
      </c>
      <c r="D1442" s="313" t="s">
        <v>2845</v>
      </c>
      <c r="E1442" s="313" t="s">
        <v>94</v>
      </c>
      <c r="F1442" s="313" t="s">
        <v>2860</v>
      </c>
      <c r="G1442">
        <v>10.1875</v>
      </c>
      <c r="H1442">
        <v>2.9375</v>
      </c>
      <c r="I1442">
        <v>1.0625</v>
      </c>
      <c r="J1442">
        <v>0.625</v>
      </c>
      <c r="K1442" t="s">
        <v>4102</v>
      </c>
      <c r="L1442" s="313" t="s">
        <v>5076</v>
      </c>
      <c r="M1442" s="313" t="s">
        <v>5081</v>
      </c>
      <c r="N1442" s="313" t="s">
        <v>5082</v>
      </c>
      <c r="O1442" s="313" t="s">
        <v>5083</v>
      </c>
      <c r="P1442" s="313" t="s">
        <v>3851</v>
      </c>
      <c r="Q1442" s="313" t="s">
        <v>3585</v>
      </c>
    </row>
    <row r="1443" spans="2:17">
      <c r="B1443" s="380">
        <v>42866</v>
      </c>
      <c r="C1443">
        <v>3700</v>
      </c>
      <c r="D1443" s="313" t="s">
        <v>2845</v>
      </c>
      <c r="E1443" s="313" t="s">
        <v>94</v>
      </c>
      <c r="F1443" s="313"/>
      <c r="G1443">
        <v>4.3125</v>
      </c>
      <c r="H1443">
        <v>2.9375</v>
      </c>
      <c r="I1443">
        <v>2</v>
      </c>
      <c r="J1443">
        <v>2</v>
      </c>
      <c r="K1443" t="s">
        <v>4102</v>
      </c>
      <c r="L1443" s="313" t="s">
        <v>5084</v>
      </c>
      <c r="M1443" s="313" t="s">
        <v>5085</v>
      </c>
      <c r="N1443" s="313" t="s">
        <v>4706</v>
      </c>
      <c r="O1443" s="313"/>
      <c r="P1443" s="313"/>
      <c r="Q1443" s="313"/>
    </row>
    <row r="1444" spans="2:17">
      <c r="B1444" s="380">
        <v>42949</v>
      </c>
      <c r="C1444">
        <v>3704</v>
      </c>
      <c r="D1444" s="313" t="s">
        <v>2845</v>
      </c>
      <c r="E1444" s="313" t="s">
        <v>94</v>
      </c>
      <c r="F1444" s="313" t="s">
        <v>2860</v>
      </c>
      <c r="G1444">
        <v>4.15625</v>
      </c>
      <c r="H1444">
        <v>4.15625</v>
      </c>
      <c r="I1444">
        <v>0.625</v>
      </c>
      <c r="J1444">
        <v>0.5</v>
      </c>
      <c r="K1444" t="s">
        <v>2899</v>
      </c>
      <c r="L1444" s="313" t="s">
        <v>5074</v>
      </c>
      <c r="M1444" s="313"/>
      <c r="N1444" s="313" t="s">
        <v>5086</v>
      </c>
      <c r="O1444" s="313" t="s">
        <v>5087</v>
      </c>
      <c r="P1444" s="313" t="s">
        <v>3029</v>
      </c>
      <c r="Q1444" s="313" t="s">
        <v>3029</v>
      </c>
    </row>
    <row r="1445" spans="2:17">
      <c r="B1445" s="380">
        <v>42951</v>
      </c>
      <c r="C1445">
        <v>3705</v>
      </c>
      <c r="D1445" s="313" t="s">
        <v>2907</v>
      </c>
      <c r="E1445" s="313" t="s">
        <v>3786</v>
      </c>
      <c r="F1445" s="313"/>
      <c r="G1445">
        <v>2.125</v>
      </c>
      <c r="H1445">
        <v>2.09375</v>
      </c>
      <c r="I1445">
        <v>0.8125</v>
      </c>
      <c r="J1445" t="s">
        <v>5088</v>
      </c>
      <c r="K1445" t="s">
        <v>2980</v>
      </c>
      <c r="L1445" s="313" t="s">
        <v>4895</v>
      </c>
      <c r="M1445" s="313" t="s">
        <v>5089</v>
      </c>
      <c r="N1445" s="313" t="s">
        <v>3231</v>
      </c>
      <c r="O1445" s="313"/>
      <c r="P1445" s="313"/>
      <c r="Q1445" s="313"/>
    </row>
    <row r="1446" spans="2:17">
      <c r="B1446" s="380">
        <v>42954</v>
      </c>
      <c r="C1446">
        <v>3707</v>
      </c>
      <c r="D1446" s="313" t="s">
        <v>2845</v>
      </c>
      <c r="E1446" s="313" t="s">
        <v>94</v>
      </c>
      <c r="F1446" s="313"/>
      <c r="G1446">
        <v>1.875</v>
      </c>
      <c r="H1446">
        <v>1.875</v>
      </c>
      <c r="I1446">
        <v>0.75</v>
      </c>
      <c r="J1446">
        <v>0.625</v>
      </c>
      <c r="K1446" t="s">
        <v>2899</v>
      </c>
      <c r="L1446" s="313" t="s">
        <v>4895</v>
      </c>
      <c r="M1446" s="313" t="s">
        <v>5090</v>
      </c>
      <c r="N1446" s="313" t="s">
        <v>2848</v>
      </c>
      <c r="O1446" s="313" t="s">
        <v>5091</v>
      </c>
      <c r="P1446" s="313"/>
      <c r="Q1446" s="313" t="s">
        <v>5092</v>
      </c>
    </row>
    <row r="1447" spans="2:17">
      <c r="B1447" s="380">
        <v>42957</v>
      </c>
      <c r="C1447">
        <v>3709</v>
      </c>
      <c r="D1447" s="313" t="s">
        <v>2845</v>
      </c>
      <c r="E1447" s="313" t="s">
        <v>94</v>
      </c>
      <c r="F1447" s="313"/>
      <c r="G1447">
        <v>6.625</v>
      </c>
      <c r="H1447">
        <v>5.1875</v>
      </c>
      <c r="I1447">
        <v>34</v>
      </c>
      <c r="J1447">
        <v>34</v>
      </c>
      <c r="K1447" t="s">
        <v>2899</v>
      </c>
      <c r="L1447" s="313" t="s">
        <v>4735</v>
      </c>
      <c r="M1447" s="313"/>
      <c r="N1447" s="313" t="s">
        <v>2851</v>
      </c>
      <c r="O1447" s="313" t="s">
        <v>2851</v>
      </c>
      <c r="P1447" s="313"/>
      <c r="Q1447" s="313"/>
    </row>
    <row r="1448" spans="2:17">
      <c r="B1448" s="380">
        <v>42957</v>
      </c>
      <c r="C1448">
        <v>3710</v>
      </c>
      <c r="D1448" s="313" t="s">
        <v>2907</v>
      </c>
      <c r="E1448" s="313" t="s">
        <v>2625</v>
      </c>
      <c r="F1448" s="313"/>
      <c r="G1448">
        <v>5</v>
      </c>
      <c r="H1448">
        <v>4.875</v>
      </c>
      <c r="I1448">
        <v>0.375</v>
      </c>
      <c r="J1448" t="s">
        <v>2954</v>
      </c>
      <c r="K1448" t="s">
        <v>2899</v>
      </c>
      <c r="L1448" s="313" t="s">
        <v>4735</v>
      </c>
      <c r="M1448" s="313" t="s">
        <v>5093</v>
      </c>
      <c r="N1448" s="313" t="s">
        <v>2851</v>
      </c>
      <c r="O1448" s="313"/>
      <c r="P1448" s="313"/>
      <c r="Q1448" s="313"/>
    </row>
    <row r="1449" spans="2:17">
      <c r="B1449" s="380">
        <v>42996</v>
      </c>
      <c r="C1449">
        <v>3715</v>
      </c>
      <c r="D1449" s="313" t="s">
        <v>2907</v>
      </c>
      <c r="E1449" s="313" t="s">
        <v>3786</v>
      </c>
      <c r="F1449" s="313"/>
      <c r="G1449">
        <v>9.5</v>
      </c>
      <c r="H1449">
        <v>1.5</v>
      </c>
      <c r="I1449">
        <v>1</v>
      </c>
      <c r="J1449" t="s">
        <v>3270</v>
      </c>
      <c r="K1449" t="s">
        <v>2980</v>
      </c>
      <c r="L1449" s="313" t="s">
        <v>5060</v>
      </c>
      <c r="M1449" s="313"/>
      <c r="N1449" s="313"/>
      <c r="O1449" s="313"/>
      <c r="P1449" s="313"/>
      <c r="Q1449" s="313"/>
    </row>
    <row r="1450" spans="2:17">
      <c r="B1450" s="380">
        <v>43000</v>
      </c>
      <c r="C1450">
        <v>3716</v>
      </c>
      <c r="D1450" s="313" t="s">
        <v>2845</v>
      </c>
      <c r="E1450" s="313" t="s">
        <v>94</v>
      </c>
      <c r="F1450" s="313"/>
      <c r="G1450">
        <v>9.125</v>
      </c>
      <c r="H1450">
        <v>8</v>
      </c>
      <c r="I1450">
        <v>1.5625</v>
      </c>
      <c r="J1450">
        <v>1.25</v>
      </c>
      <c r="K1450" t="s">
        <v>2861</v>
      </c>
      <c r="L1450" s="313" t="s">
        <v>5094</v>
      </c>
      <c r="M1450" s="313" t="s">
        <v>5095</v>
      </c>
      <c r="N1450" s="313" t="s">
        <v>2872</v>
      </c>
      <c r="O1450" s="313" t="s">
        <v>2872</v>
      </c>
      <c r="P1450" s="313"/>
      <c r="Q1450" s="313"/>
    </row>
    <row r="1451" spans="2:17">
      <c r="B1451" s="380">
        <v>43000</v>
      </c>
      <c r="C1451">
        <v>3717</v>
      </c>
      <c r="D1451" s="313" t="s">
        <v>2907</v>
      </c>
      <c r="E1451" s="313" t="s">
        <v>3590</v>
      </c>
      <c r="F1451" s="313"/>
      <c r="G1451">
        <v>8.1875</v>
      </c>
      <c r="H1451">
        <v>3</v>
      </c>
      <c r="I1451" t="s">
        <v>3270</v>
      </c>
      <c r="J1451" t="s">
        <v>5005</v>
      </c>
      <c r="K1451" t="s">
        <v>2980</v>
      </c>
      <c r="L1451" s="313" t="s">
        <v>5094</v>
      </c>
      <c r="M1451" s="313" t="s">
        <v>5096</v>
      </c>
      <c r="N1451" s="313" t="s">
        <v>3231</v>
      </c>
      <c r="O1451" s="313"/>
      <c r="P1451" s="313"/>
      <c r="Q1451" s="313"/>
    </row>
    <row r="1452" spans="2:17">
      <c r="B1452" s="380">
        <v>43000</v>
      </c>
      <c r="C1452">
        <v>3718</v>
      </c>
      <c r="D1452" s="313" t="s">
        <v>2907</v>
      </c>
      <c r="E1452" s="313" t="s">
        <v>3590</v>
      </c>
      <c r="F1452" s="313"/>
      <c r="G1452">
        <v>8.75</v>
      </c>
      <c r="H1452">
        <v>8</v>
      </c>
      <c r="I1452">
        <v>1.25</v>
      </c>
      <c r="J1452" t="s">
        <v>3235</v>
      </c>
      <c r="K1452" t="s">
        <v>2980</v>
      </c>
      <c r="L1452" s="313" t="s">
        <v>5094</v>
      </c>
      <c r="M1452" s="313" t="s">
        <v>5097</v>
      </c>
      <c r="N1452" s="313" t="s">
        <v>4041</v>
      </c>
      <c r="O1452" s="313"/>
      <c r="P1452" s="313"/>
      <c r="Q1452" s="313"/>
    </row>
    <row r="1453" spans="2:17">
      <c r="B1453" s="380">
        <v>43069</v>
      </c>
      <c r="C1453">
        <v>3723</v>
      </c>
      <c r="D1453" s="313" t="s">
        <v>2845</v>
      </c>
      <c r="E1453" s="313" t="s">
        <v>94</v>
      </c>
      <c r="F1453" s="313"/>
      <c r="G1453">
        <v>8</v>
      </c>
      <c r="H1453">
        <v>3.25</v>
      </c>
      <c r="I1453">
        <v>1.25</v>
      </c>
      <c r="J1453">
        <v>1.25</v>
      </c>
      <c r="K1453" t="s">
        <v>4102</v>
      </c>
      <c r="L1453" s="313" t="s">
        <v>4330</v>
      </c>
      <c r="M1453" s="313" t="s">
        <v>5098</v>
      </c>
      <c r="N1453" s="313" t="s">
        <v>4193</v>
      </c>
      <c r="O1453" s="313" t="s">
        <v>4193</v>
      </c>
      <c r="P1453" s="313"/>
      <c r="Q1453" s="313"/>
    </row>
    <row r="1454" spans="2:17">
      <c r="B1454" s="380">
        <v>43130</v>
      </c>
      <c r="C1454">
        <v>3726</v>
      </c>
      <c r="D1454" s="313" t="s">
        <v>2845</v>
      </c>
      <c r="E1454" s="313" t="s">
        <v>94</v>
      </c>
      <c r="F1454" s="313"/>
      <c r="G1454">
        <v>6</v>
      </c>
      <c r="H1454">
        <v>5.25</v>
      </c>
      <c r="I1454">
        <v>2</v>
      </c>
      <c r="J1454">
        <v>2</v>
      </c>
      <c r="K1454" t="s">
        <v>5099</v>
      </c>
      <c r="L1454" s="313" t="s">
        <v>4330</v>
      </c>
      <c r="M1454" s="313" t="s">
        <v>5098</v>
      </c>
      <c r="N1454" s="313" t="s">
        <v>4193</v>
      </c>
      <c r="O1454" s="313"/>
      <c r="P1454" s="313"/>
      <c r="Q1454" s="313"/>
    </row>
    <row r="1455" spans="2:17">
      <c r="B1455" s="380">
        <v>43181</v>
      </c>
      <c r="C1455">
        <v>3735</v>
      </c>
      <c r="D1455" s="313" t="s">
        <v>2845</v>
      </c>
      <c r="E1455" s="313" t="s">
        <v>94</v>
      </c>
      <c r="F1455" s="313"/>
      <c r="G1455">
        <v>1.875</v>
      </c>
      <c r="H1455">
        <v>1.875</v>
      </c>
      <c r="I1455">
        <v>0.875</v>
      </c>
      <c r="J1455">
        <v>0.8125</v>
      </c>
      <c r="K1455" t="s">
        <v>2899</v>
      </c>
      <c r="L1455" s="313" t="s">
        <v>5071</v>
      </c>
      <c r="M1455" s="313" t="s">
        <v>5100</v>
      </c>
      <c r="N1455" s="313" t="s">
        <v>2848</v>
      </c>
      <c r="O1455" s="313" t="s">
        <v>2848</v>
      </c>
      <c r="P1455" s="313"/>
      <c r="Q1455" s="313"/>
    </row>
    <row r="1456" spans="2:17">
      <c r="B1456" s="380">
        <v>43217</v>
      </c>
      <c r="C1456">
        <v>3737</v>
      </c>
      <c r="D1456" s="313" t="s">
        <v>4473</v>
      </c>
      <c r="E1456" s="313" t="s">
        <v>94</v>
      </c>
      <c r="F1456" s="313" t="s">
        <v>2860</v>
      </c>
      <c r="G1456">
        <v>13.25</v>
      </c>
      <c r="H1456">
        <v>12.5</v>
      </c>
      <c r="I1456">
        <v>1.5</v>
      </c>
      <c r="J1456">
        <v>1.125</v>
      </c>
      <c r="K1456" t="s">
        <v>2936</v>
      </c>
      <c r="L1456" s="313" t="s">
        <v>4898</v>
      </c>
      <c r="M1456" s="313" t="s">
        <v>5101</v>
      </c>
      <c r="N1456" s="313" t="s">
        <v>5102</v>
      </c>
      <c r="O1456" s="313" t="s">
        <v>5102</v>
      </c>
      <c r="P1456" s="313"/>
      <c r="Q1456" s="313"/>
    </row>
    <row r="1457" spans="2:17">
      <c r="B1457" s="380">
        <v>43217</v>
      </c>
      <c r="C1457">
        <v>3738</v>
      </c>
      <c r="D1457" s="313" t="s">
        <v>2845</v>
      </c>
      <c r="E1457" s="313" t="s">
        <v>94</v>
      </c>
      <c r="F1457" s="313" t="s">
        <v>2860</v>
      </c>
      <c r="G1457">
        <v>15.25</v>
      </c>
      <c r="H1457">
        <v>14.375</v>
      </c>
      <c r="I1457">
        <v>1.5</v>
      </c>
      <c r="J1457">
        <v>1.125</v>
      </c>
      <c r="K1457" t="s">
        <v>2936</v>
      </c>
      <c r="L1457" s="313" t="s">
        <v>4898</v>
      </c>
      <c r="M1457" s="313" t="s">
        <v>5103</v>
      </c>
      <c r="N1457" s="313" t="s">
        <v>5102</v>
      </c>
      <c r="O1457" s="313" t="s">
        <v>5102</v>
      </c>
      <c r="P1457" s="313"/>
      <c r="Q1457" s="313"/>
    </row>
    <row r="1458" spans="2:17">
      <c r="B1458" s="380">
        <v>43227</v>
      </c>
      <c r="C1458">
        <v>3739</v>
      </c>
      <c r="D1458" s="313" t="s">
        <v>2845</v>
      </c>
      <c r="E1458" s="313" t="s">
        <v>94</v>
      </c>
      <c r="F1458" s="313"/>
      <c r="G1458">
        <v>7.9375</v>
      </c>
      <c r="H1458">
        <v>2.1875</v>
      </c>
      <c r="I1458">
        <v>1.25</v>
      </c>
      <c r="J1458">
        <v>0.75</v>
      </c>
      <c r="K1458" t="s">
        <v>5104</v>
      </c>
      <c r="L1458" s="313" t="s">
        <v>5105</v>
      </c>
      <c r="M1458" s="313"/>
      <c r="N1458" s="313" t="s">
        <v>2851</v>
      </c>
      <c r="O1458" s="313" t="s">
        <v>2851</v>
      </c>
      <c r="P1458" s="313"/>
      <c r="Q1458" s="313"/>
    </row>
    <row r="1459" spans="2:17">
      <c r="B1459" s="380">
        <v>43276</v>
      </c>
      <c r="C1459">
        <v>3743</v>
      </c>
      <c r="D1459" s="313" t="s">
        <v>2845</v>
      </c>
      <c r="E1459" s="313" t="s">
        <v>94</v>
      </c>
      <c r="F1459" s="313"/>
      <c r="G1459">
        <v>15</v>
      </c>
      <c r="H1459">
        <v>15</v>
      </c>
      <c r="I1459">
        <v>2.5</v>
      </c>
      <c r="J1459">
        <v>1.25</v>
      </c>
      <c r="K1459" t="s">
        <v>5106</v>
      </c>
      <c r="L1459" s="313" t="s">
        <v>4103</v>
      </c>
      <c r="M1459" s="313" t="s">
        <v>5107</v>
      </c>
      <c r="N1459" s="313" t="s">
        <v>4480</v>
      </c>
      <c r="O1459" s="313"/>
      <c r="P1459" s="313"/>
      <c r="Q1459" s="313"/>
    </row>
    <row r="1460" spans="2:17">
      <c r="B1460" s="380">
        <v>43340</v>
      </c>
      <c r="C1460">
        <v>3757</v>
      </c>
      <c r="D1460" s="313" t="s">
        <v>2849</v>
      </c>
      <c r="E1460" s="313" t="s">
        <v>94</v>
      </c>
      <c r="F1460" s="313"/>
      <c r="G1460">
        <v>2.5</v>
      </c>
      <c r="H1460">
        <v>1.6875</v>
      </c>
      <c r="I1460">
        <v>0.75</v>
      </c>
      <c r="J1460" t="s">
        <v>2954</v>
      </c>
      <c r="K1460" t="s">
        <v>2899</v>
      </c>
      <c r="L1460" s="313" t="s">
        <v>5108</v>
      </c>
      <c r="M1460" s="313" t="s">
        <v>5109</v>
      </c>
      <c r="N1460" s="313"/>
      <c r="O1460" s="313" t="s">
        <v>2848</v>
      </c>
      <c r="P1460" s="313"/>
      <c r="Q1460" s="313"/>
    </row>
    <row r="1461" spans="2:17">
      <c r="B1461" s="380">
        <v>43341</v>
      </c>
      <c r="C1461">
        <v>3758</v>
      </c>
      <c r="D1461" s="313" t="s">
        <v>2849</v>
      </c>
      <c r="E1461" s="313"/>
      <c r="F1461" s="313"/>
      <c r="K1461" t="s">
        <v>2846</v>
      </c>
      <c r="L1461" s="313" t="s">
        <v>5110</v>
      </c>
      <c r="M1461" s="313" t="s">
        <v>5111</v>
      </c>
      <c r="N1461" s="313" t="s">
        <v>3656</v>
      </c>
      <c r="O1461" s="313"/>
      <c r="P1461" s="313"/>
      <c r="Q1461" s="313"/>
    </row>
    <row r="1462" spans="2:17">
      <c r="B1462" s="380">
        <v>43343</v>
      </c>
      <c r="C1462">
        <v>3761</v>
      </c>
      <c r="D1462" s="313" t="s">
        <v>2907</v>
      </c>
      <c r="E1462" s="313" t="s">
        <v>3786</v>
      </c>
      <c r="F1462" s="313"/>
      <c r="G1462">
        <v>2.25</v>
      </c>
      <c r="H1462">
        <v>1.9375</v>
      </c>
      <c r="I1462">
        <v>1.5</v>
      </c>
      <c r="J1462" t="s">
        <v>5005</v>
      </c>
      <c r="L1462" s="313" t="s">
        <v>5112</v>
      </c>
      <c r="M1462" s="313" t="s">
        <v>5113</v>
      </c>
      <c r="N1462" s="313"/>
      <c r="O1462" s="313"/>
      <c r="P1462" s="313"/>
      <c r="Q1462" s="313"/>
    </row>
    <row r="1463" spans="2:17">
      <c r="B1463" s="380">
        <v>43384</v>
      </c>
      <c r="C1463">
        <v>3763</v>
      </c>
      <c r="D1463" s="313" t="s">
        <v>2907</v>
      </c>
      <c r="E1463" s="313" t="s">
        <v>94</v>
      </c>
      <c r="F1463" s="313"/>
      <c r="G1463">
        <v>14.625</v>
      </c>
      <c r="H1463">
        <v>7.625</v>
      </c>
      <c r="I1463">
        <v>3.125</v>
      </c>
      <c r="J1463">
        <v>1.25</v>
      </c>
      <c r="K1463" t="s">
        <v>2899</v>
      </c>
      <c r="L1463" s="313" t="s">
        <v>5114</v>
      </c>
      <c r="M1463" s="313"/>
      <c r="N1463" s="313" t="s">
        <v>4684</v>
      </c>
      <c r="O1463" s="313"/>
      <c r="P1463" s="313"/>
      <c r="Q1463" s="313"/>
    </row>
    <row r="1464" spans="2:17">
      <c r="B1464" s="380">
        <v>43392</v>
      </c>
      <c r="C1464">
        <v>3765</v>
      </c>
      <c r="D1464" s="313" t="s">
        <v>2849</v>
      </c>
      <c r="E1464" s="313" t="s">
        <v>2035</v>
      </c>
      <c r="F1464" s="313"/>
      <c r="G1464">
        <v>3.625</v>
      </c>
      <c r="H1464">
        <v>3.375</v>
      </c>
      <c r="I1464">
        <v>1.375</v>
      </c>
      <c r="J1464" t="s">
        <v>2954</v>
      </c>
      <c r="K1464" t="s">
        <v>2899</v>
      </c>
      <c r="L1464" s="313" t="s">
        <v>5115</v>
      </c>
      <c r="M1464" s="313" t="s">
        <v>5116</v>
      </c>
      <c r="N1464" s="313" t="s">
        <v>5117</v>
      </c>
      <c r="O1464" s="313"/>
      <c r="P1464" s="313"/>
      <c r="Q1464" s="313"/>
    </row>
    <row r="1465" spans="2:17">
      <c r="B1465" s="380">
        <v>43392</v>
      </c>
      <c r="C1465">
        <v>3766</v>
      </c>
      <c r="D1465" s="313" t="s">
        <v>2907</v>
      </c>
      <c r="E1465" s="313" t="s">
        <v>3786</v>
      </c>
      <c r="F1465" s="313"/>
      <c r="G1465">
        <v>3.65625</v>
      </c>
      <c r="H1465">
        <v>2.4375</v>
      </c>
      <c r="I1465">
        <v>1.5</v>
      </c>
      <c r="K1465" t="s">
        <v>3168</v>
      </c>
      <c r="L1465" s="313" t="s">
        <v>5115</v>
      </c>
      <c r="M1465" s="313" t="s">
        <v>5118</v>
      </c>
      <c r="N1465" s="313"/>
      <c r="O1465" s="313"/>
      <c r="P1465" s="313"/>
      <c r="Q1465" s="313"/>
    </row>
    <row r="1466" spans="2:17">
      <c r="B1466" s="380">
        <v>43424</v>
      </c>
      <c r="C1466">
        <v>3767</v>
      </c>
      <c r="D1466" s="313" t="s">
        <v>2845</v>
      </c>
      <c r="E1466" s="313" t="s">
        <v>94</v>
      </c>
      <c r="F1466" s="313"/>
      <c r="G1466">
        <v>7</v>
      </c>
      <c r="H1466">
        <v>7</v>
      </c>
      <c r="I1466">
        <v>3</v>
      </c>
      <c r="J1466">
        <v>3</v>
      </c>
      <c r="K1466" t="s">
        <v>4102</v>
      </c>
      <c r="L1466" s="313" t="s">
        <v>5119</v>
      </c>
      <c r="M1466" s="313" t="s">
        <v>5120</v>
      </c>
      <c r="N1466" s="313" t="s">
        <v>5121</v>
      </c>
      <c r="O1466" s="313" t="s">
        <v>5121</v>
      </c>
      <c r="P1466" s="313"/>
      <c r="Q1466" s="313"/>
    </row>
    <row r="1467" spans="2:17">
      <c r="B1467" s="380">
        <v>43454</v>
      </c>
      <c r="C1467">
        <v>3769</v>
      </c>
      <c r="D1467" s="313" t="s">
        <v>2845</v>
      </c>
      <c r="E1467" s="313" t="s">
        <v>94</v>
      </c>
      <c r="F1467" s="313"/>
      <c r="G1467">
        <v>9.625</v>
      </c>
      <c r="H1467">
        <v>8.0625</v>
      </c>
      <c r="I1467">
        <v>4.125</v>
      </c>
      <c r="J1467">
        <v>1</v>
      </c>
      <c r="K1467" t="s">
        <v>2861</v>
      </c>
      <c r="L1467" s="313" t="s">
        <v>5122</v>
      </c>
      <c r="M1467" s="313"/>
      <c r="N1467" s="313" t="s">
        <v>5123</v>
      </c>
      <c r="O1467" s="313" t="s">
        <v>5123</v>
      </c>
      <c r="P1467" s="313"/>
      <c r="Q1467" s="313"/>
    </row>
    <row r="1468" spans="2:17">
      <c r="B1468" s="380">
        <v>43481</v>
      </c>
      <c r="C1468">
        <v>3771</v>
      </c>
      <c r="D1468" s="313" t="s">
        <v>2849</v>
      </c>
      <c r="E1468" s="313" t="s">
        <v>2035</v>
      </c>
      <c r="F1468" s="313"/>
      <c r="G1468">
        <v>7.5</v>
      </c>
      <c r="H1468">
        <v>5.5</v>
      </c>
      <c r="I1468" t="s">
        <v>5124</v>
      </c>
      <c r="J1468" t="s">
        <v>5125</v>
      </c>
      <c r="K1468" t="s">
        <v>2861</v>
      </c>
      <c r="L1468" s="313" t="s">
        <v>5126</v>
      </c>
      <c r="M1468" s="313"/>
      <c r="N1468" s="313"/>
      <c r="O1468" s="313" t="s">
        <v>5127</v>
      </c>
      <c r="P1468" s="313"/>
      <c r="Q1468" s="313"/>
    </row>
    <row r="1469" spans="2:17">
      <c r="B1469" s="380">
        <v>43481</v>
      </c>
      <c r="C1469">
        <v>3772</v>
      </c>
      <c r="D1469" s="313" t="s">
        <v>3866</v>
      </c>
      <c r="E1469" s="313" t="s">
        <v>3825</v>
      </c>
      <c r="F1469" s="313"/>
      <c r="G1469">
        <v>7.625</v>
      </c>
      <c r="H1469">
        <v>5.625</v>
      </c>
      <c r="I1469" t="s">
        <v>3315</v>
      </c>
      <c r="K1469" t="s">
        <v>3934</v>
      </c>
      <c r="L1469" s="313" t="s">
        <v>5126</v>
      </c>
      <c r="M1469" s="313" t="s">
        <v>5128</v>
      </c>
      <c r="N1469" s="313"/>
      <c r="O1469" s="313" t="s">
        <v>2851</v>
      </c>
      <c r="P1469" s="313"/>
      <c r="Q1469" s="313"/>
    </row>
    <row r="1470" spans="2:17">
      <c r="B1470" s="380">
        <v>43481</v>
      </c>
      <c r="C1470">
        <v>3774</v>
      </c>
      <c r="D1470" s="313" t="s">
        <v>2849</v>
      </c>
      <c r="E1470" s="313" t="s">
        <v>2035</v>
      </c>
      <c r="F1470" s="313"/>
      <c r="G1470">
        <v>4.375</v>
      </c>
      <c r="H1470">
        <v>2.625</v>
      </c>
      <c r="I1470">
        <v>1</v>
      </c>
      <c r="J1470" t="s">
        <v>2954</v>
      </c>
      <c r="K1470" t="s">
        <v>2861</v>
      </c>
      <c r="L1470" s="313" t="s">
        <v>5126</v>
      </c>
      <c r="M1470" s="313"/>
      <c r="N1470" s="313"/>
      <c r="O1470" s="313" t="s">
        <v>2848</v>
      </c>
      <c r="P1470" s="313"/>
      <c r="Q1470" s="313"/>
    </row>
    <row r="1471" spans="2:17">
      <c r="B1471" s="380">
        <v>43481</v>
      </c>
      <c r="C1471">
        <v>3776</v>
      </c>
      <c r="D1471" s="313" t="s">
        <v>5129</v>
      </c>
      <c r="E1471" s="313" t="s">
        <v>3825</v>
      </c>
      <c r="F1471" s="313"/>
      <c r="G1471">
        <v>4.5</v>
      </c>
      <c r="H1471">
        <v>2.75</v>
      </c>
      <c r="I1471">
        <v>0.5625</v>
      </c>
      <c r="J1471" t="s">
        <v>4991</v>
      </c>
      <c r="K1471" t="s">
        <v>5130</v>
      </c>
      <c r="L1471" s="313" t="s">
        <v>5126</v>
      </c>
      <c r="M1471" s="313" t="s">
        <v>5131</v>
      </c>
      <c r="N1471" s="313"/>
      <c r="O1471" s="313"/>
      <c r="P1471" s="313"/>
      <c r="Q1471" s="313"/>
    </row>
    <row r="1472" spans="2:17">
      <c r="B1472" s="380">
        <v>43481</v>
      </c>
      <c r="C1472">
        <v>3777</v>
      </c>
      <c r="D1472" s="313" t="s">
        <v>2849</v>
      </c>
      <c r="E1472" s="313" t="s">
        <v>2035</v>
      </c>
      <c r="F1472" s="313"/>
      <c r="G1472">
        <v>4.6875</v>
      </c>
      <c r="H1472">
        <v>2.875</v>
      </c>
      <c r="I1472">
        <v>1</v>
      </c>
      <c r="J1472" t="s">
        <v>2954</v>
      </c>
      <c r="K1472" t="s">
        <v>2861</v>
      </c>
      <c r="L1472" s="313" t="s">
        <v>5126</v>
      </c>
      <c r="M1472" s="313"/>
      <c r="N1472" s="313"/>
      <c r="O1472" s="313" t="s">
        <v>2848</v>
      </c>
      <c r="P1472" s="313"/>
      <c r="Q1472" s="313"/>
    </row>
    <row r="1473" spans="2:17">
      <c r="B1473" s="380">
        <v>43481</v>
      </c>
      <c r="C1473">
        <v>3778</v>
      </c>
      <c r="D1473" s="313" t="s">
        <v>3866</v>
      </c>
      <c r="E1473" s="313" t="s">
        <v>3825</v>
      </c>
      <c r="F1473" s="313"/>
      <c r="G1473">
        <v>4.6875</v>
      </c>
      <c r="H1473">
        <v>2.9375</v>
      </c>
      <c r="I1473">
        <v>1</v>
      </c>
      <c r="J1473" t="s">
        <v>3235</v>
      </c>
      <c r="K1473" t="s">
        <v>3934</v>
      </c>
      <c r="L1473" s="313" t="s">
        <v>5126</v>
      </c>
      <c r="M1473" s="313" t="s">
        <v>5132</v>
      </c>
      <c r="N1473" s="313"/>
      <c r="O1473" s="313"/>
      <c r="P1473" s="313"/>
      <c r="Q1473" s="313"/>
    </row>
    <row r="1474" spans="2:17">
      <c r="B1474" s="380">
        <v>43486</v>
      </c>
      <c r="C1474">
        <v>3780</v>
      </c>
      <c r="D1474" s="313" t="s">
        <v>2907</v>
      </c>
      <c r="E1474" s="313" t="s">
        <v>3786</v>
      </c>
      <c r="F1474" s="313"/>
      <c r="G1474">
        <v>4.375</v>
      </c>
      <c r="H1474">
        <v>3.8125</v>
      </c>
      <c r="I1474">
        <v>1.8125</v>
      </c>
      <c r="J1474" t="s">
        <v>2954</v>
      </c>
      <c r="K1474" t="s">
        <v>2980</v>
      </c>
      <c r="L1474" s="313" t="s">
        <v>5133</v>
      </c>
      <c r="M1474" s="313" t="s">
        <v>5134</v>
      </c>
      <c r="N1474" s="313" t="s">
        <v>2952</v>
      </c>
      <c r="O1474" s="313"/>
      <c r="P1474" s="313"/>
      <c r="Q1474" s="313"/>
    </row>
    <row r="1475" spans="2:17">
      <c r="B1475" s="380">
        <v>43493</v>
      </c>
      <c r="C1475">
        <v>3782</v>
      </c>
      <c r="D1475" s="313" t="s">
        <v>2845</v>
      </c>
      <c r="E1475" s="313" t="s">
        <v>94</v>
      </c>
      <c r="F1475" s="313"/>
      <c r="G1475">
        <v>7.5</v>
      </c>
      <c r="H1475">
        <v>7.5</v>
      </c>
      <c r="I1475">
        <v>1.5</v>
      </c>
      <c r="J1475">
        <v>1.5</v>
      </c>
      <c r="K1475" t="s">
        <v>2861</v>
      </c>
      <c r="L1475" s="313" t="s">
        <v>5119</v>
      </c>
      <c r="M1475" s="313" t="s">
        <v>5135</v>
      </c>
      <c r="N1475" s="313" t="s">
        <v>3238</v>
      </c>
      <c r="O1475" s="313" t="s">
        <v>5136</v>
      </c>
      <c r="P1475" s="313"/>
      <c r="Q1475" s="313"/>
    </row>
    <row r="1476" spans="2:17">
      <c r="B1476" s="380">
        <v>43502</v>
      </c>
      <c r="C1476">
        <v>3785</v>
      </c>
      <c r="D1476" s="313" t="s">
        <v>2845</v>
      </c>
      <c r="E1476" s="313" t="s">
        <v>94</v>
      </c>
      <c r="F1476" s="313"/>
      <c r="G1476">
        <v>3.75</v>
      </c>
      <c r="H1476">
        <v>3</v>
      </c>
      <c r="I1476">
        <v>0.6875</v>
      </c>
      <c r="J1476">
        <v>0.625</v>
      </c>
      <c r="K1476" t="s">
        <v>2861</v>
      </c>
      <c r="L1476" s="313" t="s">
        <v>5137</v>
      </c>
      <c r="M1476" s="313" t="s">
        <v>5138</v>
      </c>
      <c r="N1476" s="313" t="s">
        <v>5139</v>
      </c>
      <c r="O1476" s="313" t="s">
        <v>5139</v>
      </c>
      <c r="P1476" s="313"/>
      <c r="Q1476" s="313"/>
    </row>
    <row r="1477" spans="2:17">
      <c r="B1477" s="380">
        <v>43502</v>
      </c>
      <c r="C1477">
        <v>3786</v>
      </c>
      <c r="D1477" s="313" t="s">
        <v>4473</v>
      </c>
      <c r="E1477" s="313" t="s">
        <v>94</v>
      </c>
      <c r="F1477" s="313"/>
      <c r="G1477">
        <v>4.375</v>
      </c>
      <c r="H1477">
        <v>3.625</v>
      </c>
      <c r="I1477">
        <v>0.6875</v>
      </c>
      <c r="J1477">
        <v>0.625</v>
      </c>
      <c r="K1477" t="s">
        <v>2861</v>
      </c>
      <c r="L1477" s="313" t="s">
        <v>5137</v>
      </c>
      <c r="M1477" s="313" t="s">
        <v>5138</v>
      </c>
      <c r="N1477" s="313" t="s">
        <v>5140</v>
      </c>
      <c r="O1477" s="313" t="s">
        <v>5140</v>
      </c>
      <c r="P1477" s="313"/>
      <c r="Q1477" s="313"/>
    </row>
    <row r="1478" spans="2:17">
      <c r="B1478" s="380">
        <v>43545</v>
      </c>
      <c r="C1478">
        <v>3789</v>
      </c>
      <c r="D1478" s="313" t="s">
        <v>2849</v>
      </c>
      <c r="E1478" s="313" t="s">
        <v>94</v>
      </c>
      <c r="F1478" s="313"/>
      <c r="G1478">
        <v>4.1875</v>
      </c>
      <c r="H1478">
        <v>4.1875</v>
      </c>
      <c r="I1478">
        <v>1.1875</v>
      </c>
      <c r="J1478">
        <v>0.5</v>
      </c>
      <c r="K1478" t="s">
        <v>2861</v>
      </c>
      <c r="L1478" s="313" t="s">
        <v>5141</v>
      </c>
      <c r="M1478" s="313" t="s">
        <v>5142</v>
      </c>
      <c r="N1478" s="313" t="s">
        <v>2848</v>
      </c>
      <c r="O1478" s="313" t="s">
        <v>2851</v>
      </c>
      <c r="P1478" s="313"/>
      <c r="Q1478" s="313"/>
    </row>
    <row r="1479" spans="2:17">
      <c r="B1479" s="380">
        <v>43558</v>
      </c>
      <c r="C1479">
        <v>3790</v>
      </c>
      <c r="D1479" s="313" t="s">
        <v>2845</v>
      </c>
      <c r="E1479" s="313" t="s">
        <v>94</v>
      </c>
      <c r="F1479" s="313"/>
      <c r="G1479">
        <v>10.9375</v>
      </c>
      <c r="H1479">
        <v>7.0625</v>
      </c>
      <c r="I1479">
        <v>1.1875</v>
      </c>
      <c r="J1479">
        <v>1.125</v>
      </c>
      <c r="K1479" t="s">
        <v>2861</v>
      </c>
      <c r="L1479" s="313" t="s">
        <v>3347</v>
      </c>
      <c r="M1479" s="313" t="s">
        <v>3348</v>
      </c>
      <c r="N1479" s="313" t="s">
        <v>5143</v>
      </c>
      <c r="O1479" s="313" t="s">
        <v>2872</v>
      </c>
      <c r="P1479" s="313"/>
      <c r="Q1479" s="313"/>
    </row>
    <row r="1480" spans="2:17">
      <c r="B1480" s="380">
        <v>43560</v>
      </c>
      <c r="C1480">
        <v>3791</v>
      </c>
      <c r="D1480" s="313" t="s">
        <v>2849</v>
      </c>
      <c r="E1480" s="313"/>
      <c r="F1480" s="313"/>
      <c r="G1480">
        <v>13.875</v>
      </c>
      <c r="H1480">
        <v>10</v>
      </c>
      <c r="I1480" t="s">
        <v>3270</v>
      </c>
      <c r="J1480" t="s">
        <v>3270</v>
      </c>
      <c r="K1480" t="s">
        <v>5144</v>
      </c>
      <c r="L1480" s="313" t="s">
        <v>2862</v>
      </c>
      <c r="M1480" s="313" t="s">
        <v>5145</v>
      </c>
      <c r="N1480" s="313" t="s">
        <v>5146</v>
      </c>
      <c r="O1480" s="313"/>
      <c r="P1480" s="313"/>
      <c r="Q1480" s="313"/>
    </row>
    <row r="1481" spans="2:17">
      <c r="B1481" s="380">
        <v>43593</v>
      </c>
      <c r="C1481">
        <v>3792</v>
      </c>
      <c r="D1481" s="313" t="s">
        <v>2845</v>
      </c>
      <c r="E1481" s="313" t="s">
        <v>94</v>
      </c>
      <c r="F1481" s="313"/>
      <c r="G1481">
        <v>6</v>
      </c>
      <c r="H1481">
        <v>5.5</v>
      </c>
      <c r="I1481">
        <v>2</v>
      </c>
      <c r="J1481">
        <v>0.75</v>
      </c>
      <c r="K1481" t="s">
        <v>2936</v>
      </c>
      <c r="L1481" s="313" t="s">
        <v>5147</v>
      </c>
      <c r="M1481" s="313" t="s">
        <v>5148</v>
      </c>
      <c r="N1481" s="313" t="s">
        <v>4816</v>
      </c>
      <c r="O1481" s="313" t="s">
        <v>2872</v>
      </c>
      <c r="P1481" s="313" t="s">
        <v>3907</v>
      </c>
      <c r="Q1481" s="313"/>
    </row>
    <row r="1482" spans="2:17">
      <c r="B1482" s="380">
        <v>43594</v>
      </c>
      <c r="C1482">
        <v>3793</v>
      </c>
      <c r="D1482" s="313" t="s">
        <v>2845</v>
      </c>
      <c r="E1482" s="313" t="s">
        <v>94</v>
      </c>
      <c r="F1482" s="313"/>
      <c r="G1482">
        <v>3.75</v>
      </c>
      <c r="H1482">
        <v>3.5</v>
      </c>
      <c r="I1482">
        <v>2</v>
      </c>
      <c r="J1482">
        <v>1.5</v>
      </c>
      <c r="K1482" t="s">
        <v>2861</v>
      </c>
      <c r="L1482" s="313" t="s">
        <v>5147</v>
      </c>
      <c r="M1482" s="313"/>
      <c r="N1482" s="313" t="s">
        <v>2851</v>
      </c>
      <c r="O1482" s="313" t="s">
        <v>2851</v>
      </c>
      <c r="P1482" s="313"/>
      <c r="Q1482" s="313"/>
    </row>
    <row r="1483" spans="2:17">
      <c r="B1483" s="380">
        <v>43623</v>
      </c>
      <c r="C1483">
        <v>3794</v>
      </c>
      <c r="D1483" s="313" t="s">
        <v>2845</v>
      </c>
      <c r="E1483" s="313" t="s">
        <v>94</v>
      </c>
      <c r="F1483" s="313"/>
      <c r="G1483">
        <v>8.75</v>
      </c>
      <c r="H1483">
        <v>8.125</v>
      </c>
      <c r="I1483">
        <v>2.125</v>
      </c>
      <c r="J1483">
        <v>2.0625</v>
      </c>
      <c r="K1483" t="s">
        <v>5149</v>
      </c>
      <c r="L1483" s="313" t="s">
        <v>5150</v>
      </c>
      <c r="M1483" s="313" t="s">
        <v>5151</v>
      </c>
      <c r="N1483" s="313" t="s">
        <v>2872</v>
      </c>
      <c r="O1483" s="313" t="s">
        <v>2872</v>
      </c>
      <c r="P1483" s="313"/>
      <c r="Q1483" s="313"/>
    </row>
    <row r="1484" spans="2:17">
      <c r="B1484" s="380">
        <v>43641</v>
      </c>
      <c r="C1484">
        <v>3796</v>
      </c>
      <c r="D1484" s="313" t="s">
        <v>2845</v>
      </c>
      <c r="E1484" s="313" t="s">
        <v>94</v>
      </c>
      <c r="F1484" s="313"/>
      <c r="G1484">
        <v>3</v>
      </c>
      <c r="H1484">
        <v>3</v>
      </c>
      <c r="I1484">
        <v>3</v>
      </c>
      <c r="J1484">
        <v>3</v>
      </c>
      <c r="K1484" t="s">
        <v>2936</v>
      </c>
      <c r="L1484" s="313" t="s">
        <v>5152</v>
      </c>
      <c r="M1484" s="313" t="s">
        <v>5153</v>
      </c>
      <c r="N1484" s="313" t="s">
        <v>5154</v>
      </c>
      <c r="O1484" s="313" t="s">
        <v>5155</v>
      </c>
      <c r="P1484" s="313"/>
      <c r="Q1484" s="313"/>
    </row>
    <row r="1485" spans="2:17">
      <c r="B1485" s="380">
        <v>43732</v>
      </c>
      <c r="C1485">
        <v>3803</v>
      </c>
      <c r="D1485" s="313" t="s">
        <v>2845</v>
      </c>
      <c r="E1485" s="313" t="s">
        <v>94</v>
      </c>
      <c r="F1485" s="313"/>
      <c r="G1485">
        <v>9</v>
      </c>
      <c r="H1485">
        <v>3.5</v>
      </c>
      <c r="I1485">
        <v>2</v>
      </c>
      <c r="J1485">
        <v>2</v>
      </c>
      <c r="K1485" t="s">
        <v>4102</v>
      </c>
      <c r="L1485" s="313" t="s">
        <v>4330</v>
      </c>
      <c r="M1485" s="313" t="s">
        <v>5153</v>
      </c>
      <c r="N1485" s="313" t="s">
        <v>4562</v>
      </c>
      <c r="O1485" s="313" t="s">
        <v>4562</v>
      </c>
      <c r="P1485" s="313"/>
      <c r="Q1485" s="313"/>
    </row>
    <row r="1486" spans="2:17">
      <c r="B1486" s="380">
        <v>43753</v>
      </c>
      <c r="C1486">
        <v>3804</v>
      </c>
      <c r="D1486" s="313" t="s">
        <v>2907</v>
      </c>
      <c r="E1486" s="313" t="s">
        <v>3786</v>
      </c>
      <c r="F1486" s="313"/>
      <c r="K1486" t="s">
        <v>3168</v>
      </c>
      <c r="L1486" s="313" t="s">
        <v>5156</v>
      </c>
      <c r="M1486" s="313" t="s">
        <v>5157</v>
      </c>
      <c r="N1486" s="313"/>
      <c r="O1486" s="313"/>
      <c r="P1486" s="313"/>
      <c r="Q1486" s="313"/>
    </row>
    <row r="1487" spans="2:17">
      <c r="B1487" s="380"/>
      <c r="D1487" s="313"/>
      <c r="E1487" s="313"/>
      <c r="F1487" s="313"/>
      <c r="L1487" s="313"/>
      <c r="M1487" s="313"/>
      <c r="N1487" s="313"/>
      <c r="O1487" s="313"/>
      <c r="P1487" s="313"/>
      <c r="Q1487" s="313"/>
    </row>
    <row r="1488" spans="2:17">
      <c r="B1488" s="380">
        <v>43812</v>
      </c>
      <c r="C1488">
        <v>3808</v>
      </c>
      <c r="D1488" s="313" t="s">
        <v>2907</v>
      </c>
      <c r="E1488" s="313" t="s">
        <v>3786</v>
      </c>
      <c r="F1488" s="313"/>
      <c r="G1488">
        <v>3.46875</v>
      </c>
      <c r="H1488">
        <v>1.75</v>
      </c>
      <c r="I1488">
        <v>1.03125</v>
      </c>
      <c r="J1488" t="s">
        <v>5125</v>
      </c>
      <c r="K1488" t="s">
        <v>5158</v>
      </c>
      <c r="L1488" s="313" t="s">
        <v>5159</v>
      </c>
      <c r="M1488" s="313" t="s">
        <v>5160</v>
      </c>
      <c r="N1488" s="313"/>
      <c r="O1488" s="313"/>
      <c r="P1488" s="313"/>
      <c r="Q1488" s="313"/>
    </row>
    <row r="1489" spans="2:17">
      <c r="B1489" s="380">
        <v>43812</v>
      </c>
      <c r="C1489">
        <v>3809</v>
      </c>
      <c r="D1489" s="313" t="s">
        <v>2907</v>
      </c>
      <c r="E1489" s="313" t="s">
        <v>3786</v>
      </c>
      <c r="F1489" s="313"/>
      <c r="G1489">
        <v>9.1875</v>
      </c>
      <c r="H1489">
        <v>2.5</v>
      </c>
      <c r="I1489">
        <v>1.3125</v>
      </c>
      <c r="J1489" t="s">
        <v>3235</v>
      </c>
      <c r="K1489" t="s">
        <v>5158</v>
      </c>
      <c r="L1489" s="313" t="s">
        <v>5159</v>
      </c>
      <c r="M1489" s="313" t="s">
        <v>5161</v>
      </c>
      <c r="N1489" s="313"/>
      <c r="O1489" s="313"/>
      <c r="P1489" s="313"/>
      <c r="Q1489" s="313"/>
    </row>
    <row r="1490" spans="2:17">
      <c r="B1490" s="380">
        <v>43812</v>
      </c>
      <c r="C1490">
        <v>3810</v>
      </c>
      <c r="D1490" s="313" t="s">
        <v>2907</v>
      </c>
      <c r="E1490" s="313" t="s">
        <v>3786</v>
      </c>
      <c r="F1490" s="313"/>
      <c r="G1490">
        <v>4.21875</v>
      </c>
      <c r="H1490">
        <v>1.75</v>
      </c>
      <c r="I1490">
        <v>1.3125</v>
      </c>
      <c r="J1490" t="s">
        <v>3270</v>
      </c>
      <c r="K1490" t="s">
        <v>5158</v>
      </c>
      <c r="L1490" s="313" t="s">
        <v>5159</v>
      </c>
      <c r="M1490" s="313" t="s">
        <v>5162</v>
      </c>
      <c r="N1490" s="313"/>
      <c r="O1490" s="313"/>
      <c r="P1490" s="313"/>
      <c r="Q1490" s="313"/>
    </row>
    <row r="1491" spans="2:17">
      <c r="B1491" s="380">
        <v>43812</v>
      </c>
      <c r="C1491">
        <v>3811</v>
      </c>
      <c r="D1491" s="313" t="s">
        <v>2907</v>
      </c>
      <c r="E1491" s="313" t="s">
        <v>3786</v>
      </c>
      <c r="F1491" s="313"/>
      <c r="G1491">
        <v>5.3125</v>
      </c>
      <c r="H1491">
        <v>2.5</v>
      </c>
      <c r="I1491">
        <v>4.5625</v>
      </c>
      <c r="J1491" t="s">
        <v>5005</v>
      </c>
      <c r="K1491" t="s">
        <v>5158</v>
      </c>
      <c r="L1491" s="313" t="s">
        <v>5159</v>
      </c>
      <c r="M1491" s="313" t="s">
        <v>5163</v>
      </c>
      <c r="N1491" s="313"/>
      <c r="O1491" s="313"/>
      <c r="P1491" s="313"/>
      <c r="Q1491" s="313"/>
    </row>
    <row r="1492" spans="2:17">
      <c r="B1492" s="380">
        <v>43812</v>
      </c>
      <c r="C1492">
        <v>3812</v>
      </c>
      <c r="D1492" s="313" t="s">
        <v>2907</v>
      </c>
      <c r="E1492" s="313" t="s">
        <v>3786</v>
      </c>
      <c r="F1492" s="313"/>
      <c r="G1492">
        <v>4.125</v>
      </c>
      <c r="H1492">
        <v>1.75</v>
      </c>
      <c r="I1492">
        <v>0.75</v>
      </c>
      <c r="J1492" t="s">
        <v>2954</v>
      </c>
      <c r="K1492" t="s">
        <v>5158</v>
      </c>
      <c r="L1492" s="313" t="s">
        <v>5159</v>
      </c>
      <c r="M1492" s="313" t="s">
        <v>5164</v>
      </c>
      <c r="N1492" s="313"/>
      <c r="O1492" s="313"/>
      <c r="P1492" s="313"/>
      <c r="Q1492" s="313"/>
    </row>
    <row r="1493" spans="2:17">
      <c r="B1493" s="380">
        <v>43818</v>
      </c>
      <c r="C1493">
        <v>3813</v>
      </c>
      <c r="D1493" s="313" t="s">
        <v>2845</v>
      </c>
      <c r="E1493" s="313" t="s">
        <v>94</v>
      </c>
      <c r="F1493" s="313"/>
      <c r="G1493">
        <v>14.4375</v>
      </c>
      <c r="H1493">
        <v>8.4374000000000002</v>
      </c>
      <c r="I1493">
        <v>1.75</v>
      </c>
      <c r="J1493">
        <v>0.875</v>
      </c>
      <c r="K1493" t="s">
        <v>4132</v>
      </c>
      <c r="L1493" s="313" t="s">
        <v>5159</v>
      </c>
      <c r="M1493" s="313"/>
      <c r="N1493" s="313" t="s">
        <v>4562</v>
      </c>
      <c r="O1493" s="313" t="s">
        <v>4562</v>
      </c>
      <c r="P1493" s="313"/>
      <c r="Q1493" s="313"/>
    </row>
    <row r="1494" spans="2:17">
      <c r="B1494" s="380">
        <v>43837</v>
      </c>
      <c r="C1494">
        <v>3815</v>
      </c>
      <c r="D1494" s="313" t="s">
        <v>2845</v>
      </c>
      <c r="E1494" s="313" t="s">
        <v>94</v>
      </c>
      <c r="F1494" s="313"/>
      <c r="G1494">
        <v>12.625</v>
      </c>
      <c r="H1494">
        <v>9.5</v>
      </c>
      <c r="I1494">
        <v>1.25</v>
      </c>
      <c r="J1494">
        <v>1.25</v>
      </c>
      <c r="K1494" t="s">
        <v>2861</v>
      </c>
      <c r="L1494" s="313" t="s">
        <v>5165</v>
      </c>
      <c r="M1494" s="313" t="s">
        <v>5166</v>
      </c>
      <c r="N1494" s="313" t="s">
        <v>5167</v>
      </c>
      <c r="O1494" s="313" t="s">
        <v>5168</v>
      </c>
      <c r="P1494" s="313"/>
      <c r="Q1494" s="313"/>
    </row>
    <row r="1495" spans="2:17">
      <c r="B1495" s="380">
        <v>43846</v>
      </c>
      <c r="C1495">
        <v>3817</v>
      </c>
      <c r="D1495" s="313" t="s">
        <v>2845</v>
      </c>
      <c r="E1495" s="313" t="s">
        <v>94</v>
      </c>
      <c r="F1495" s="313"/>
      <c r="G1495">
        <v>6.5</v>
      </c>
      <c r="H1495">
        <v>6.5</v>
      </c>
      <c r="I1495">
        <v>1.5</v>
      </c>
      <c r="J1495">
        <v>1.5</v>
      </c>
      <c r="K1495" t="s">
        <v>4102</v>
      </c>
      <c r="L1495" s="313" t="s">
        <v>5169</v>
      </c>
      <c r="M1495" s="313" t="s">
        <v>5170</v>
      </c>
      <c r="N1495" s="313" t="s">
        <v>5171</v>
      </c>
      <c r="O1495" s="313" t="s">
        <v>2872</v>
      </c>
      <c r="P1495" s="313"/>
      <c r="Q1495" s="313"/>
    </row>
    <row r="1496" spans="2:17">
      <c r="B1496" s="380">
        <v>43929</v>
      </c>
      <c r="C1496">
        <v>3821</v>
      </c>
      <c r="D1496" s="313" t="s">
        <v>2845</v>
      </c>
      <c r="E1496" s="313" t="s">
        <v>94</v>
      </c>
      <c r="F1496" s="313" t="s">
        <v>2860</v>
      </c>
      <c r="G1496">
        <v>3.5</v>
      </c>
      <c r="H1496">
        <v>3.5</v>
      </c>
      <c r="I1496">
        <v>2</v>
      </c>
      <c r="J1496">
        <v>0.5625</v>
      </c>
      <c r="K1496" t="s">
        <v>2899</v>
      </c>
      <c r="L1496" s="313" t="s">
        <v>5172</v>
      </c>
      <c r="M1496" s="313"/>
      <c r="N1496" s="313" t="s">
        <v>5173</v>
      </c>
      <c r="O1496" s="313" t="s">
        <v>5174</v>
      </c>
      <c r="P1496" s="313" t="s">
        <v>3029</v>
      </c>
      <c r="Q1496" s="313" t="s">
        <v>3907</v>
      </c>
    </row>
    <row r="1497" spans="2:17">
      <c r="B1497" s="380">
        <v>44043</v>
      </c>
      <c r="C1497">
        <v>3826</v>
      </c>
      <c r="D1497" s="313" t="s">
        <v>2845</v>
      </c>
      <c r="E1497" s="313" t="s">
        <v>94</v>
      </c>
      <c r="F1497" s="313"/>
      <c r="G1497">
        <v>3</v>
      </c>
      <c r="H1497">
        <v>3</v>
      </c>
      <c r="I1497">
        <v>1.375</v>
      </c>
      <c r="J1497">
        <v>1</v>
      </c>
      <c r="K1497" t="s">
        <v>2861</v>
      </c>
      <c r="L1497" s="313" t="s">
        <v>5175</v>
      </c>
      <c r="M1497" s="313" t="s">
        <v>5176</v>
      </c>
      <c r="N1497" s="313" t="s">
        <v>2848</v>
      </c>
      <c r="O1497" s="313" t="s">
        <v>2851</v>
      </c>
      <c r="P1497" s="313"/>
      <c r="Q1497" s="313"/>
    </row>
    <row r="1498" spans="2:17">
      <c r="B1498" s="380">
        <v>44082</v>
      </c>
      <c r="C1498">
        <v>3828</v>
      </c>
      <c r="D1498" s="313" t="s">
        <v>2907</v>
      </c>
      <c r="E1498" s="313" t="s">
        <v>3786</v>
      </c>
      <c r="F1498" s="313"/>
      <c r="J1498" t="s">
        <v>2954</v>
      </c>
      <c r="K1498" t="s">
        <v>5177</v>
      </c>
      <c r="L1498" s="313" t="s">
        <v>5159</v>
      </c>
      <c r="M1498" s="313" t="s">
        <v>5178</v>
      </c>
      <c r="N1498" s="313"/>
      <c r="O1498" s="313"/>
      <c r="P1498" s="313"/>
      <c r="Q1498" s="313"/>
    </row>
    <row r="1499" spans="2:17">
      <c r="B1499" s="380">
        <v>44090</v>
      </c>
      <c r="C1499">
        <v>3829</v>
      </c>
      <c r="D1499" s="313" t="s">
        <v>2907</v>
      </c>
      <c r="E1499" s="313" t="s">
        <v>3786</v>
      </c>
      <c r="F1499" s="313"/>
      <c r="J1499" t="s">
        <v>2954</v>
      </c>
      <c r="K1499" t="s">
        <v>2980</v>
      </c>
      <c r="L1499" s="313" t="s">
        <v>5159</v>
      </c>
      <c r="M1499" s="313" t="s">
        <v>5179</v>
      </c>
      <c r="N1499" s="313"/>
      <c r="O1499" s="313"/>
      <c r="P1499" s="313"/>
      <c r="Q1499" s="313"/>
    </row>
    <row r="1500" spans="2:17">
      <c r="B1500" s="380">
        <v>44113</v>
      </c>
      <c r="C1500">
        <v>3831</v>
      </c>
      <c r="D1500" s="313" t="s">
        <v>2907</v>
      </c>
      <c r="E1500" s="313" t="s">
        <v>3786</v>
      </c>
      <c r="F1500" s="313"/>
      <c r="G1500">
        <v>2.6869999999999998</v>
      </c>
      <c r="H1500">
        <v>2.59375</v>
      </c>
      <c r="I1500">
        <v>1.1870000000000001</v>
      </c>
      <c r="J1500" t="s">
        <v>3270</v>
      </c>
      <c r="K1500" t="s">
        <v>2980</v>
      </c>
      <c r="L1500" s="313" t="s">
        <v>5159</v>
      </c>
      <c r="M1500" s="313" t="s">
        <v>5180</v>
      </c>
      <c r="N1500" s="313" t="s">
        <v>3009</v>
      </c>
      <c r="O1500" s="313"/>
      <c r="P1500" s="313"/>
      <c r="Q1500" s="313"/>
    </row>
    <row r="1501" spans="2:17">
      <c r="B1501" s="380">
        <v>44167</v>
      </c>
      <c r="C1501">
        <v>3832</v>
      </c>
      <c r="D1501" s="313" t="s">
        <v>2907</v>
      </c>
      <c r="E1501" s="313" t="s">
        <v>3786</v>
      </c>
      <c r="F1501" s="313"/>
      <c r="K1501" t="s">
        <v>2980</v>
      </c>
      <c r="L1501" s="313" t="s">
        <v>5159</v>
      </c>
      <c r="M1501" s="313" t="s">
        <v>5181</v>
      </c>
      <c r="N1501" s="313"/>
      <c r="O1501" s="313"/>
      <c r="P1501" s="313"/>
      <c r="Q1501" s="313"/>
    </row>
    <row r="1502" spans="2:17">
      <c r="B1502" s="380">
        <v>44231</v>
      </c>
      <c r="C1502">
        <v>3833</v>
      </c>
      <c r="D1502" s="313" t="s">
        <v>2907</v>
      </c>
      <c r="E1502" s="313" t="s">
        <v>3786</v>
      </c>
      <c r="F1502" s="313"/>
      <c r="G1502">
        <v>3.1875</v>
      </c>
      <c r="H1502">
        <v>3.125</v>
      </c>
      <c r="I1502">
        <v>1.625</v>
      </c>
      <c r="J1502" t="s">
        <v>3235</v>
      </c>
      <c r="K1502" t="s">
        <v>2980</v>
      </c>
      <c r="L1502" s="313" t="s">
        <v>5159</v>
      </c>
      <c r="M1502" s="313" t="s">
        <v>5182</v>
      </c>
      <c r="N1502" s="313" t="s">
        <v>3231</v>
      </c>
      <c r="O1502" s="313"/>
      <c r="P1502" s="313"/>
      <c r="Q1502" s="313"/>
    </row>
    <row r="1503" spans="2:17">
      <c r="B1503" s="380">
        <v>44237</v>
      </c>
      <c r="C1503">
        <v>3834</v>
      </c>
      <c r="D1503" s="313" t="s">
        <v>2907</v>
      </c>
      <c r="E1503" s="313" t="s">
        <v>3786</v>
      </c>
      <c r="F1503" s="313"/>
      <c r="G1503">
        <v>3.6875</v>
      </c>
      <c r="H1503">
        <v>3.6875</v>
      </c>
      <c r="I1503">
        <v>2.75</v>
      </c>
      <c r="J1503" t="s">
        <v>3270</v>
      </c>
      <c r="K1503" t="s">
        <v>2980</v>
      </c>
      <c r="L1503" s="313" t="s">
        <v>5183</v>
      </c>
      <c r="M1503" s="313" t="s">
        <v>5184</v>
      </c>
      <c r="N1503" s="313" t="s">
        <v>3009</v>
      </c>
      <c r="O1503" s="313"/>
      <c r="P1503" s="313"/>
      <c r="Q1503" s="313"/>
    </row>
    <row r="1504" spans="2:17">
      <c r="B1504" s="380">
        <v>44245</v>
      </c>
      <c r="C1504">
        <v>3835</v>
      </c>
      <c r="D1504" s="313" t="s">
        <v>2845</v>
      </c>
      <c r="E1504" s="313" t="s">
        <v>94</v>
      </c>
      <c r="F1504" s="313"/>
      <c r="G1504">
        <v>9</v>
      </c>
      <c r="H1504">
        <v>1.875</v>
      </c>
      <c r="I1504">
        <v>1.125</v>
      </c>
      <c r="J1504">
        <v>0.75</v>
      </c>
      <c r="K1504" t="s">
        <v>2899</v>
      </c>
      <c r="L1504" s="313" t="s">
        <v>5185</v>
      </c>
      <c r="M1504" s="313" t="s">
        <v>5186</v>
      </c>
      <c r="N1504" s="313" t="s">
        <v>3903</v>
      </c>
      <c r="O1504" s="313" t="s">
        <v>2851</v>
      </c>
      <c r="P1504" s="313"/>
      <c r="Q1504" s="313"/>
    </row>
    <row r="1505" spans="1:17">
      <c r="B1505" s="380">
        <v>44249</v>
      </c>
      <c r="C1505">
        <v>3836</v>
      </c>
      <c r="D1505" s="313" t="s">
        <v>2907</v>
      </c>
      <c r="E1505" s="313" t="s">
        <v>3786</v>
      </c>
      <c r="F1505" s="313"/>
      <c r="G1505">
        <v>2.25</v>
      </c>
      <c r="H1505">
        <v>1.8125</v>
      </c>
      <c r="I1505">
        <v>1.625</v>
      </c>
      <c r="J1505" t="s">
        <v>3235</v>
      </c>
      <c r="K1505" t="s">
        <v>2980</v>
      </c>
      <c r="L1505" s="313" t="s">
        <v>5159</v>
      </c>
      <c r="M1505" s="313" t="s">
        <v>5187</v>
      </c>
      <c r="N1505" s="313" t="s">
        <v>5188</v>
      </c>
      <c r="O1505" s="313"/>
      <c r="P1505" s="313"/>
      <c r="Q1505" s="313"/>
    </row>
    <row r="1506" spans="1:17">
      <c r="B1506" s="380">
        <v>44287</v>
      </c>
      <c r="C1506">
        <v>3837</v>
      </c>
      <c r="D1506" s="313" t="s">
        <v>2849</v>
      </c>
      <c r="E1506" s="313" t="s">
        <v>94</v>
      </c>
      <c r="F1506" s="313"/>
      <c r="G1506">
        <v>2.8125</v>
      </c>
      <c r="H1506">
        <v>2.8125</v>
      </c>
      <c r="I1506">
        <v>1.5</v>
      </c>
      <c r="J1506">
        <v>0.625</v>
      </c>
      <c r="K1506" t="s">
        <v>2899</v>
      </c>
      <c r="L1506" s="313" t="s">
        <v>5189</v>
      </c>
      <c r="M1506" s="313" t="s">
        <v>5190</v>
      </c>
      <c r="N1506" s="313" t="s">
        <v>2848</v>
      </c>
      <c r="O1506" s="313" t="s">
        <v>2851</v>
      </c>
      <c r="P1506" s="313"/>
      <c r="Q1506" s="313" t="s">
        <v>3029</v>
      </c>
    </row>
    <row r="1507" spans="1:17">
      <c r="B1507" s="380">
        <v>44292</v>
      </c>
      <c r="C1507">
        <v>3838</v>
      </c>
      <c r="D1507" s="313" t="s">
        <v>2849</v>
      </c>
      <c r="E1507" s="313" t="s">
        <v>94</v>
      </c>
      <c r="F1507" s="313"/>
      <c r="G1507">
        <v>4.5625</v>
      </c>
      <c r="H1507">
        <v>2.125</v>
      </c>
      <c r="I1507">
        <v>0.5625</v>
      </c>
      <c r="J1507">
        <v>0.5625</v>
      </c>
      <c r="K1507" t="s">
        <v>2899</v>
      </c>
      <c r="L1507" s="313" t="s">
        <v>5191</v>
      </c>
      <c r="M1507" s="313" t="s">
        <v>5192</v>
      </c>
      <c r="N1507" s="313"/>
      <c r="O1507" s="313" t="s">
        <v>3012</v>
      </c>
      <c r="P1507" s="313"/>
      <c r="Q1507" s="313"/>
    </row>
    <row r="1508" spans="1:17">
      <c r="B1508" s="380">
        <v>44313</v>
      </c>
      <c r="C1508">
        <v>3839</v>
      </c>
      <c r="D1508" s="313" t="s">
        <v>2845</v>
      </c>
      <c r="E1508" s="313" t="s">
        <v>94</v>
      </c>
      <c r="F1508" s="313"/>
      <c r="G1508">
        <v>15</v>
      </c>
      <c r="H1508">
        <v>7.5</v>
      </c>
      <c r="I1508">
        <v>4</v>
      </c>
      <c r="J1508">
        <v>1</v>
      </c>
      <c r="K1508" t="s">
        <v>2861</v>
      </c>
      <c r="L1508" s="313" t="s">
        <v>5193</v>
      </c>
      <c r="M1508" s="313" t="s">
        <v>5194</v>
      </c>
      <c r="N1508" s="313" t="s">
        <v>5195</v>
      </c>
      <c r="O1508" s="313" t="s">
        <v>5195</v>
      </c>
      <c r="P1508" s="313"/>
      <c r="Q1508" s="313"/>
    </row>
    <row r="1509" spans="1:17">
      <c r="B1509" s="380">
        <v>44344</v>
      </c>
      <c r="C1509">
        <v>3840</v>
      </c>
      <c r="D1509" s="313" t="s">
        <v>2907</v>
      </c>
      <c r="E1509" s="313" t="s">
        <v>3786</v>
      </c>
      <c r="F1509" s="313"/>
      <c r="G1509">
        <v>2.25</v>
      </c>
      <c r="H1509">
        <v>1.8125</v>
      </c>
      <c r="I1509">
        <v>1.5625</v>
      </c>
      <c r="J1509" t="s">
        <v>3270</v>
      </c>
      <c r="K1509" t="s">
        <v>2980</v>
      </c>
      <c r="L1509" s="313" t="s">
        <v>5159</v>
      </c>
      <c r="M1509" s="313" t="s">
        <v>5196</v>
      </c>
      <c r="N1509" s="313" t="s">
        <v>5197</v>
      </c>
      <c r="O1509" s="313"/>
      <c r="P1509" s="313"/>
      <c r="Q1509" s="313"/>
    </row>
    <row r="1510" spans="1:17">
      <c r="B1510" s="380">
        <v>44379</v>
      </c>
      <c r="C1510">
        <v>3841</v>
      </c>
      <c r="D1510" s="313" t="s">
        <v>2907</v>
      </c>
      <c r="E1510" s="313" t="s">
        <v>3786</v>
      </c>
      <c r="F1510" s="313"/>
      <c r="G1510">
        <v>6</v>
      </c>
      <c r="H1510">
        <v>3.75</v>
      </c>
      <c r="I1510">
        <v>0.75</v>
      </c>
      <c r="J1510" t="s">
        <v>3235</v>
      </c>
      <c r="K1510" t="s">
        <v>2980</v>
      </c>
      <c r="L1510" s="313" t="s">
        <v>5198</v>
      </c>
      <c r="M1510" s="313" t="s">
        <v>5199</v>
      </c>
      <c r="N1510" s="313" t="s">
        <v>5200</v>
      </c>
      <c r="O1510" s="313"/>
      <c r="P1510" s="313"/>
      <c r="Q1510" s="313"/>
    </row>
    <row r="1511" spans="1:17">
      <c r="B1511" s="380">
        <v>44393</v>
      </c>
      <c r="C1511">
        <v>3842</v>
      </c>
      <c r="D1511" s="313" t="s">
        <v>2845</v>
      </c>
      <c r="E1511" s="313" t="s">
        <v>94</v>
      </c>
      <c r="F1511" s="313" t="s">
        <v>2860</v>
      </c>
      <c r="G1511">
        <v>6.75</v>
      </c>
      <c r="H1511">
        <v>1.4375</v>
      </c>
      <c r="I1511">
        <v>0.625</v>
      </c>
      <c r="J1511">
        <v>0.5</v>
      </c>
      <c r="K1511" t="s">
        <v>2899</v>
      </c>
      <c r="L1511" s="313" t="s">
        <v>5201</v>
      </c>
      <c r="M1511" s="313" t="s">
        <v>5202</v>
      </c>
      <c r="N1511" s="313" t="s">
        <v>5203</v>
      </c>
      <c r="O1511" s="313" t="s">
        <v>5204</v>
      </c>
      <c r="P1511" s="313" t="s">
        <v>4085</v>
      </c>
      <c r="Q1511" s="313" t="s">
        <v>3029</v>
      </c>
    </row>
    <row r="1512" spans="1:17">
      <c r="A1512" t="s">
        <v>234</v>
      </c>
      <c r="B1512" s="380">
        <v>44417</v>
      </c>
      <c r="C1512">
        <v>3843</v>
      </c>
      <c r="D1512" s="313" t="s">
        <v>2845</v>
      </c>
      <c r="E1512" s="313" t="s">
        <v>94</v>
      </c>
      <c r="F1512" s="313" t="s">
        <v>2860</v>
      </c>
      <c r="G1512">
        <v>5.25</v>
      </c>
      <c r="H1512">
        <v>3.5</v>
      </c>
      <c r="I1512">
        <v>1.25</v>
      </c>
      <c r="J1512">
        <v>1.25</v>
      </c>
      <c r="K1512" t="s">
        <v>4102</v>
      </c>
      <c r="L1512" s="313" t="s">
        <v>5205</v>
      </c>
      <c r="M1512" s="313" t="s">
        <v>5206</v>
      </c>
      <c r="N1512" s="313" t="s">
        <v>5207</v>
      </c>
      <c r="O1512" s="313" t="s">
        <v>5207</v>
      </c>
      <c r="P1512" s="313" t="s">
        <v>3907</v>
      </c>
      <c r="Q1512" s="313" t="s">
        <v>3318</v>
      </c>
    </row>
    <row r="1513" spans="1:17">
      <c r="B1513" s="380">
        <v>44419</v>
      </c>
      <c r="C1513">
        <v>3844</v>
      </c>
      <c r="D1513" s="313" t="s">
        <v>2849</v>
      </c>
      <c r="E1513" s="313" t="s">
        <v>94</v>
      </c>
      <c r="F1513" s="313"/>
      <c r="G1513">
        <v>7.0625</v>
      </c>
      <c r="H1513">
        <v>7.0625</v>
      </c>
      <c r="I1513">
        <v>1.25</v>
      </c>
      <c r="J1513">
        <v>0.625</v>
      </c>
      <c r="K1513" t="s">
        <v>2861</v>
      </c>
      <c r="L1513" s="313" t="s">
        <v>5141</v>
      </c>
      <c r="M1513" s="313" t="s">
        <v>5208</v>
      </c>
      <c r="N1513" s="313" t="s">
        <v>2872</v>
      </c>
      <c r="O1513" s="313" t="s">
        <v>2872</v>
      </c>
      <c r="P1513" s="313"/>
      <c r="Q1513" s="313"/>
    </row>
    <row r="1514" spans="1:17">
      <c r="B1514" s="380">
        <v>44427</v>
      </c>
      <c r="C1514">
        <v>3845</v>
      </c>
      <c r="D1514" s="313" t="s">
        <v>2845</v>
      </c>
      <c r="E1514" s="313" t="s">
        <v>94</v>
      </c>
      <c r="F1514" s="313"/>
      <c r="G1514">
        <v>12</v>
      </c>
      <c r="H1514">
        <v>7.75</v>
      </c>
      <c r="I1514">
        <v>2.75</v>
      </c>
      <c r="J1514">
        <v>1.5</v>
      </c>
      <c r="K1514">
        <v>0.05</v>
      </c>
      <c r="L1514" s="313" t="s">
        <v>5209</v>
      </c>
      <c r="M1514" s="313" t="s">
        <v>5210</v>
      </c>
      <c r="N1514" s="313" t="s">
        <v>4684</v>
      </c>
      <c r="O1514" s="313" t="s">
        <v>4684</v>
      </c>
      <c r="P1514" s="313"/>
      <c r="Q1514" s="313"/>
    </row>
    <row r="1515" spans="1:17">
      <c r="B1515" s="380">
        <v>44462</v>
      </c>
      <c r="C1515">
        <v>3846</v>
      </c>
      <c r="D1515" s="313" t="s">
        <v>2849</v>
      </c>
      <c r="E1515" s="313" t="s">
        <v>94</v>
      </c>
      <c r="F1515" s="313"/>
      <c r="G1515">
        <v>9.3125</v>
      </c>
      <c r="H1515">
        <v>6</v>
      </c>
      <c r="I1515">
        <v>1</v>
      </c>
      <c r="J1515" t="s">
        <v>5125</v>
      </c>
      <c r="K1515" t="s">
        <v>5211</v>
      </c>
      <c r="L1515" s="313" t="s">
        <v>5212</v>
      </c>
      <c r="M1515" s="313" t="s">
        <v>5213</v>
      </c>
      <c r="N1515" s="313" t="s">
        <v>5214</v>
      </c>
      <c r="O1515" s="313"/>
      <c r="P1515" s="313" t="s">
        <v>5215</v>
      </c>
      <c r="Q1515" s="313"/>
    </row>
    <row r="1516" spans="1:17">
      <c r="B1516" s="380">
        <v>44462</v>
      </c>
      <c r="C1516">
        <v>3847</v>
      </c>
      <c r="D1516" s="313" t="s">
        <v>2849</v>
      </c>
      <c r="E1516" s="313" t="s">
        <v>94</v>
      </c>
      <c r="F1516" s="313"/>
      <c r="G1516">
        <v>7.625</v>
      </c>
      <c r="H1516">
        <v>5.6875</v>
      </c>
      <c r="I1516">
        <v>0.875</v>
      </c>
      <c r="J1516" t="s">
        <v>4982</v>
      </c>
      <c r="K1516" t="s">
        <v>5211</v>
      </c>
      <c r="L1516" s="313" t="s">
        <v>5212</v>
      </c>
      <c r="M1516" s="313" t="s">
        <v>5213</v>
      </c>
      <c r="N1516" s="313" t="s">
        <v>5216</v>
      </c>
      <c r="O1516" s="313"/>
      <c r="P1516" s="313" t="s">
        <v>5217</v>
      </c>
      <c r="Q1516" s="313"/>
    </row>
    <row r="1517" spans="1:17">
      <c r="B1517" s="380">
        <v>44463</v>
      </c>
      <c r="C1517">
        <v>3848</v>
      </c>
      <c r="D1517" s="313" t="s">
        <v>2845</v>
      </c>
      <c r="E1517" s="313" t="s">
        <v>94</v>
      </c>
      <c r="F1517" s="313"/>
      <c r="G1517">
        <v>7.5</v>
      </c>
      <c r="H1517">
        <v>1.25</v>
      </c>
      <c r="I1517">
        <v>0.625</v>
      </c>
      <c r="J1517">
        <v>0.625</v>
      </c>
      <c r="K1517" t="s">
        <v>2975</v>
      </c>
      <c r="L1517" s="313" t="s">
        <v>5218</v>
      </c>
      <c r="M1517" s="313" t="s">
        <v>5219</v>
      </c>
      <c r="N1517" s="313"/>
      <c r="O1517" s="313"/>
      <c r="P1517" s="313"/>
      <c r="Q1517" s="313"/>
    </row>
    <row r="1518" spans="1:17">
      <c r="B1518" s="380">
        <v>44463</v>
      </c>
      <c r="C1518">
        <v>3849</v>
      </c>
      <c r="D1518" s="313" t="s">
        <v>2845</v>
      </c>
      <c r="E1518" s="313" t="s">
        <v>94</v>
      </c>
      <c r="F1518" s="313"/>
      <c r="G1518">
        <v>4.5</v>
      </c>
      <c r="H1518">
        <v>2.75</v>
      </c>
      <c r="I1518">
        <v>0.75</v>
      </c>
      <c r="J1518">
        <v>0.75</v>
      </c>
      <c r="K1518" t="s">
        <v>2846</v>
      </c>
      <c r="L1518" s="313" t="s">
        <v>5218</v>
      </c>
      <c r="M1518" s="313" t="s">
        <v>5220</v>
      </c>
      <c r="N1518" s="313"/>
      <c r="O1518" s="313"/>
      <c r="P1518" s="313"/>
      <c r="Q1518" s="313"/>
    </row>
    <row r="1519" spans="1:17">
      <c r="B1519" s="380">
        <v>44463</v>
      </c>
      <c r="C1519">
        <v>3850</v>
      </c>
      <c r="D1519" s="313" t="s">
        <v>2845</v>
      </c>
      <c r="E1519" s="313" t="s">
        <v>94</v>
      </c>
      <c r="F1519" s="313"/>
      <c r="G1519">
        <v>7.5625</v>
      </c>
      <c r="H1519">
        <v>3.375</v>
      </c>
      <c r="I1519">
        <v>0.75</v>
      </c>
      <c r="J1519">
        <v>0.75</v>
      </c>
      <c r="K1519" t="s">
        <v>2899</v>
      </c>
      <c r="L1519" s="313" t="s">
        <v>5218</v>
      </c>
      <c r="M1519" s="313" t="s">
        <v>5221</v>
      </c>
      <c r="N1519" s="313" t="s">
        <v>3607</v>
      </c>
      <c r="O1519" s="313" t="s">
        <v>3607</v>
      </c>
      <c r="P1519" s="313"/>
      <c r="Q1519" s="313"/>
    </row>
    <row r="1520" spans="1:17">
      <c r="B1520" s="380">
        <v>44463</v>
      </c>
      <c r="C1520">
        <v>3851</v>
      </c>
      <c r="D1520" s="313" t="s">
        <v>2845</v>
      </c>
      <c r="E1520" s="313" t="s">
        <v>94</v>
      </c>
      <c r="F1520" s="313"/>
      <c r="G1520">
        <v>13.5625</v>
      </c>
      <c r="H1520">
        <v>3.4375</v>
      </c>
      <c r="I1520">
        <v>0.8125</v>
      </c>
      <c r="J1520">
        <v>0.8125</v>
      </c>
      <c r="K1520" t="s">
        <v>2861</v>
      </c>
      <c r="L1520" s="313" t="s">
        <v>5218</v>
      </c>
      <c r="M1520" s="313" t="s">
        <v>5222</v>
      </c>
      <c r="N1520" s="313" t="s">
        <v>5223</v>
      </c>
      <c r="O1520" s="313" t="s">
        <v>5223</v>
      </c>
      <c r="P1520" s="313"/>
      <c r="Q1520" s="313"/>
    </row>
    <row r="1521" spans="2:17">
      <c r="B1521" s="380">
        <v>44463</v>
      </c>
      <c r="C1521">
        <v>3852</v>
      </c>
      <c r="D1521" s="313" t="s">
        <v>2845</v>
      </c>
      <c r="E1521" s="313" t="s">
        <v>94</v>
      </c>
      <c r="F1521" s="313"/>
      <c r="G1521">
        <v>5.9375</v>
      </c>
      <c r="H1521">
        <v>3.125</v>
      </c>
      <c r="I1521">
        <v>4</v>
      </c>
      <c r="J1521">
        <v>1.3125</v>
      </c>
      <c r="K1521" t="s">
        <v>5224</v>
      </c>
      <c r="L1521" s="313" t="s">
        <v>5218</v>
      </c>
      <c r="M1521" s="313" t="s">
        <v>5225</v>
      </c>
      <c r="N1521" s="313"/>
      <c r="O1521" s="313"/>
      <c r="P1521" s="313"/>
      <c r="Q1521" s="313"/>
    </row>
    <row r="1522" spans="2:17">
      <c r="B1522" s="380">
        <v>44463</v>
      </c>
      <c r="C1522">
        <v>3853</v>
      </c>
      <c r="D1522" s="313" t="s">
        <v>2845</v>
      </c>
      <c r="E1522" s="313" t="s">
        <v>94</v>
      </c>
      <c r="F1522" s="313"/>
      <c r="G1522">
        <v>10.5625</v>
      </c>
      <c r="H1522">
        <v>1.625</v>
      </c>
      <c r="I1522">
        <v>0.6875</v>
      </c>
      <c r="J1522">
        <v>0.6875</v>
      </c>
      <c r="K1522" t="s">
        <v>2899</v>
      </c>
      <c r="L1522" s="313" t="s">
        <v>5218</v>
      </c>
      <c r="M1522" s="313" t="s">
        <v>5226</v>
      </c>
      <c r="N1522" s="313" t="s">
        <v>3607</v>
      </c>
      <c r="O1522" s="313" t="s">
        <v>3607</v>
      </c>
      <c r="P1522" s="313"/>
      <c r="Q1522" s="313"/>
    </row>
    <row r="1523" spans="2:17">
      <c r="B1523" s="380">
        <v>44467</v>
      </c>
      <c r="C1523">
        <v>3854</v>
      </c>
      <c r="D1523" s="313" t="s">
        <v>2907</v>
      </c>
      <c r="E1523" s="313" t="s">
        <v>3786</v>
      </c>
      <c r="F1523" s="313"/>
      <c r="G1523">
        <v>7.125</v>
      </c>
      <c r="H1523">
        <v>7.125</v>
      </c>
      <c r="I1523">
        <v>1.25</v>
      </c>
      <c r="J1523">
        <v>0.5625</v>
      </c>
      <c r="K1523" t="s">
        <v>2980</v>
      </c>
      <c r="L1523" s="313" t="s">
        <v>5227</v>
      </c>
      <c r="M1523" s="313" t="s">
        <v>5228</v>
      </c>
      <c r="N1523" s="313" t="s">
        <v>5229</v>
      </c>
      <c r="O1523" s="313"/>
      <c r="P1523" s="313"/>
      <c r="Q1523" s="313"/>
    </row>
    <row r="1524" spans="2:17">
      <c r="B1524" s="380">
        <v>44473</v>
      </c>
      <c r="C1524">
        <v>3855</v>
      </c>
      <c r="D1524" s="313" t="s">
        <v>2845</v>
      </c>
      <c r="E1524" s="313" t="s">
        <v>94</v>
      </c>
      <c r="F1524" s="313" t="s">
        <v>2860</v>
      </c>
      <c r="G1524">
        <v>2.1875</v>
      </c>
      <c r="H1524">
        <v>2</v>
      </c>
      <c r="I1524">
        <v>0.75</v>
      </c>
      <c r="J1524">
        <v>0.5</v>
      </c>
      <c r="K1524" t="s">
        <v>2899</v>
      </c>
      <c r="L1524" s="313" t="s">
        <v>5230</v>
      </c>
      <c r="M1524" s="313"/>
      <c r="N1524" s="313" t="s">
        <v>5231</v>
      </c>
      <c r="O1524" s="313" t="s">
        <v>5232</v>
      </c>
      <c r="P1524" s="313"/>
      <c r="Q1524" s="313"/>
    </row>
    <row r="1525" spans="2:17">
      <c r="B1525" s="380">
        <v>44473</v>
      </c>
      <c r="C1525">
        <v>3856</v>
      </c>
      <c r="D1525" s="313" t="s">
        <v>2907</v>
      </c>
      <c r="E1525" s="313" t="s">
        <v>3786</v>
      </c>
      <c r="F1525" s="313"/>
      <c r="G1525">
        <v>2.25</v>
      </c>
      <c r="H1525">
        <v>0.875</v>
      </c>
      <c r="I1525">
        <v>2.5</v>
      </c>
      <c r="J1525" t="s">
        <v>4991</v>
      </c>
      <c r="K1525" t="s">
        <v>2980</v>
      </c>
      <c r="L1525" s="313" t="s">
        <v>5230</v>
      </c>
      <c r="M1525" s="313" t="s">
        <v>5233</v>
      </c>
      <c r="N1525" s="313"/>
      <c r="O1525" s="313"/>
      <c r="P1525" s="313"/>
      <c r="Q1525" s="313"/>
    </row>
    <row r="1526" spans="2:17">
      <c r="B1526" s="380">
        <v>44474</v>
      </c>
      <c r="C1526">
        <v>3857</v>
      </c>
      <c r="D1526" s="313" t="s">
        <v>2845</v>
      </c>
      <c r="E1526" s="313" t="s">
        <v>94</v>
      </c>
      <c r="F1526" s="313"/>
      <c r="G1526">
        <v>1.9375</v>
      </c>
      <c r="H1526">
        <v>1.9375</v>
      </c>
      <c r="I1526">
        <v>1.5</v>
      </c>
      <c r="J1526">
        <v>0.625</v>
      </c>
      <c r="K1526" t="s">
        <v>2846</v>
      </c>
      <c r="L1526" s="313" t="s">
        <v>5234</v>
      </c>
      <c r="M1526" s="313" t="s">
        <v>5235</v>
      </c>
      <c r="N1526" s="313" t="s">
        <v>3012</v>
      </c>
      <c r="O1526" s="313" t="s">
        <v>3012</v>
      </c>
      <c r="P1526" s="313"/>
      <c r="Q1526" s="313"/>
    </row>
    <row r="1527" spans="2:17">
      <c r="B1527" s="380">
        <v>44484</v>
      </c>
      <c r="C1527">
        <v>3858</v>
      </c>
      <c r="D1527" s="313" t="s">
        <v>2845</v>
      </c>
      <c r="E1527" s="313" t="s">
        <v>94</v>
      </c>
      <c r="F1527" s="313"/>
      <c r="G1527">
        <v>6.5</v>
      </c>
      <c r="H1527">
        <v>5</v>
      </c>
      <c r="I1527">
        <v>5</v>
      </c>
      <c r="J1527">
        <v>2</v>
      </c>
      <c r="K1527" t="s">
        <v>2855</v>
      </c>
      <c r="L1527" s="313" t="s">
        <v>5236</v>
      </c>
      <c r="M1527" s="313" t="s">
        <v>5237</v>
      </c>
      <c r="N1527" s="313" t="s">
        <v>5238</v>
      </c>
      <c r="O1527" s="313" t="s">
        <v>4684</v>
      </c>
      <c r="P1527" s="313"/>
      <c r="Q1527" s="313"/>
    </row>
    <row r="1528" spans="2:17">
      <c r="B1528" s="380">
        <v>44487</v>
      </c>
      <c r="C1528">
        <v>3859</v>
      </c>
      <c r="D1528" s="313" t="s">
        <v>2849</v>
      </c>
      <c r="E1528" s="313" t="s">
        <v>94</v>
      </c>
      <c r="F1528" s="313"/>
      <c r="G1528">
        <v>7.625</v>
      </c>
      <c r="H1528">
        <v>4.125</v>
      </c>
      <c r="I1528">
        <v>0.9375</v>
      </c>
      <c r="J1528" t="s">
        <v>2954</v>
      </c>
      <c r="K1528" t="s">
        <v>5239</v>
      </c>
      <c r="L1528" s="313" t="s">
        <v>5193</v>
      </c>
      <c r="M1528" s="313"/>
      <c r="N1528" s="313" t="s">
        <v>2851</v>
      </c>
      <c r="O1528" s="313"/>
      <c r="P1528" s="313"/>
      <c r="Q1528" s="313"/>
    </row>
    <row r="1529" spans="2:17">
      <c r="B1529" s="380">
        <v>44488</v>
      </c>
      <c r="C1529">
        <v>3860</v>
      </c>
      <c r="D1529" s="313" t="s">
        <v>3866</v>
      </c>
      <c r="E1529" s="313" t="s">
        <v>3825</v>
      </c>
      <c r="F1529" s="313"/>
      <c r="G1529">
        <v>2.375</v>
      </c>
      <c r="H1529">
        <v>1.5620000000000001</v>
      </c>
      <c r="I1529">
        <v>0.6875</v>
      </c>
      <c r="J1529" t="s">
        <v>3270</v>
      </c>
      <c r="K1529" t="s">
        <v>3934</v>
      </c>
      <c r="L1529" s="313" t="s">
        <v>5240</v>
      </c>
      <c r="M1529" s="313" t="s">
        <v>5241</v>
      </c>
      <c r="N1529" s="313" t="s">
        <v>2848</v>
      </c>
      <c r="O1529" s="313"/>
      <c r="P1529" s="313"/>
      <c r="Q1529" s="313"/>
    </row>
    <row r="1530" spans="2:17">
      <c r="B1530" s="380">
        <v>44503</v>
      </c>
      <c r="C1530">
        <v>3861</v>
      </c>
      <c r="D1530" s="313" t="s">
        <v>2845</v>
      </c>
      <c r="E1530" s="313" t="s">
        <v>94</v>
      </c>
      <c r="F1530" s="313"/>
      <c r="G1530">
        <v>10.5</v>
      </c>
      <c r="H1530">
        <v>9</v>
      </c>
      <c r="I1530">
        <v>4.75</v>
      </c>
      <c r="J1530">
        <v>3.75</v>
      </c>
      <c r="K1530" t="s">
        <v>2861</v>
      </c>
      <c r="L1530" s="313" t="s">
        <v>5242</v>
      </c>
      <c r="M1530" s="313" t="s">
        <v>5243</v>
      </c>
      <c r="N1530" s="313" t="s">
        <v>4684</v>
      </c>
      <c r="O1530" s="313" t="s">
        <v>4684</v>
      </c>
      <c r="P1530" s="313"/>
      <c r="Q1530" s="313"/>
    </row>
    <row r="1531" spans="2:17">
      <c r="B1531" s="380">
        <v>44503</v>
      </c>
      <c r="C1531">
        <v>3862</v>
      </c>
      <c r="D1531" s="313" t="s">
        <v>4473</v>
      </c>
      <c r="E1531" s="313" t="s">
        <v>94</v>
      </c>
      <c r="F1531" s="313"/>
      <c r="G1531">
        <v>9.5625</v>
      </c>
      <c r="H1531">
        <v>8.0625</v>
      </c>
      <c r="I1531">
        <v>4.75</v>
      </c>
      <c r="J1531">
        <v>3.75</v>
      </c>
      <c r="K1531" t="s">
        <v>2861</v>
      </c>
      <c r="L1531" s="313" t="s">
        <v>5242</v>
      </c>
      <c r="M1531" s="313" t="s">
        <v>5244</v>
      </c>
      <c r="N1531" s="313"/>
      <c r="O1531" s="313"/>
      <c r="P1531" s="313"/>
      <c r="Q1531" s="313"/>
    </row>
    <row r="1532" spans="2:17">
      <c r="B1532" s="380">
        <v>44518</v>
      </c>
      <c r="C1532">
        <v>3863</v>
      </c>
      <c r="D1532" s="313" t="s">
        <v>2845</v>
      </c>
      <c r="E1532" s="313" t="s">
        <v>94</v>
      </c>
      <c r="F1532" s="313"/>
      <c r="G1532">
        <v>3.75</v>
      </c>
      <c r="H1532">
        <v>1.625</v>
      </c>
      <c r="I1532">
        <v>2</v>
      </c>
      <c r="J1532">
        <v>2</v>
      </c>
      <c r="K1532" t="s">
        <v>2861</v>
      </c>
      <c r="L1532" s="313" t="s">
        <v>5236</v>
      </c>
      <c r="M1532" s="313" t="s">
        <v>5245</v>
      </c>
      <c r="N1532" s="313" t="s">
        <v>2851</v>
      </c>
      <c r="O1532" s="313" t="s">
        <v>2848</v>
      </c>
      <c r="P1532" s="313"/>
      <c r="Q1532" s="313"/>
    </row>
    <row r="1533" spans="2:17">
      <c r="B1533" s="380">
        <v>44536</v>
      </c>
      <c r="C1533">
        <v>3864</v>
      </c>
      <c r="D1533" s="313" t="s">
        <v>2845</v>
      </c>
      <c r="E1533" s="313" t="s">
        <v>94</v>
      </c>
      <c r="F1533" s="313"/>
      <c r="G1533">
        <v>8.0625</v>
      </c>
      <c r="H1533">
        <v>2.8125</v>
      </c>
      <c r="I1533">
        <v>1.125</v>
      </c>
      <c r="J1533">
        <v>1.125</v>
      </c>
      <c r="K1533" t="s">
        <v>2899</v>
      </c>
      <c r="L1533" s="313" t="s">
        <v>5218</v>
      </c>
      <c r="M1533" s="313" t="s">
        <v>5246</v>
      </c>
      <c r="N1533" s="313" t="s">
        <v>3607</v>
      </c>
      <c r="O1533" s="313" t="s">
        <v>3607</v>
      </c>
      <c r="P1533" s="313"/>
      <c r="Q1533" s="313"/>
    </row>
    <row r="1534" spans="2:17">
      <c r="B1534" s="380">
        <v>44536</v>
      </c>
      <c r="C1534">
        <v>3865</v>
      </c>
      <c r="D1534" s="313" t="s">
        <v>2845</v>
      </c>
      <c r="E1534" s="313" t="s">
        <v>94</v>
      </c>
      <c r="F1534" s="313"/>
      <c r="K1534" t="s">
        <v>2899</v>
      </c>
      <c r="L1534" s="313" t="s">
        <v>5218</v>
      </c>
      <c r="M1534" s="313" t="s">
        <v>5247</v>
      </c>
      <c r="N1534" s="313" t="s">
        <v>5223</v>
      </c>
      <c r="O1534" s="313" t="s">
        <v>5223</v>
      </c>
      <c r="P1534" s="313"/>
      <c r="Q1534" s="313"/>
    </row>
    <row r="1535" spans="2:17">
      <c r="B1535" s="380">
        <v>44536</v>
      </c>
      <c r="C1535">
        <v>3866</v>
      </c>
      <c r="D1535" s="313" t="s">
        <v>2845</v>
      </c>
      <c r="E1535" s="313" t="s">
        <v>94</v>
      </c>
      <c r="F1535" s="313"/>
      <c r="G1535">
        <v>11</v>
      </c>
      <c r="H1535">
        <v>4.0625</v>
      </c>
      <c r="I1535">
        <v>4</v>
      </c>
      <c r="J1535">
        <v>1.5</v>
      </c>
      <c r="K1535" t="s">
        <v>2899</v>
      </c>
      <c r="L1535" s="313" t="s">
        <v>5218</v>
      </c>
      <c r="M1535" s="313" t="s">
        <v>5248</v>
      </c>
      <c r="N1535" s="313" t="s">
        <v>5223</v>
      </c>
      <c r="O1535" s="313" t="s">
        <v>4684</v>
      </c>
      <c r="P1535" s="313"/>
      <c r="Q1535" s="313"/>
    </row>
    <row r="1536" spans="2:17">
      <c r="B1536" s="380">
        <v>1505501</v>
      </c>
      <c r="C1536">
        <v>3867</v>
      </c>
      <c r="D1536" s="313" t="s">
        <v>2845</v>
      </c>
      <c r="E1536" s="313" t="s">
        <v>94</v>
      </c>
      <c r="F1536" s="313"/>
      <c r="K1536" t="s">
        <v>2861</v>
      </c>
      <c r="L1536" s="313" t="s">
        <v>5218</v>
      </c>
      <c r="M1536" s="313"/>
      <c r="N1536" s="313" t="s">
        <v>5223</v>
      </c>
      <c r="O1536" s="313" t="s">
        <v>5223</v>
      </c>
      <c r="P1536" s="313"/>
      <c r="Q1536" s="313"/>
    </row>
    <row r="1537" spans="2:18">
      <c r="B1537" s="380">
        <v>44566</v>
      </c>
      <c r="C1537">
        <v>3868</v>
      </c>
      <c r="D1537" s="313" t="s">
        <v>2845</v>
      </c>
      <c r="E1537" s="313" t="s">
        <v>94</v>
      </c>
      <c r="F1537" s="313"/>
      <c r="G1537">
        <v>1.875</v>
      </c>
      <c r="H1537">
        <v>1.875</v>
      </c>
      <c r="I1537">
        <v>1.1875</v>
      </c>
      <c r="J1537">
        <v>0.75</v>
      </c>
      <c r="K1537" t="s">
        <v>2846</v>
      </c>
      <c r="L1537" s="313" t="s">
        <v>5250</v>
      </c>
      <c r="M1537" s="313" t="s">
        <v>5251</v>
      </c>
      <c r="N1537" s="313" t="s">
        <v>5252</v>
      </c>
      <c r="O1537" s="313" t="s">
        <v>5253</v>
      </c>
      <c r="P1537" s="313"/>
      <c r="Q1537" s="313"/>
    </row>
    <row r="1538" spans="2:18">
      <c r="B1538" s="380">
        <v>44571</v>
      </c>
      <c r="C1538">
        <v>3869</v>
      </c>
      <c r="D1538" s="313" t="s">
        <v>2845</v>
      </c>
      <c r="E1538" s="313" t="s">
        <v>94</v>
      </c>
      <c r="F1538" s="313"/>
      <c r="G1538">
        <v>3.5</v>
      </c>
      <c r="H1538">
        <v>2.125</v>
      </c>
      <c r="I1538">
        <v>2</v>
      </c>
      <c r="J1538">
        <v>1.5</v>
      </c>
      <c r="K1538" t="s">
        <v>2861</v>
      </c>
      <c r="L1538" s="313" t="s">
        <v>5254</v>
      </c>
      <c r="M1538" s="313" t="s">
        <v>5255</v>
      </c>
      <c r="N1538" s="313" t="s">
        <v>2848</v>
      </c>
      <c r="O1538" s="313" t="s">
        <v>5256</v>
      </c>
      <c r="P1538" s="313"/>
      <c r="Q1538" s="313"/>
    </row>
    <row r="1539" spans="2:18">
      <c r="B1539" s="380">
        <v>44573</v>
      </c>
      <c r="C1539">
        <v>3870</v>
      </c>
      <c r="D1539" s="313" t="s">
        <v>3694</v>
      </c>
      <c r="E1539" s="313" t="s">
        <v>94</v>
      </c>
      <c r="F1539" s="313"/>
      <c r="G1539">
        <v>6.125</v>
      </c>
      <c r="H1539">
        <v>4.875</v>
      </c>
      <c r="I1539">
        <v>0.75</v>
      </c>
      <c r="J1539">
        <v>0.75</v>
      </c>
      <c r="K1539" t="s">
        <v>5149</v>
      </c>
      <c r="L1539" s="313" t="s">
        <v>5257</v>
      </c>
      <c r="M1539" s="313" t="s">
        <v>5258</v>
      </c>
      <c r="N1539" s="313" t="s">
        <v>5259</v>
      </c>
      <c r="O1539" s="313" t="s">
        <v>5259</v>
      </c>
      <c r="P1539" s="313"/>
      <c r="Q1539" s="313"/>
      <c r="R1539" t="s">
        <v>5260</v>
      </c>
    </row>
    <row r="1540" spans="2:18">
      <c r="B1540" s="380">
        <v>44573</v>
      </c>
      <c r="C1540">
        <v>3871</v>
      </c>
      <c r="D1540" s="313" t="s">
        <v>3694</v>
      </c>
      <c r="E1540" s="313" t="s">
        <v>94</v>
      </c>
      <c r="F1540" s="313"/>
      <c r="G1540">
        <v>8.375</v>
      </c>
      <c r="H1540">
        <v>7.375</v>
      </c>
      <c r="I1540">
        <v>1.5</v>
      </c>
      <c r="J1540">
        <v>1</v>
      </c>
      <c r="K1540" t="s">
        <v>5261</v>
      </c>
      <c r="L1540" s="313" t="s">
        <v>5257</v>
      </c>
      <c r="M1540" s="313" t="s">
        <v>5262</v>
      </c>
      <c r="N1540" s="313" t="s">
        <v>5263</v>
      </c>
      <c r="O1540" s="313" t="s">
        <v>5264</v>
      </c>
      <c r="P1540" s="313"/>
      <c r="Q1540" s="313"/>
      <c r="R1540" t="s">
        <v>5171</v>
      </c>
    </row>
    <row r="1541" spans="2:18">
      <c r="B1541" s="380">
        <v>44579</v>
      </c>
      <c r="C1541">
        <v>3872</v>
      </c>
      <c r="D1541" s="313" t="s">
        <v>2845</v>
      </c>
      <c r="E1541" s="313" t="s">
        <v>94</v>
      </c>
      <c r="F1541" s="313"/>
      <c r="G1541">
        <v>5.875</v>
      </c>
      <c r="H1541">
        <v>3</v>
      </c>
      <c r="I1541">
        <v>1.375</v>
      </c>
      <c r="J1541">
        <v>1.375</v>
      </c>
      <c r="K1541" t="s">
        <v>2899</v>
      </c>
      <c r="L1541" s="313" t="s">
        <v>5265</v>
      </c>
      <c r="M1541" s="313" t="s">
        <v>5266</v>
      </c>
      <c r="N1541" s="313"/>
      <c r="O1541" s="313"/>
      <c r="P1541" s="313"/>
      <c r="Q1541" s="313"/>
    </row>
    <row r="1542" spans="2:18">
      <c r="B1542" s="380">
        <v>44580</v>
      </c>
      <c r="C1542">
        <v>3873</v>
      </c>
      <c r="D1542" s="313" t="s">
        <v>2845</v>
      </c>
      <c r="E1542" s="313" t="s">
        <v>94</v>
      </c>
      <c r="F1542" s="313"/>
      <c r="G1542">
        <v>7.5</v>
      </c>
      <c r="H1542">
        <v>5.5</v>
      </c>
      <c r="I1542">
        <v>0.625</v>
      </c>
      <c r="J1542" t="s">
        <v>4991</v>
      </c>
      <c r="K1542" t="s">
        <v>2861</v>
      </c>
      <c r="L1542" s="313" t="s">
        <v>5267</v>
      </c>
      <c r="M1542" s="313"/>
      <c r="N1542" s="313"/>
      <c r="O1542" s="313"/>
      <c r="P1542" s="313"/>
      <c r="Q1542" s="313"/>
    </row>
    <row r="1543" spans="2:18">
      <c r="B1543" s="380">
        <v>44580</v>
      </c>
      <c r="C1543">
        <v>3874</v>
      </c>
      <c r="D1543" s="313" t="s">
        <v>2845</v>
      </c>
      <c r="E1543" s="313" t="s">
        <v>94</v>
      </c>
      <c r="F1543" s="313"/>
      <c r="G1543">
        <v>10.5</v>
      </c>
      <c r="H1543">
        <v>8.5</v>
      </c>
      <c r="I1543">
        <v>0.625</v>
      </c>
      <c r="J1543" t="s">
        <v>5268</v>
      </c>
      <c r="K1543" t="s">
        <v>2861</v>
      </c>
      <c r="L1543" s="313" t="s">
        <v>5269</v>
      </c>
      <c r="M1543" s="313"/>
      <c r="N1543" s="313" t="s">
        <v>4562</v>
      </c>
      <c r="O1543" s="313" t="s">
        <v>4562</v>
      </c>
      <c r="P1543" s="313"/>
      <c r="Q1543" s="313"/>
    </row>
    <row r="1544" spans="2:18">
      <c r="B1544" s="380">
        <v>44580</v>
      </c>
      <c r="C1544">
        <v>3875</v>
      </c>
      <c r="D1544" s="313" t="s">
        <v>2845</v>
      </c>
      <c r="E1544" s="313" t="s">
        <v>94</v>
      </c>
      <c r="F1544" s="313"/>
      <c r="G1544">
        <v>8.1875</v>
      </c>
      <c r="H1544">
        <v>4.125</v>
      </c>
      <c r="I1544">
        <v>2.5</v>
      </c>
      <c r="J1544">
        <v>2.5</v>
      </c>
      <c r="K1544" t="s">
        <v>2861</v>
      </c>
      <c r="L1544" s="313" t="s">
        <v>5270</v>
      </c>
      <c r="M1544" s="313"/>
      <c r="N1544" s="313"/>
      <c r="O1544" s="313"/>
      <c r="P1544" s="313"/>
      <c r="Q1544" s="313"/>
    </row>
    <row r="1545" spans="2:18">
      <c r="B1545" s="380">
        <v>44580</v>
      </c>
      <c r="C1545">
        <v>3876</v>
      </c>
      <c r="D1545" s="313" t="s">
        <v>2845</v>
      </c>
      <c r="E1545" s="313" t="s">
        <v>94</v>
      </c>
      <c r="F1545" s="313"/>
      <c r="G1545">
        <v>3.5</v>
      </c>
      <c r="H1545">
        <v>2.75</v>
      </c>
      <c r="I1545">
        <v>1.5</v>
      </c>
      <c r="J1545">
        <v>0.75</v>
      </c>
      <c r="K1545" t="s">
        <v>2861</v>
      </c>
      <c r="L1545" s="313" t="s">
        <v>5271</v>
      </c>
      <c r="M1545" s="313" t="s">
        <v>5272</v>
      </c>
      <c r="N1545" s="313"/>
      <c r="O1545" s="313"/>
      <c r="P1545" s="313"/>
      <c r="Q1545" s="313"/>
    </row>
    <row r="1546" spans="2:18">
      <c r="B1546" s="380">
        <v>44580</v>
      </c>
      <c r="C1546">
        <v>3877</v>
      </c>
      <c r="D1546" s="313" t="s">
        <v>2845</v>
      </c>
      <c r="E1546" s="313" t="s">
        <v>94</v>
      </c>
      <c r="F1546" s="313"/>
      <c r="G1546">
        <v>2.5</v>
      </c>
      <c r="H1546">
        <v>2.25</v>
      </c>
      <c r="I1546">
        <v>1.6875</v>
      </c>
      <c r="J1546">
        <v>0.75</v>
      </c>
      <c r="K1546" t="s">
        <v>2861</v>
      </c>
      <c r="L1546" s="313" t="s">
        <v>5271</v>
      </c>
      <c r="M1546" s="313" t="s">
        <v>5273</v>
      </c>
      <c r="N1546" s="313"/>
      <c r="O1546" s="313"/>
      <c r="P1546" s="313"/>
      <c r="Q1546" s="313"/>
    </row>
    <row r="1547" spans="2:18">
      <c r="B1547" s="380">
        <v>44580</v>
      </c>
      <c r="C1547">
        <v>3878</v>
      </c>
      <c r="D1547" s="313" t="s">
        <v>2845</v>
      </c>
      <c r="E1547" s="313" t="s">
        <v>94</v>
      </c>
      <c r="F1547" s="313"/>
      <c r="G1547">
        <v>9</v>
      </c>
      <c r="H1547">
        <v>9</v>
      </c>
      <c r="I1547">
        <v>1.4375</v>
      </c>
      <c r="J1547">
        <v>1.3125</v>
      </c>
      <c r="K1547" t="s">
        <v>2861</v>
      </c>
      <c r="L1547" s="313" t="s">
        <v>5274</v>
      </c>
      <c r="M1547" s="313" t="s">
        <v>5275</v>
      </c>
      <c r="N1547" s="313" t="s">
        <v>5276</v>
      </c>
      <c r="O1547" s="313" t="s">
        <v>5276</v>
      </c>
      <c r="P1547" s="313"/>
      <c r="Q1547" s="313"/>
    </row>
    <row r="1548" spans="2:18">
      <c r="B1548" s="380">
        <v>44580</v>
      </c>
      <c r="C1548">
        <v>3879</v>
      </c>
      <c r="D1548" s="313" t="s">
        <v>2845</v>
      </c>
      <c r="E1548" s="313" t="s">
        <v>94</v>
      </c>
      <c r="F1548" s="313"/>
      <c r="G1548">
        <v>9</v>
      </c>
      <c r="H1548">
        <v>9</v>
      </c>
      <c r="I1548">
        <v>3.75</v>
      </c>
      <c r="J1548">
        <v>2</v>
      </c>
      <c r="K1548" t="s">
        <v>2861</v>
      </c>
      <c r="L1548" s="313" t="s">
        <v>5274</v>
      </c>
      <c r="M1548" s="313" t="s">
        <v>5277</v>
      </c>
      <c r="N1548" s="313"/>
      <c r="O1548" s="313"/>
      <c r="P1548" s="313"/>
      <c r="Q1548" s="313"/>
    </row>
    <row r="1549" spans="2:18">
      <c r="B1549" s="380">
        <v>44580</v>
      </c>
      <c r="C1549">
        <v>3880</v>
      </c>
      <c r="D1549" s="313" t="s">
        <v>2849</v>
      </c>
      <c r="E1549" s="313" t="s">
        <v>2035</v>
      </c>
      <c r="F1549" s="313"/>
      <c r="G1549">
        <v>2.75</v>
      </c>
      <c r="H1549">
        <v>2.75</v>
      </c>
      <c r="I1549">
        <v>1.5</v>
      </c>
      <c r="J1549" t="s">
        <v>5125</v>
      </c>
      <c r="K1549" t="s">
        <v>2861</v>
      </c>
      <c r="L1549" s="313" t="s">
        <v>5278</v>
      </c>
      <c r="M1549" s="313" t="s">
        <v>5279</v>
      </c>
      <c r="N1549" s="313"/>
      <c r="O1549" s="313"/>
      <c r="P1549" s="313"/>
      <c r="Q1549" s="313"/>
    </row>
    <row r="1550" spans="2:18">
      <c r="B1550" s="380">
        <v>44580</v>
      </c>
      <c r="C1550">
        <v>3881</v>
      </c>
      <c r="D1550" s="313" t="s">
        <v>2845</v>
      </c>
      <c r="E1550" s="313" t="s">
        <v>94</v>
      </c>
      <c r="F1550" s="313"/>
      <c r="G1550">
        <v>2</v>
      </c>
      <c r="H1550">
        <v>1.75</v>
      </c>
      <c r="I1550">
        <v>1.625</v>
      </c>
      <c r="J1550">
        <v>0.75</v>
      </c>
      <c r="K1550" t="s">
        <v>2861</v>
      </c>
      <c r="L1550" s="313" t="s">
        <v>5278</v>
      </c>
      <c r="M1550" s="313" t="s">
        <v>5280</v>
      </c>
      <c r="N1550" s="313"/>
      <c r="O1550" s="313"/>
      <c r="P1550" s="313"/>
      <c r="Q1550" s="313"/>
    </row>
    <row r="1551" spans="2:18">
      <c r="B1551" s="380">
        <v>44580</v>
      </c>
      <c r="C1551">
        <v>3882</v>
      </c>
      <c r="D1551" s="313" t="s">
        <v>2845</v>
      </c>
      <c r="E1551" s="313" t="s">
        <v>94</v>
      </c>
      <c r="F1551" s="313"/>
      <c r="G1551">
        <v>2.5</v>
      </c>
      <c r="H1551">
        <v>2.25</v>
      </c>
      <c r="I1551">
        <v>1.3125</v>
      </c>
      <c r="J1551" t="s">
        <v>4991</v>
      </c>
      <c r="K1551" t="s">
        <v>2861</v>
      </c>
      <c r="L1551" s="313" t="s">
        <v>5278</v>
      </c>
      <c r="M1551" s="313" t="s">
        <v>5281</v>
      </c>
      <c r="N1551" s="313"/>
      <c r="O1551" s="313"/>
      <c r="P1551" s="313"/>
      <c r="Q1551" s="313"/>
    </row>
    <row r="1552" spans="2:18">
      <c r="B1552" s="380">
        <v>44580</v>
      </c>
      <c r="C1552">
        <v>3883</v>
      </c>
      <c r="D1552" s="313" t="s">
        <v>2845</v>
      </c>
      <c r="E1552" s="313" t="s">
        <v>94</v>
      </c>
      <c r="F1552" s="313"/>
      <c r="G1552">
        <v>2</v>
      </c>
      <c r="H1552">
        <v>1.75</v>
      </c>
      <c r="I1552">
        <v>1.25</v>
      </c>
      <c r="J1552">
        <v>0.75</v>
      </c>
      <c r="K1552" t="s">
        <v>2861</v>
      </c>
      <c r="L1552" s="313" t="s">
        <v>5271</v>
      </c>
      <c r="M1552" s="313" t="s">
        <v>5282</v>
      </c>
      <c r="N1552" s="313"/>
      <c r="O1552" s="313"/>
      <c r="P1552" s="313"/>
      <c r="Q1552" s="313"/>
    </row>
    <row r="1553" spans="2:17">
      <c r="B1553" s="380">
        <v>44580</v>
      </c>
      <c r="C1553">
        <v>3884</v>
      </c>
      <c r="D1553" s="313" t="s">
        <v>2845</v>
      </c>
      <c r="E1553" s="313" t="s">
        <v>94</v>
      </c>
      <c r="F1553" s="313"/>
      <c r="G1553">
        <v>2.1875</v>
      </c>
      <c r="H1553">
        <v>1.5625</v>
      </c>
      <c r="I1553">
        <v>0.875</v>
      </c>
      <c r="J1553">
        <v>0.75</v>
      </c>
      <c r="K1553" t="s">
        <v>5283</v>
      </c>
      <c r="L1553" s="313" t="s">
        <v>5284</v>
      </c>
      <c r="M1553" s="313"/>
      <c r="N1553" s="313"/>
      <c r="O1553" s="313"/>
      <c r="P1553" s="313"/>
      <c r="Q1553" s="313"/>
    </row>
    <row r="1554" spans="2:17">
      <c r="B1554" s="380">
        <v>44583</v>
      </c>
      <c r="C1554">
        <v>3885</v>
      </c>
      <c r="D1554" s="313" t="s">
        <v>2845</v>
      </c>
      <c r="E1554" s="313" t="s">
        <v>94</v>
      </c>
      <c r="F1554" s="313"/>
      <c r="G1554">
        <v>15.4375</v>
      </c>
      <c r="H1554">
        <v>9</v>
      </c>
      <c r="I1554">
        <v>0.96875</v>
      </c>
      <c r="J1554">
        <v>0.96875</v>
      </c>
      <c r="K1554" t="s">
        <v>4132</v>
      </c>
      <c r="L1554" s="313" t="s">
        <v>5285</v>
      </c>
      <c r="M1554" s="313" t="s">
        <v>5286</v>
      </c>
      <c r="N1554" s="313" t="s">
        <v>5287</v>
      </c>
      <c r="O1554" s="313" t="s">
        <v>5288</v>
      </c>
      <c r="P1554" s="313" t="s">
        <v>5289</v>
      </c>
      <c r="Q1554" s="313" t="s">
        <v>5290</v>
      </c>
    </row>
    <row r="1555" spans="2:17">
      <c r="B1555" s="380">
        <v>44580</v>
      </c>
      <c r="C1555">
        <v>3886</v>
      </c>
      <c r="D1555" s="313" t="s">
        <v>2849</v>
      </c>
      <c r="E1555" s="313" t="s">
        <v>2035</v>
      </c>
      <c r="F1555" s="313"/>
      <c r="G1555">
        <v>8.75</v>
      </c>
      <c r="H1555">
        <v>4.375</v>
      </c>
      <c r="I1555">
        <v>2.9375</v>
      </c>
      <c r="J1555" t="s">
        <v>4991</v>
      </c>
      <c r="K1555" t="s">
        <v>5291</v>
      </c>
      <c r="L1555" s="313" t="s">
        <v>5292</v>
      </c>
      <c r="M1555" s="313" t="s">
        <v>5293</v>
      </c>
      <c r="N1555" s="313"/>
      <c r="O1555" s="313"/>
      <c r="P1555" s="313"/>
      <c r="Q1555" s="313"/>
    </row>
    <row r="1556" spans="2:17">
      <c r="B1556" s="380">
        <v>44585</v>
      </c>
      <c r="C1556">
        <v>3887</v>
      </c>
      <c r="D1556" s="313" t="s">
        <v>2845</v>
      </c>
      <c r="E1556" s="313" t="s">
        <v>94</v>
      </c>
      <c r="F1556" s="313"/>
      <c r="G1556">
        <v>6.25</v>
      </c>
      <c r="H1556">
        <v>4.25</v>
      </c>
      <c r="I1556">
        <v>4.75</v>
      </c>
      <c r="J1556">
        <v>1.5</v>
      </c>
      <c r="K1556" t="s">
        <v>2861</v>
      </c>
      <c r="L1556" s="313" t="s">
        <v>5294</v>
      </c>
      <c r="M1556" s="313"/>
      <c r="N1556" s="313" t="s">
        <v>5295</v>
      </c>
      <c r="O1556" s="313"/>
      <c r="P1556" s="313"/>
      <c r="Q1556" s="313"/>
    </row>
    <row r="1557" spans="2:17">
      <c r="B1557" s="380">
        <v>44580</v>
      </c>
      <c r="C1557">
        <v>3888</v>
      </c>
      <c r="D1557" s="313" t="s">
        <v>2845</v>
      </c>
      <c r="E1557" s="313" t="s">
        <v>94</v>
      </c>
      <c r="F1557" s="313"/>
      <c r="G1557">
        <v>10</v>
      </c>
      <c r="H1557">
        <v>5</v>
      </c>
      <c r="I1557">
        <v>2.75</v>
      </c>
      <c r="J1557">
        <v>2.75</v>
      </c>
      <c r="K1557" t="s">
        <v>5296</v>
      </c>
      <c r="L1557" s="313" t="s">
        <v>5297</v>
      </c>
      <c r="M1557" s="313"/>
      <c r="N1557" s="313"/>
      <c r="O1557" s="313"/>
      <c r="P1557" s="313"/>
      <c r="Q1557" s="313"/>
    </row>
    <row r="1558" spans="2:17">
      <c r="B1558" s="380">
        <v>44580</v>
      </c>
      <c r="C1558">
        <v>3889</v>
      </c>
      <c r="D1558" s="313" t="s">
        <v>2845</v>
      </c>
      <c r="E1558" s="313" t="s">
        <v>94</v>
      </c>
      <c r="F1558" s="313"/>
      <c r="G1558">
        <v>10</v>
      </c>
      <c r="H1558">
        <v>5</v>
      </c>
      <c r="I1558">
        <v>2.75</v>
      </c>
      <c r="J1558">
        <v>2.625</v>
      </c>
      <c r="K1558" t="s">
        <v>5296</v>
      </c>
      <c r="L1558" s="313" t="s">
        <v>5297</v>
      </c>
      <c r="M1558" s="313"/>
      <c r="N1558" s="313"/>
      <c r="O1558" s="313"/>
      <c r="P1558" s="313"/>
      <c r="Q1558" s="313"/>
    </row>
    <row r="1559" spans="2:17">
      <c r="B1559" s="380">
        <v>44585</v>
      </c>
      <c r="C1559">
        <v>3890</v>
      </c>
      <c r="D1559" s="313" t="s">
        <v>2845</v>
      </c>
      <c r="E1559" s="313" t="s">
        <v>94</v>
      </c>
      <c r="F1559" s="313"/>
      <c r="G1559">
        <v>12</v>
      </c>
      <c r="H1559">
        <v>12</v>
      </c>
      <c r="I1559">
        <v>4</v>
      </c>
      <c r="J1559">
        <v>1.5</v>
      </c>
      <c r="K1559" t="s">
        <v>5149</v>
      </c>
      <c r="L1559" s="313" t="s">
        <v>5298</v>
      </c>
      <c r="M1559" s="313" t="s">
        <v>5299</v>
      </c>
      <c r="N1559" s="313"/>
      <c r="O1559" s="313"/>
      <c r="P1559" s="313"/>
      <c r="Q1559" s="313"/>
    </row>
    <row r="1560" spans="2:17">
      <c r="B1560" s="380">
        <v>44585</v>
      </c>
      <c r="C1560">
        <v>3891</v>
      </c>
      <c r="D1560" s="313" t="s">
        <v>2845</v>
      </c>
      <c r="E1560" s="313" t="s">
        <v>94</v>
      </c>
      <c r="F1560" s="313"/>
      <c r="G1560">
        <v>19</v>
      </c>
      <c r="H1560">
        <v>12</v>
      </c>
      <c r="I1560">
        <v>6</v>
      </c>
      <c r="K1560" t="s">
        <v>5300</v>
      </c>
      <c r="L1560" s="313" t="s">
        <v>5298</v>
      </c>
      <c r="M1560" s="313" t="s">
        <v>5301</v>
      </c>
      <c r="N1560" s="313"/>
      <c r="O1560" s="313"/>
      <c r="P1560" s="313"/>
      <c r="Q1560" s="313"/>
    </row>
    <row r="1561" spans="2:17">
      <c r="B1561" s="380">
        <v>44585</v>
      </c>
      <c r="C1561">
        <v>3892</v>
      </c>
      <c r="D1561" s="313" t="s">
        <v>2845</v>
      </c>
      <c r="E1561" s="313" t="s">
        <v>94</v>
      </c>
      <c r="F1561" s="313"/>
      <c r="G1561">
        <v>12</v>
      </c>
      <c r="H1561">
        <v>6</v>
      </c>
      <c r="I1561">
        <v>4</v>
      </c>
      <c r="J1561">
        <v>1.5</v>
      </c>
      <c r="K1561" t="s">
        <v>5149</v>
      </c>
      <c r="L1561" s="313" t="s">
        <v>5298</v>
      </c>
      <c r="M1561" s="313" t="s">
        <v>5302</v>
      </c>
      <c r="N1561" s="313"/>
      <c r="O1561" s="313"/>
      <c r="P1561" s="313"/>
      <c r="Q1561" s="313"/>
    </row>
    <row r="1562" spans="2:17">
      <c r="B1562" s="380">
        <v>44586</v>
      </c>
      <c r="C1562">
        <v>3893</v>
      </c>
      <c r="D1562" s="313" t="s">
        <v>2845</v>
      </c>
      <c r="E1562" s="313" t="s">
        <v>94</v>
      </c>
      <c r="F1562" s="313"/>
      <c r="G1562">
        <v>12.625</v>
      </c>
      <c r="H1562">
        <v>3.25</v>
      </c>
      <c r="I1562">
        <v>2.5</v>
      </c>
      <c r="J1562">
        <v>2.5</v>
      </c>
      <c r="K1562" t="s">
        <v>5291</v>
      </c>
      <c r="L1562" s="313" t="s">
        <v>5303</v>
      </c>
      <c r="M1562" s="313"/>
      <c r="N1562" s="313" t="s">
        <v>4724</v>
      </c>
      <c r="O1562" s="313" t="s">
        <v>4724</v>
      </c>
      <c r="P1562" s="313"/>
      <c r="Q1562" s="313"/>
    </row>
    <row r="1563" spans="2:17">
      <c r="B1563" s="380">
        <v>44587</v>
      </c>
      <c r="C1563">
        <v>3894</v>
      </c>
      <c r="D1563" s="313" t="s">
        <v>2845</v>
      </c>
      <c r="E1563" s="313" t="s">
        <v>94</v>
      </c>
      <c r="F1563" s="313"/>
      <c r="G1563">
        <v>8.1875</v>
      </c>
      <c r="H1563">
        <v>6.75</v>
      </c>
      <c r="I1563">
        <v>2.625</v>
      </c>
      <c r="J1563">
        <v>2.625</v>
      </c>
      <c r="K1563" t="s">
        <v>3736</v>
      </c>
      <c r="L1563" s="313" t="s">
        <v>5304</v>
      </c>
      <c r="M1563" s="313" t="s">
        <v>5305</v>
      </c>
      <c r="N1563" s="313"/>
      <c r="O1563" s="313"/>
      <c r="P1563" s="313"/>
      <c r="Q1563" s="313"/>
    </row>
    <row r="1564" spans="2:17">
      <c r="B1564" s="380">
        <v>44587</v>
      </c>
      <c r="C1564">
        <v>3895</v>
      </c>
      <c r="D1564" s="313" t="s">
        <v>2845</v>
      </c>
      <c r="E1564" s="313" t="s">
        <v>94</v>
      </c>
      <c r="F1564" s="313"/>
      <c r="G1564">
        <v>7.75</v>
      </c>
      <c r="H1564">
        <v>5.75</v>
      </c>
      <c r="I1564">
        <v>1</v>
      </c>
      <c r="J1564">
        <v>0.875</v>
      </c>
      <c r="K1564" t="s">
        <v>3736</v>
      </c>
      <c r="L1564" s="313" t="s">
        <v>5306</v>
      </c>
      <c r="M1564" s="313"/>
      <c r="N1564" s="313"/>
      <c r="O1564" s="313"/>
      <c r="P1564" s="313"/>
      <c r="Q1564" s="313"/>
    </row>
    <row r="1565" spans="2:17">
      <c r="B1565" s="380">
        <v>44588</v>
      </c>
      <c r="C1565">
        <v>3896</v>
      </c>
      <c r="D1565" s="313" t="s">
        <v>2845</v>
      </c>
      <c r="E1565" s="313" t="s">
        <v>94</v>
      </c>
      <c r="F1565" s="313"/>
      <c r="G1565">
        <v>8.8125</v>
      </c>
      <c r="H1565">
        <v>8.8125</v>
      </c>
      <c r="I1565">
        <v>1</v>
      </c>
      <c r="J1565">
        <v>1</v>
      </c>
      <c r="K1565" t="s">
        <v>4102</v>
      </c>
      <c r="L1565" s="313" t="s">
        <v>5307</v>
      </c>
      <c r="M1565" s="313"/>
      <c r="N1565" s="313"/>
      <c r="O1565" s="313"/>
      <c r="P1565" s="313"/>
      <c r="Q1565" s="313"/>
    </row>
    <row r="1566" spans="2:17">
      <c r="B1566" s="380">
        <v>44588</v>
      </c>
      <c r="C1566">
        <v>3897</v>
      </c>
      <c r="D1566" s="313" t="s">
        <v>2849</v>
      </c>
      <c r="E1566" s="313" t="s">
        <v>1788</v>
      </c>
      <c r="F1566" s="313"/>
      <c r="G1566">
        <v>4</v>
      </c>
      <c r="H1566">
        <v>4</v>
      </c>
      <c r="I1566">
        <v>1</v>
      </c>
      <c r="J1566" t="s">
        <v>3235</v>
      </c>
      <c r="K1566" t="s">
        <v>2861</v>
      </c>
      <c r="L1566" s="313" t="s">
        <v>5308</v>
      </c>
      <c r="M1566" s="313"/>
      <c r="N1566" s="313"/>
      <c r="O1566" s="313"/>
      <c r="P1566" s="313"/>
      <c r="Q1566" s="313"/>
    </row>
    <row r="1567" spans="2:17">
      <c r="B1567" s="380">
        <v>44588</v>
      </c>
      <c r="C1567">
        <v>3898</v>
      </c>
      <c r="D1567" s="313" t="s">
        <v>3866</v>
      </c>
      <c r="E1567" s="313" t="s">
        <v>3825</v>
      </c>
      <c r="F1567" s="313"/>
      <c r="G1567">
        <v>4.125</v>
      </c>
      <c r="H1567">
        <v>4.125</v>
      </c>
      <c r="I1567">
        <v>1</v>
      </c>
      <c r="J1567" t="s">
        <v>2954</v>
      </c>
      <c r="K1567" t="s">
        <v>3934</v>
      </c>
      <c r="L1567" s="313" t="s">
        <v>5308</v>
      </c>
      <c r="M1567" s="313" t="s">
        <v>5309</v>
      </c>
      <c r="N1567" s="313"/>
      <c r="O1567" s="313"/>
      <c r="P1567" s="313"/>
      <c r="Q1567" s="313"/>
    </row>
    <row r="1568" spans="2:17">
      <c r="B1568" s="380">
        <v>44588</v>
      </c>
      <c r="C1568">
        <v>3899</v>
      </c>
      <c r="D1568" s="313" t="s">
        <v>2845</v>
      </c>
      <c r="E1568" s="313" t="s">
        <v>94</v>
      </c>
      <c r="F1568" s="313"/>
      <c r="G1568">
        <v>10</v>
      </c>
      <c r="H1568">
        <v>10</v>
      </c>
      <c r="I1568">
        <v>3</v>
      </c>
      <c r="J1568">
        <v>3</v>
      </c>
      <c r="K1568" t="s">
        <v>3736</v>
      </c>
      <c r="L1568" s="313" t="s">
        <v>5310</v>
      </c>
      <c r="M1568" s="313"/>
      <c r="N1568" s="313"/>
      <c r="O1568" s="313"/>
      <c r="P1568" s="313"/>
      <c r="Q1568" s="313"/>
    </row>
    <row r="1569" spans="2:18">
      <c r="B1569" s="380">
        <v>44588</v>
      </c>
      <c r="C1569">
        <v>3900</v>
      </c>
      <c r="D1569" s="313" t="s">
        <v>2845</v>
      </c>
      <c r="E1569" s="313" t="s">
        <v>94</v>
      </c>
      <c r="F1569" s="313"/>
      <c r="G1569">
        <v>11.6875</v>
      </c>
      <c r="H1569">
        <v>9.0625</v>
      </c>
      <c r="I1569">
        <v>1.0625</v>
      </c>
      <c r="J1569">
        <v>0.9375</v>
      </c>
      <c r="K1569" t="s">
        <v>3736</v>
      </c>
      <c r="L1569" s="313" t="s">
        <v>5311</v>
      </c>
      <c r="M1569" s="313" t="s">
        <v>5312</v>
      </c>
      <c r="N1569" s="313"/>
      <c r="O1569" s="313"/>
      <c r="P1569" s="313"/>
      <c r="Q1569" s="313"/>
    </row>
    <row r="1570" spans="2:18">
      <c r="B1570" s="380">
        <v>44588</v>
      </c>
      <c r="C1570">
        <v>3901</v>
      </c>
      <c r="D1570" s="313" t="s">
        <v>2907</v>
      </c>
      <c r="E1570" s="313" t="s">
        <v>3786</v>
      </c>
      <c r="F1570" s="313"/>
      <c r="K1570" t="s">
        <v>5313</v>
      </c>
      <c r="L1570" s="313" t="s">
        <v>5314</v>
      </c>
      <c r="M1570" s="313" t="s">
        <v>5315</v>
      </c>
      <c r="N1570" s="313"/>
      <c r="O1570" s="313"/>
      <c r="P1570" s="313"/>
      <c r="Q1570" s="313"/>
    </row>
    <row r="1571" spans="2:18">
      <c r="B1571" s="380">
        <v>44588</v>
      </c>
      <c r="C1571">
        <v>3902</v>
      </c>
      <c r="D1571" s="313" t="s">
        <v>2907</v>
      </c>
      <c r="E1571" s="313" t="s">
        <v>3786</v>
      </c>
      <c r="F1571" s="313"/>
      <c r="G1571">
        <v>14</v>
      </c>
      <c r="H1571">
        <v>11</v>
      </c>
      <c r="K1571" t="s">
        <v>5313</v>
      </c>
      <c r="L1571" s="313" t="s">
        <v>5314</v>
      </c>
      <c r="M1571" s="313"/>
      <c r="N1571" s="313"/>
      <c r="O1571" s="313"/>
      <c r="P1571" s="313"/>
      <c r="Q1571" s="313"/>
    </row>
    <row r="1572" spans="2:18">
      <c r="B1572" s="380">
        <v>44588</v>
      </c>
      <c r="C1572">
        <v>3903</v>
      </c>
      <c r="D1572" s="313" t="s">
        <v>3694</v>
      </c>
      <c r="E1572" s="313" t="s">
        <v>94</v>
      </c>
      <c r="F1572" s="313"/>
      <c r="G1572">
        <v>7.28125</v>
      </c>
      <c r="H1572">
        <v>5.40625</v>
      </c>
      <c r="I1572">
        <v>1</v>
      </c>
      <c r="J1572">
        <v>0.625</v>
      </c>
      <c r="K1572" t="s">
        <v>5149</v>
      </c>
      <c r="L1572" s="313" t="s">
        <v>5316</v>
      </c>
      <c r="M1572" s="313" t="s">
        <v>5317</v>
      </c>
      <c r="N1572" s="313"/>
      <c r="O1572" s="313"/>
      <c r="P1572" s="313"/>
      <c r="Q1572" s="313"/>
    </row>
    <row r="1573" spans="2:18">
      <c r="B1573" s="380">
        <v>44589</v>
      </c>
      <c r="C1573">
        <v>3904</v>
      </c>
      <c r="D1573" s="313" t="s">
        <v>3694</v>
      </c>
      <c r="E1573" s="313" t="s">
        <v>94</v>
      </c>
      <c r="F1573" s="313"/>
      <c r="G1573">
        <v>6.125</v>
      </c>
      <c r="H1573">
        <v>4.8125</v>
      </c>
      <c r="I1573">
        <v>1.5</v>
      </c>
      <c r="J1573">
        <v>1</v>
      </c>
      <c r="K1573">
        <v>0.06</v>
      </c>
      <c r="L1573" s="313" t="s">
        <v>5318</v>
      </c>
      <c r="M1573" s="313" t="s">
        <v>5319</v>
      </c>
      <c r="N1573" s="313" t="s">
        <v>4817</v>
      </c>
      <c r="O1573" s="313" t="s">
        <v>5320</v>
      </c>
      <c r="P1573" s="313" t="s">
        <v>5321</v>
      </c>
      <c r="Q1573" s="313"/>
      <c r="R1573" t="s">
        <v>5322</v>
      </c>
    </row>
    <row r="1574" spans="2:18">
      <c r="B1574" s="380">
        <v>44589</v>
      </c>
      <c r="C1574">
        <v>3905</v>
      </c>
      <c r="D1574" s="313" t="s">
        <v>3694</v>
      </c>
      <c r="E1574" s="313" t="s">
        <v>94</v>
      </c>
      <c r="F1574" s="313"/>
      <c r="G1574">
        <v>3.0625</v>
      </c>
      <c r="H1574">
        <v>2.9375</v>
      </c>
      <c r="I1574">
        <v>2</v>
      </c>
      <c r="J1574">
        <v>0.875</v>
      </c>
      <c r="K1574" t="s">
        <v>4132</v>
      </c>
      <c r="L1574" s="313" t="s">
        <v>5318</v>
      </c>
      <c r="M1574" s="313" t="s">
        <v>5323</v>
      </c>
      <c r="N1574" s="313" t="s">
        <v>5324</v>
      </c>
      <c r="O1574" s="313" t="s">
        <v>5325</v>
      </c>
      <c r="P1574" s="313"/>
      <c r="Q1574" s="313"/>
      <c r="R1574" t="s">
        <v>5326</v>
      </c>
    </row>
    <row r="1575" spans="2:18">
      <c r="B1575" s="380">
        <v>44589</v>
      </c>
      <c r="C1575">
        <v>3906</v>
      </c>
      <c r="D1575" s="313" t="s">
        <v>3694</v>
      </c>
      <c r="E1575" s="313" t="s">
        <v>94</v>
      </c>
      <c r="F1575" s="313"/>
      <c r="G1575">
        <v>14.0625</v>
      </c>
      <c r="H1575">
        <v>12.1875</v>
      </c>
      <c r="I1575">
        <v>1.875</v>
      </c>
      <c r="J1575">
        <v>1.25</v>
      </c>
      <c r="K1575" t="s">
        <v>5327</v>
      </c>
      <c r="L1575" s="313" t="s">
        <v>5318</v>
      </c>
      <c r="M1575" s="313" t="s">
        <v>5328</v>
      </c>
      <c r="N1575" s="313"/>
      <c r="O1575" s="313"/>
      <c r="P1575" s="313"/>
      <c r="Q1575" s="313"/>
    </row>
    <row r="1576" spans="2:18">
      <c r="B1576" s="380">
        <v>44593</v>
      </c>
      <c r="C1576">
        <v>3907</v>
      </c>
      <c r="D1576" s="313" t="s">
        <v>2845</v>
      </c>
      <c r="E1576" s="313" t="s">
        <v>94</v>
      </c>
      <c r="F1576" s="313"/>
      <c r="G1576">
        <v>11.625</v>
      </c>
      <c r="H1576">
        <v>11.625</v>
      </c>
      <c r="I1576">
        <v>4.1875</v>
      </c>
      <c r="J1576">
        <v>3.9375</v>
      </c>
      <c r="K1576" t="s">
        <v>5329</v>
      </c>
      <c r="L1576" s="313" t="s">
        <v>5330</v>
      </c>
      <c r="M1576" s="313"/>
      <c r="N1576" s="313"/>
      <c r="O1576" s="313"/>
      <c r="P1576" s="313"/>
      <c r="Q1576" s="313"/>
    </row>
    <row r="1577" spans="2:18">
      <c r="B1577" s="380">
        <v>44593</v>
      </c>
      <c r="C1577">
        <v>3908</v>
      </c>
      <c r="D1577" s="313" t="s">
        <v>3694</v>
      </c>
      <c r="E1577" s="313" t="s">
        <v>94</v>
      </c>
      <c r="F1577" s="313"/>
      <c r="G1577">
        <v>13.03125</v>
      </c>
      <c r="H1577">
        <v>10.375</v>
      </c>
      <c r="I1577">
        <v>1.03125</v>
      </c>
      <c r="J1577">
        <v>1.9375</v>
      </c>
      <c r="K1577" t="s">
        <v>5331</v>
      </c>
      <c r="L1577" s="313" t="s">
        <v>5332</v>
      </c>
      <c r="M1577" s="313" t="s">
        <v>5333</v>
      </c>
      <c r="N1577" s="313"/>
      <c r="O1577" s="313"/>
      <c r="P1577" s="313"/>
      <c r="Q1577" s="313"/>
    </row>
    <row r="1578" spans="2:18">
      <c r="B1578" s="380">
        <v>44594</v>
      </c>
      <c r="C1578">
        <v>3909</v>
      </c>
      <c r="D1578" s="313" t="s">
        <v>2845</v>
      </c>
      <c r="E1578" s="313" t="s">
        <v>94</v>
      </c>
      <c r="F1578" s="313"/>
      <c r="G1578">
        <v>10</v>
      </c>
      <c r="H1578">
        <v>7.5</v>
      </c>
      <c r="I1578">
        <v>0.6875</v>
      </c>
      <c r="J1578">
        <v>0.5625</v>
      </c>
      <c r="K1578" t="s">
        <v>5334</v>
      </c>
      <c r="L1578" s="313" t="s">
        <v>5332</v>
      </c>
      <c r="M1578" s="313" t="s">
        <v>5335</v>
      </c>
      <c r="N1578" s="313"/>
      <c r="O1578" s="313"/>
      <c r="P1578" s="313"/>
      <c r="Q1578" s="313"/>
    </row>
    <row r="1579" spans="2:18">
      <c r="B1579" s="380">
        <v>44594</v>
      </c>
      <c r="C1579">
        <v>3910</v>
      </c>
      <c r="D1579" s="313" t="s">
        <v>2849</v>
      </c>
      <c r="E1579" s="313" t="s">
        <v>2035</v>
      </c>
      <c r="F1579" s="313"/>
      <c r="G1579">
        <v>4.75</v>
      </c>
      <c r="H1579">
        <v>4.375</v>
      </c>
      <c r="I1579">
        <v>2.25</v>
      </c>
      <c r="J1579" t="s">
        <v>2954</v>
      </c>
      <c r="K1579" t="s">
        <v>5336</v>
      </c>
      <c r="L1579" s="313" t="s">
        <v>5337</v>
      </c>
      <c r="M1579" s="313"/>
      <c r="N1579" s="313"/>
      <c r="O1579" s="313"/>
      <c r="P1579" s="313"/>
      <c r="Q1579" s="313"/>
    </row>
    <row r="1580" spans="2:18">
      <c r="B1580" s="380">
        <v>44594</v>
      </c>
      <c r="C1580">
        <v>3911</v>
      </c>
      <c r="D1580" s="313" t="s">
        <v>2845</v>
      </c>
      <c r="E1580" s="313" t="s">
        <v>94</v>
      </c>
      <c r="F1580" s="313"/>
      <c r="G1580">
        <v>4</v>
      </c>
      <c r="H1580">
        <v>4</v>
      </c>
      <c r="I1580">
        <v>2</v>
      </c>
      <c r="J1580">
        <v>1</v>
      </c>
      <c r="K1580" t="s">
        <v>5338</v>
      </c>
      <c r="L1580" s="313" t="s">
        <v>5339</v>
      </c>
      <c r="M1580" s="313" t="s">
        <v>5340</v>
      </c>
      <c r="N1580" s="313" t="s">
        <v>2910</v>
      </c>
      <c r="O1580" s="313"/>
      <c r="P1580" s="313"/>
      <c r="Q1580" s="313"/>
    </row>
    <row r="1581" spans="2:18">
      <c r="B1581" s="380">
        <v>44594</v>
      </c>
      <c r="C1581">
        <v>3912</v>
      </c>
      <c r="D1581" s="313" t="s">
        <v>2845</v>
      </c>
      <c r="E1581" s="313" t="s">
        <v>94</v>
      </c>
      <c r="F1581" s="313"/>
      <c r="G1581">
        <v>9.9375</v>
      </c>
      <c r="H1581">
        <v>5.9375</v>
      </c>
      <c r="I1581">
        <v>1.3125</v>
      </c>
      <c r="J1581">
        <v>1.3125</v>
      </c>
      <c r="K1581" t="s">
        <v>4102</v>
      </c>
      <c r="L1581" s="313" t="s">
        <v>5341</v>
      </c>
      <c r="M1581" s="313"/>
      <c r="N1581" s="313" t="s">
        <v>5276</v>
      </c>
      <c r="O1581" s="313" t="s">
        <v>5276</v>
      </c>
      <c r="P1581" s="313"/>
      <c r="Q1581" s="313"/>
    </row>
    <row r="1582" spans="2:18">
      <c r="B1582" s="380">
        <v>44595</v>
      </c>
      <c r="C1582">
        <v>3913</v>
      </c>
      <c r="D1582" s="313" t="s">
        <v>2845</v>
      </c>
      <c r="E1582" s="313" t="s">
        <v>94</v>
      </c>
      <c r="F1582" s="313"/>
      <c r="G1582">
        <v>9</v>
      </c>
      <c r="H1582">
        <v>8.5</v>
      </c>
      <c r="I1582">
        <v>1.5</v>
      </c>
      <c r="J1582">
        <v>1.5</v>
      </c>
      <c r="K1582" t="s">
        <v>4102</v>
      </c>
      <c r="L1582" s="313" t="s">
        <v>5342</v>
      </c>
      <c r="M1582" s="313"/>
      <c r="N1582" s="313"/>
      <c r="O1582" s="313"/>
      <c r="P1582" s="313"/>
      <c r="Q1582" s="313"/>
    </row>
    <row r="1583" spans="2:18">
      <c r="B1583" s="380">
        <v>44595</v>
      </c>
      <c r="C1583">
        <v>3914</v>
      </c>
      <c r="D1583" s="313" t="s">
        <v>2845</v>
      </c>
      <c r="E1583" s="313" t="s">
        <v>94</v>
      </c>
      <c r="F1583" s="313"/>
      <c r="G1583">
        <v>3</v>
      </c>
      <c r="H1583">
        <v>2.375</v>
      </c>
      <c r="I1583">
        <v>1</v>
      </c>
      <c r="J1583">
        <v>0.75</v>
      </c>
      <c r="K1583" t="s">
        <v>5343</v>
      </c>
      <c r="L1583" s="313" t="s">
        <v>5344</v>
      </c>
      <c r="M1583" s="313"/>
      <c r="N1583" s="313"/>
      <c r="O1583" s="313"/>
      <c r="P1583" s="313"/>
      <c r="Q1583" s="313"/>
    </row>
    <row r="1584" spans="2:18">
      <c r="B1584" s="380">
        <v>44595</v>
      </c>
      <c r="C1584">
        <v>3915</v>
      </c>
      <c r="D1584" s="313" t="s">
        <v>2845</v>
      </c>
      <c r="E1584" s="313" t="s">
        <v>94</v>
      </c>
      <c r="F1584" s="313"/>
      <c r="G1584">
        <v>2.5</v>
      </c>
      <c r="H1584">
        <v>1.75</v>
      </c>
      <c r="I1584">
        <v>0.75</v>
      </c>
      <c r="J1584">
        <v>0.625</v>
      </c>
      <c r="K1584" t="s">
        <v>5345</v>
      </c>
      <c r="L1584" s="313" t="s">
        <v>5344</v>
      </c>
      <c r="M1584" s="313"/>
      <c r="N1584" s="313"/>
      <c r="O1584" s="313"/>
      <c r="P1584" s="313"/>
      <c r="Q1584" s="313"/>
    </row>
    <row r="1585" spans="2:17">
      <c r="B1585" s="380">
        <v>44595</v>
      </c>
      <c r="C1585">
        <v>3916</v>
      </c>
      <c r="D1585" s="313" t="s">
        <v>2845</v>
      </c>
      <c r="E1585" s="313" t="s">
        <v>94</v>
      </c>
      <c r="F1585" s="313"/>
      <c r="G1585">
        <v>2.34375</v>
      </c>
      <c r="H1585">
        <v>2.34375</v>
      </c>
      <c r="I1585">
        <v>2.125</v>
      </c>
      <c r="J1585">
        <v>2</v>
      </c>
      <c r="K1585" t="s">
        <v>2861</v>
      </c>
      <c r="L1585" s="313" t="s">
        <v>5346</v>
      </c>
      <c r="M1585" s="313" t="s">
        <v>5347</v>
      </c>
      <c r="N1585" s="313" t="s">
        <v>4564</v>
      </c>
      <c r="O1585" s="313" t="s">
        <v>4564</v>
      </c>
      <c r="P1585" s="313"/>
      <c r="Q1585" s="313"/>
    </row>
    <row r="1586" spans="2:17">
      <c r="B1586" s="380">
        <v>44596</v>
      </c>
      <c r="C1586">
        <v>3917</v>
      </c>
      <c r="D1586" s="313" t="s">
        <v>2845</v>
      </c>
      <c r="E1586" s="313" t="s">
        <v>94</v>
      </c>
      <c r="F1586" s="313" t="s">
        <v>2860</v>
      </c>
      <c r="G1586">
        <v>4.5625</v>
      </c>
      <c r="H1586">
        <v>3.125</v>
      </c>
      <c r="I1586">
        <v>4.3125</v>
      </c>
      <c r="J1586">
        <v>1.0625</v>
      </c>
      <c r="K1586" t="s">
        <v>4102</v>
      </c>
      <c r="L1586" s="313" t="s">
        <v>5348</v>
      </c>
      <c r="M1586" s="313" t="s">
        <v>5349</v>
      </c>
      <c r="N1586" s="313" t="s">
        <v>5350</v>
      </c>
      <c r="O1586" s="313" t="s">
        <v>5351</v>
      </c>
      <c r="P1586" s="313" t="s">
        <v>5352</v>
      </c>
      <c r="Q1586" s="313" t="s">
        <v>5353</v>
      </c>
    </row>
    <row r="1587" spans="2:17">
      <c r="B1587" s="380">
        <v>44596</v>
      </c>
      <c r="C1587">
        <v>3918</v>
      </c>
      <c r="D1587" s="313" t="s">
        <v>2849</v>
      </c>
      <c r="E1587" s="313" t="s">
        <v>2035</v>
      </c>
      <c r="F1587" s="313"/>
      <c r="G1587">
        <v>9.28125</v>
      </c>
      <c r="H1587">
        <v>3.5</v>
      </c>
      <c r="I1587">
        <v>1.625</v>
      </c>
      <c r="J1587" t="s">
        <v>4991</v>
      </c>
      <c r="K1587" t="s">
        <v>2861</v>
      </c>
      <c r="L1587" s="313" t="s">
        <v>5354</v>
      </c>
      <c r="M1587" s="313" t="s">
        <v>5355</v>
      </c>
      <c r="N1587" s="313"/>
      <c r="O1587" s="313"/>
      <c r="P1587" s="313"/>
      <c r="Q1587" s="313"/>
    </row>
    <row r="1588" spans="2:17">
      <c r="B1588" s="380">
        <v>44596</v>
      </c>
      <c r="C1588">
        <v>3919</v>
      </c>
      <c r="D1588" s="313" t="s">
        <v>2849</v>
      </c>
      <c r="E1588" s="313" t="s">
        <v>5356</v>
      </c>
      <c r="F1588" s="313"/>
      <c r="G1588">
        <v>9</v>
      </c>
      <c r="H1588">
        <v>3.3125</v>
      </c>
      <c r="I1588">
        <v>0.5625</v>
      </c>
      <c r="J1588" t="s">
        <v>3270</v>
      </c>
      <c r="K1588" t="s">
        <v>2861</v>
      </c>
      <c r="L1588" s="313" t="s">
        <v>5357</v>
      </c>
      <c r="M1588" s="313" t="s">
        <v>5358</v>
      </c>
      <c r="N1588" s="313" t="s">
        <v>3607</v>
      </c>
      <c r="O1588" s="313"/>
      <c r="P1588" s="313"/>
      <c r="Q1588" s="313"/>
    </row>
    <row r="1589" spans="2:17">
      <c r="B1589" s="380">
        <v>44597</v>
      </c>
      <c r="C1589">
        <v>3920</v>
      </c>
      <c r="D1589" s="313" t="s">
        <v>2845</v>
      </c>
      <c r="E1589" s="313" t="s">
        <v>94</v>
      </c>
      <c r="F1589" s="313"/>
      <c r="G1589">
        <v>10</v>
      </c>
      <c r="H1589">
        <v>10</v>
      </c>
      <c r="I1589">
        <v>3</v>
      </c>
      <c r="J1589">
        <v>3</v>
      </c>
      <c r="K1589" t="s">
        <v>3736</v>
      </c>
      <c r="L1589" s="313" t="s">
        <v>5359</v>
      </c>
      <c r="M1589" s="313"/>
      <c r="N1589" s="313"/>
      <c r="O1589" s="313"/>
      <c r="P1589" s="313"/>
      <c r="Q1589" s="313"/>
    </row>
    <row r="1590" spans="2:17">
      <c r="B1590" s="380">
        <v>44599</v>
      </c>
      <c r="C1590">
        <v>3921</v>
      </c>
      <c r="D1590" s="313" t="s">
        <v>2845</v>
      </c>
      <c r="E1590" s="313" t="s">
        <v>94</v>
      </c>
      <c r="F1590" s="313"/>
      <c r="G1590">
        <v>3.640625</v>
      </c>
      <c r="H1590">
        <v>3.640625</v>
      </c>
      <c r="I1590">
        <v>3.125</v>
      </c>
      <c r="J1590">
        <v>3.0625</v>
      </c>
      <c r="K1590" t="s">
        <v>4132</v>
      </c>
      <c r="L1590" s="313" t="s">
        <v>5346</v>
      </c>
      <c r="M1590" s="313" t="s">
        <v>5360</v>
      </c>
      <c r="N1590" s="313"/>
      <c r="O1590" s="313"/>
      <c r="P1590" s="313"/>
      <c r="Q1590" s="313"/>
    </row>
    <row r="1591" spans="2:17">
      <c r="B1591" s="380">
        <v>44599</v>
      </c>
      <c r="C1591">
        <v>3922</v>
      </c>
      <c r="D1591" s="313" t="s">
        <v>2845</v>
      </c>
      <c r="E1591" s="313" t="s">
        <v>94</v>
      </c>
      <c r="F1591" s="313"/>
      <c r="G1591">
        <v>3.4375</v>
      </c>
      <c r="H1591">
        <v>3.4375</v>
      </c>
      <c r="I1591">
        <v>0.625</v>
      </c>
      <c r="J1591">
        <v>0.5</v>
      </c>
      <c r="K1591" t="s">
        <v>2861</v>
      </c>
      <c r="L1591" s="313" t="s">
        <v>5361</v>
      </c>
      <c r="M1591" s="313" t="s">
        <v>5362</v>
      </c>
      <c r="N1591" s="313"/>
      <c r="O1591" s="313"/>
      <c r="P1591" s="313"/>
      <c r="Q1591" s="313"/>
    </row>
    <row r="1592" spans="2:17">
      <c r="B1592" s="380">
        <v>44599</v>
      </c>
      <c r="C1592">
        <v>3923</v>
      </c>
      <c r="D1592" s="313" t="s">
        <v>2849</v>
      </c>
      <c r="E1592" s="313" t="s">
        <v>2035</v>
      </c>
      <c r="F1592" s="313"/>
      <c r="G1592">
        <v>6</v>
      </c>
      <c r="H1592">
        <v>6</v>
      </c>
      <c r="I1592">
        <v>3</v>
      </c>
      <c r="J1592" t="s">
        <v>3270</v>
      </c>
      <c r="K1592" t="s">
        <v>4102</v>
      </c>
      <c r="L1592" s="313" t="s">
        <v>5363</v>
      </c>
      <c r="M1592" s="313" t="s">
        <v>5364</v>
      </c>
      <c r="N1592" s="313"/>
      <c r="O1592" s="313"/>
      <c r="P1592" s="313"/>
      <c r="Q1592" s="313"/>
    </row>
    <row r="1593" spans="2:17">
      <c r="B1593" s="380">
        <v>44600</v>
      </c>
      <c r="C1593">
        <v>3924</v>
      </c>
      <c r="D1593" s="313" t="s">
        <v>2845</v>
      </c>
      <c r="E1593" s="313" t="s">
        <v>94</v>
      </c>
      <c r="F1593" s="313"/>
      <c r="G1593">
        <v>5.25</v>
      </c>
      <c r="H1593">
        <v>3.25</v>
      </c>
      <c r="I1593">
        <v>1</v>
      </c>
      <c r="J1593">
        <v>0.875</v>
      </c>
      <c r="K1593" t="s">
        <v>2861</v>
      </c>
      <c r="L1593" s="313" t="s">
        <v>5365</v>
      </c>
      <c r="M1593" s="313" t="s">
        <v>5366</v>
      </c>
      <c r="N1593" s="313"/>
      <c r="O1593" s="313"/>
      <c r="P1593" s="313"/>
      <c r="Q1593" s="313"/>
    </row>
    <row r="1594" spans="2:17">
      <c r="B1594" s="380">
        <v>44600</v>
      </c>
      <c r="C1594">
        <v>3925</v>
      </c>
      <c r="D1594" s="313" t="s">
        <v>2845</v>
      </c>
      <c r="E1594" s="313" t="s">
        <v>94</v>
      </c>
      <c r="F1594" s="313"/>
      <c r="G1594">
        <v>5.25</v>
      </c>
      <c r="H1594">
        <v>4</v>
      </c>
      <c r="I1594">
        <v>1</v>
      </c>
      <c r="J1594">
        <v>0.875</v>
      </c>
      <c r="K1594" t="s">
        <v>2861</v>
      </c>
      <c r="L1594" s="313" t="s">
        <v>5365</v>
      </c>
      <c r="M1594" s="313" t="s">
        <v>5367</v>
      </c>
      <c r="N1594" s="313"/>
      <c r="O1594" s="313"/>
      <c r="P1594" s="313"/>
      <c r="Q1594" s="313"/>
    </row>
    <row r="1595" spans="2:17">
      <c r="B1595" s="380">
        <v>44600</v>
      </c>
      <c r="C1595">
        <v>3926</v>
      </c>
      <c r="D1595" s="313" t="s">
        <v>2845</v>
      </c>
      <c r="E1595" s="313" t="s">
        <v>94</v>
      </c>
      <c r="F1595" s="313"/>
      <c r="G1595">
        <v>9</v>
      </c>
      <c r="H1595">
        <v>3</v>
      </c>
      <c r="I1595">
        <v>1</v>
      </c>
      <c r="J1595">
        <v>0.875</v>
      </c>
      <c r="K1595" t="s">
        <v>2861</v>
      </c>
      <c r="L1595" s="313" t="s">
        <v>5365</v>
      </c>
      <c r="M1595" s="313"/>
      <c r="N1595" s="313"/>
      <c r="O1595" s="313"/>
      <c r="P1595" s="313"/>
      <c r="Q1595" s="313"/>
    </row>
    <row r="1596" spans="2:17">
      <c r="B1596" s="380">
        <v>44601</v>
      </c>
      <c r="C1596">
        <v>3927</v>
      </c>
      <c r="D1596" s="313" t="s">
        <v>3694</v>
      </c>
      <c r="E1596" s="313" t="s">
        <v>94</v>
      </c>
      <c r="F1596" s="313"/>
      <c r="G1596">
        <v>4</v>
      </c>
      <c r="H1596">
        <v>2.5</v>
      </c>
      <c r="I1596">
        <v>0.5625</v>
      </c>
      <c r="J1596">
        <v>0.875</v>
      </c>
      <c r="K1596" t="s">
        <v>4132</v>
      </c>
      <c r="L1596" s="313" t="s">
        <v>5318</v>
      </c>
      <c r="M1596" s="313" t="s">
        <v>5368</v>
      </c>
      <c r="N1596" s="313"/>
      <c r="O1596" s="313"/>
      <c r="P1596" s="313"/>
      <c r="Q1596" s="313"/>
    </row>
    <row r="1597" spans="2:17">
      <c r="B1597" s="380">
        <v>44601</v>
      </c>
      <c r="C1597">
        <v>3928</v>
      </c>
      <c r="D1597" s="313" t="s">
        <v>3694</v>
      </c>
      <c r="E1597" s="313" t="s">
        <v>94</v>
      </c>
      <c r="F1597" s="313"/>
      <c r="G1597">
        <v>5.875</v>
      </c>
      <c r="H1597">
        <v>2.5</v>
      </c>
      <c r="I1597">
        <v>0.5625</v>
      </c>
      <c r="J1597">
        <v>0.875</v>
      </c>
      <c r="K1597" t="s">
        <v>4132</v>
      </c>
      <c r="L1597" s="313" t="s">
        <v>5369</v>
      </c>
      <c r="M1597" s="313" t="s">
        <v>5370</v>
      </c>
      <c r="N1597" s="313" t="s">
        <v>5371</v>
      </c>
      <c r="O1597" s="313"/>
      <c r="P1597" s="313"/>
      <c r="Q1597" s="313"/>
    </row>
    <row r="1598" spans="2:17">
      <c r="B1598" s="380">
        <v>44601</v>
      </c>
      <c r="C1598">
        <v>3929</v>
      </c>
      <c r="D1598" s="313" t="s">
        <v>2845</v>
      </c>
      <c r="E1598" s="313" t="s">
        <v>94</v>
      </c>
      <c r="F1598" s="313"/>
      <c r="G1598">
        <v>8.625</v>
      </c>
      <c r="H1598">
        <v>4.6875</v>
      </c>
      <c r="I1598">
        <v>1.375</v>
      </c>
      <c r="J1598">
        <v>1.3758999999999999</v>
      </c>
      <c r="K1598" t="s">
        <v>5372</v>
      </c>
      <c r="L1598" s="313" t="s">
        <v>5373</v>
      </c>
      <c r="M1598" s="313"/>
      <c r="N1598" s="313"/>
      <c r="O1598" s="313"/>
      <c r="P1598" s="313"/>
      <c r="Q1598" s="313"/>
    </row>
    <row r="1599" spans="2:17">
      <c r="B1599" s="380">
        <v>44601</v>
      </c>
      <c r="C1599">
        <v>3930</v>
      </c>
      <c r="D1599" s="313" t="s">
        <v>2845</v>
      </c>
      <c r="E1599" s="313" t="s">
        <v>94</v>
      </c>
      <c r="F1599" s="313"/>
      <c r="G1599">
        <v>4.5</v>
      </c>
      <c r="H1599">
        <v>2.9375</v>
      </c>
      <c r="I1599">
        <v>1.625</v>
      </c>
      <c r="J1599">
        <v>1.5</v>
      </c>
      <c r="K1599" t="s">
        <v>2855</v>
      </c>
      <c r="L1599" s="313" t="s">
        <v>4765</v>
      </c>
      <c r="M1599" s="313" t="s">
        <v>5374</v>
      </c>
      <c r="N1599" s="313" t="s">
        <v>2851</v>
      </c>
      <c r="O1599" s="313" t="s">
        <v>2851</v>
      </c>
      <c r="P1599" s="313"/>
      <c r="Q1599" s="313"/>
    </row>
    <row r="1600" spans="2:17">
      <c r="B1600" s="380">
        <v>44602</v>
      </c>
      <c r="C1600">
        <v>3931</v>
      </c>
      <c r="D1600" s="313" t="s">
        <v>2845</v>
      </c>
      <c r="E1600" s="313" t="s">
        <v>94</v>
      </c>
      <c r="F1600" s="313"/>
      <c r="G1600">
        <v>11</v>
      </c>
      <c r="H1600">
        <v>11</v>
      </c>
      <c r="I1600">
        <v>2</v>
      </c>
      <c r="J1600">
        <v>2</v>
      </c>
      <c r="K1600" t="s">
        <v>4102</v>
      </c>
      <c r="L1600" s="313" t="s">
        <v>5375</v>
      </c>
      <c r="M1600" s="313" t="s">
        <v>5376</v>
      </c>
      <c r="N1600" s="313"/>
      <c r="O1600" s="313"/>
      <c r="P1600" s="313"/>
      <c r="Q1600" s="313"/>
    </row>
    <row r="1601" spans="2:17">
      <c r="B1601" s="380">
        <v>44602</v>
      </c>
      <c r="C1601">
        <v>3932</v>
      </c>
      <c r="D1601" s="313" t="s">
        <v>2845</v>
      </c>
      <c r="E1601" s="313" t="s">
        <v>94</v>
      </c>
      <c r="F1601" s="313"/>
      <c r="G1601">
        <v>9</v>
      </c>
      <c r="H1601">
        <v>9</v>
      </c>
      <c r="I1601">
        <v>1.5</v>
      </c>
      <c r="J1601">
        <v>1.5</v>
      </c>
      <c r="K1601" t="s">
        <v>4102</v>
      </c>
      <c r="L1601" s="313" t="s">
        <v>5377</v>
      </c>
      <c r="M1601" s="313" t="s">
        <v>5378</v>
      </c>
      <c r="N1601" s="313"/>
      <c r="O1601" s="313"/>
      <c r="P1601" s="313"/>
      <c r="Q1601" s="313"/>
    </row>
    <row r="1602" spans="2:17">
      <c r="B1602" s="380">
        <v>44602</v>
      </c>
      <c r="C1602">
        <v>3933</v>
      </c>
      <c r="D1602" s="313" t="s">
        <v>2845</v>
      </c>
      <c r="E1602" s="313" t="s">
        <v>94</v>
      </c>
      <c r="F1602" s="313"/>
      <c r="G1602">
        <v>6</v>
      </c>
      <c r="H1602">
        <v>6</v>
      </c>
      <c r="I1602">
        <v>1</v>
      </c>
      <c r="J1602">
        <v>1</v>
      </c>
      <c r="K1602" t="s">
        <v>4102</v>
      </c>
      <c r="L1602" s="313" t="s">
        <v>5377</v>
      </c>
      <c r="M1602" s="313" t="s">
        <v>5379</v>
      </c>
      <c r="N1602" s="313" t="s">
        <v>5380</v>
      </c>
      <c r="O1602" s="313" t="s">
        <v>2851</v>
      </c>
      <c r="P1602" s="313" t="s">
        <v>3907</v>
      </c>
      <c r="Q1602" s="313"/>
    </row>
    <row r="1603" spans="2:17">
      <c r="B1603" s="380"/>
      <c r="C1603">
        <v>3934</v>
      </c>
      <c r="D1603" s="313" t="s">
        <v>2845</v>
      </c>
      <c r="E1603" s="313" t="s">
        <v>94</v>
      </c>
      <c r="F1603" s="313"/>
      <c r="L1603" s="313"/>
      <c r="M1603" s="313"/>
      <c r="N1603" s="313"/>
      <c r="O1603" s="313"/>
      <c r="P1603" s="313"/>
      <c r="Q1603" s="313"/>
    </row>
    <row r="1604" spans="2:17">
      <c r="B1604" s="380">
        <v>44603</v>
      </c>
      <c r="C1604">
        <v>3935</v>
      </c>
      <c r="D1604" s="313" t="s">
        <v>2845</v>
      </c>
      <c r="E1604" s="313" t="s">
        <v>94</v>
      </c>
      <c r="F1604" s="313"/>
      <c r="G1604">
        <v>6</v>
      </c>
      <c r="H1604">
        <v>3.5</v>
      </c>
      <c r="I1604">
        <v>2</v>
      </c>
      <c r="J1604">
        <v>1.875</v>
      </c>
      <c r="K1604" t="s">
        <v>4102</v>
      </c>
      <c r="L1604" s="313" t="s">
        <v>5381</v>
      </c>
      <c r="M1604" s="313"/>
      <c r="N1604" s="313" t="s">
        <v>2851</v>
      </c>
      <c r="O1604" s="313" t="s">
        <v>2851</v>
      </c>
      <c r="P1604" s="313"/>
      <c r="Q1604" s="313"/>
    </row>
    <row r="1605" spans="2:17">
      <c r="B1605" s="380">
        <v>44603</v>
      </c>
      <c r="C1605">
        <v>3936</v>
      </c>
      <c r="D1605" s="313" t="s">
        <v>2845</v>
      </c>
      <c r="E1605" s="313" t="s">
        <v>94</v>
      </c>
      <c r="F1605" s="313"/>
      <c r="G1605">
        <v>2</v>
      </c>
      <c r="H1605">
        <v>2</v>
      </c>
      <c r="I1605">
        <v>0.625</v>
      </c>
      <c r="J1605">
        <v>0.4375</v>
      </c>
      <c r="K1605" t="s">
        <v>2899</v>
      </c>
      <c r="L1605" s="313" t="s">
        <v>5382</v>
      </c>
      <c r="M1605" s="313" t="s">
        <v>5383</v>
      </c>
      <c r="N1605" s="313"/>
      <c r="O1605" s="313"/>
      <c r="P1605" s="313"/>
      <c r="Q1605" s="313"/>
    </row>
    <row r="1606" spans="2:17">
      <c r="B1606" s="380"/>
      <c r="C1606">
        <v>3937</v>
      </c>
      <c r="D1606" s="313"/>
      <c r="E1606" s="313"/>
      <c r="F1606" s="313"/>
      <c r="L1606" s="313"/>
      <c r="M1606" s="313"/>
      <c r="N1606" s="313"/>
      <c r="O1606" s="313"/>
      <c r="P1606" s="313"/>
      <c r="Q1606" s="313"/>
    </row>
    <row r="1607" spans="2:17">
      <c r="B1607" s="380"/>
      <c r="C1607">
        <v>3938</v>
      </c>
      <c r="D1607" s="313"/>
      <c r="E1607" s="313"/>
      <c r="F1607" s="313"/>
      <c r="L1607" s="313"/>
      <c r="M1607" s="313"/>
      <c r="N1607" s="313"/>
      <c r="O1607" s="313"/>
      <c r="P1607" s="313"/>
      <c r="Q1607" s="313"/>
    </row>
    <row r="1608" spans="2:17">
      <c r="B1608" s="380"/>
      <c r="C1608">
        <v>3940</v>
      </c>
      <c r="D1608" s="313"/>
      <c r="E1608" s="313"/>
      <c r="F1608" s="313"/>
      <c r="L1608" s="313"/>
      <c r="M1608" s="313"/>
      <c r="N1608" s="313"/>
      <c r="O1608" s="313"/>
      <c r="P1608" s="313"/>
      <c r="Q1608" s="313"/>
    </row>
    <row r="1609" spans="2:17">
      <c r="B1609" s="380"/>
      <c r="C1609">
        <v>3941</v>
      </c>
      <c r="D1609" s="313"/>
      <c r="E1609" s="313"/>
      <c r="F1609" s="313"/>
      <c r="L1609" s="313"/>
      <c r="M1609" s="313"/>
      <c r="N1609" s="313"/>
      <c r="O1609" s="313"/>
      <c r="P1609" s="313"/>
      <c r="Q1609" s="313"/>
    </row>
    <row r="1610" spans="2:17">
      <c r="B1610" s="380"/>
      <c r="C1610">
        <v>3942</v>
      </c>
      <c r="D1610" s="313"/>
      <c r="E1610" s="313"/>
      <c r="F1610" s="313"/>
      <c r="L1610" s="313"/>
      <c r="M1610" s="313"/>
      <c r="N1610" s="313"/>
      <c r="O1610" s="313"/>
      <c r="P1610" s="313"/>
      <c r="Q1610" s="313"/>
    </row>
    <row r="1611" spans="2:17">
      <c r="B1611" s="380"/>
      <c r="C1611">
        <v>3943</v>
      </c>
      <c r="D1611" s="313"/>
      <c r="E1611" s="313"/>
      <c r="F1611" s="313"/>
      <c r="L1611" s="313"/>
      <c r="M1611" s="313"/>
      <c r="N1611" s="313"/>
      <c r="O1611" s="313"/>
      <c r="P1611" s="313"/>
      <c r="Q1611" s="313"/>
    </row>
    <row r="1612" spans="2:17">
      <c r="B1612" s="380"/>
      <c r="C1612">
        <v>3944</v>
      </c>
      <c r="D1612" s="313"/>
      <c r="E1612" s="313"/>
      <c r="F1612" s="313"/>
      <c r="L1612" s="313"/>
      <c r="M1612" s="313"/>
      <c r="N1612" s="313"/>
      <c r="O1612" s="313"/>
      <c r="P1612" s="313"/>
      <c r="Q1612" s="313"/>
    </row>
    <row r="1613" spans="2:17">
      <c r="B1613" s="380"/>
      <c r="C1613">
        <v>3945</v>
      </c>
      <c r="D1613" s="313"/>
      <c r="E1613" s="313"/>
      <c r="F1613" s="313"/>
      <c r="L1613" s="313"/>
      <c r="M1613" s="313"/>
      <c r="N1613" s="313"/>
      <c r="O1613" s="313"/>
      <c r="P1613" s="313"/>
      <c r="Q1613" s="313"/>
    </row>
    <row r="1614" spans="2:17">
      <c r="B1614" s="380">
        <v>44607</v>
      </c>
      <c r="C1614">
        <v>3946</v>
      </c>
      <c r="D1614" s="313" t="s">
        <v>2845</v>
      </c>
      <c r="E1614" s="313" t="s">
        <v>94</v>
      </c>
      <c r="F1614" s="313"/>
      <c r="G1614">
        <v>12.5</v>
      </c>
      <c r="H1614">
        <v>8.5</v>
      </c>
      <c r="I1614">
        <v>1.25</v>
      </c>
      <c r="J1614">
        <v>1.125</v>
      </c>
      <c r="K1614" t="s">
        <v>2894</v>
      </c>
      <c r="L1614" s="313" t="s">
        <v>5384</v>
      </c>
      <c r="M1614" s="313" t="s">
        <v>5385</v>
      </c>
      <c r="N1614" s="313"/>
      <c r="O1614" s="313"/>
      <c r="P1614" s="313"/>
      <c r="Q1614" s="313"/>
    </row>
    <row r="1615" spans="2:17">
      <c r="B1615" s="380">
        <v>44607</v>
      </c>
      <c r="C1615">
        <v>3947</v>
      </c>
      <c r="D1615" s="313" t="s">
        <v>2845</v>
      </c>
      <c r="E1615" s="313" t="s">
        <v>94</v>
      </c>
      <c r="F1615" s="313"/>
      <c r="G1615">
        <v>13</v>
      </c>
      <c r="H1615">
        <v>10.5</v>
      </c>
      <c r="I1615">
        <v>1.25</v>
      </c>
      <c r="J1615">
        <v>1.125</v>
      </c>
      <c r="K1615" t="s">
        <v>2894</v>
      </c>
      <c r="L1615" s="313" t="s">
        <v>5384</v>
      </c>
      <c r="M1615" s="313" t="s">
        <v>5386</v>
      </c>
      <c r="N1615" s="313" t="s">
        <v>4562</v>
      </c>
      <c r="O1615" s="313" t="s">
        <v>4562</v>
      </c>
      <c r="P1615" s="313"/>
      <c r="Q1615" s="313"/>
    </row>
    <row r="1616" spans="2:17">
      <c r="B1616" s="380">
        <v>44607</v>
      </c>
      <c r="C1616">
        <v>3948</v>
      </c>
      <c r="D1616" s="313" t="s">
        <v>2845</v>
      </c>
      <c r="E1616" s="313" t="s">
        <v>94</v>
      </c>
      <c r="F1616" s="313"/>
      <c r="G1616">
        <v>12.5</v>
      </c>
      <c r="H1616">
        <v>9.5</v>
      </c>
      <c r="I1616">
        <v>1.25</v>
      </c>
      <c r="J1616">
        <v>1.125</v>
      </c>
      <c r="K1616" t="s">
        <v>2894</v>
      </c>
      <c r="L1616" s="313" t="s">
        <v>5384</v>
      </c>
      <c r="M1616" s="313" t="s">
        <v>5387</v>
      </c>
      <c r="N1616" s="313" t="s">
        <v>4562</v>
      </c>
      <c r="O1616" s="313" t="s">
        <v>4562</v>
      </c>
      <c r="P1616" s="313"/>
      <c r="Q1616" s="313"/>
    </row>
    <row r="1617" spans="2:17">
      <c r="B1617" s="380">
        <v>44607</v>
      </c>
      <c r="C1617">
        <v>3949</v>
      </c>
      <c r="D1617" s="313" t="s">
        <v>2845</v>
      </c>
      <c r="E1617" s="313" t="s">
        <v>94</v>
      </c>
      <c r="F1617" s="313"/>
      <c r="G1617">
        <v>15.5</v>
      </c>
      <c r="H1617">
        <v>12.5</v>
      </c>
      <c r="I1617">
        <v>0.25</v>
      </c>
      <c r="J1617">
        <v>1.125</v>
      </c>
      <c r="K1617" t="s">
        <v>2894</v>
      </c>
      <c r="L1617" s="313" t="s">
        <v>5384</v>
      </c>
      <c r="M1617" s="313" t="s">
        <v>5388</v>
      </c>
      <c r="N1617" s="313"/>
      <c r="O1617" s="313" t="s">
        <v>4684</v>
      </c>
      <c r="P1617" s="313"/>
      <c r="Q1617" s="313"/>
    </row>
    <row r="1618" spans="2:17">
      <c r="B1618" s="380">
        <v>44607</v>
      </c>
      <c r="C1618">
        <v>3950</v>
      </c>
      <c r="D1618" s="313" t="s">
        <v>2845</v>
      </c>
      <c r="E1618" s="313" t="s">
        <v>94</v>
      </c>
      <c r="F1618" s="313"/>
      <c r="G1618">
        <v>10.5</v>
      </c>
      <c r="H1618">
        <v>10.5</v>
      </c>
      <c r="I1618">
        <v>1.25</v>
      </c>
      <c r="J1618">
        <v>8.0000000000000004E-4</v>
      </c>
      <c r="K1618" t="s">
        <v>2894</v>
      </c>
      <c r="L1618" s="313" t="s">
        <v>5384</v>
      </c>
      <c r="M1618" s="313" t="s">
        <v>5389</v>
      </c>
      <c r="N1618" s="313" t="s">
        <v>4562</v>
      </c>
      <c r="O1618" s="313" t="s">
        <v>4562</v>
      </c>
      <c r="P1618" s="313"/>
      <c r="Q1618" s="313"/>
    </row>
    <row r="1619" spans="2:17">
      <c r="B1619" s="380">
        <v>44607</v>
      </c>
      <c r="C1619">
        <v>3951</v>
      </c>
      <c r="D1619" s="313" t="s">
        <v>2849</v>
      </c>
      <c r="E1619" s="313" t="s">
        <v>94</v>
      </c>
      <c r="F1619" s="313"/>
      <c r="G1619">
        <v>10.875</v>
      </c>
      <c r="H1619">
        <v>10.8125</v>
      </c>
      <c r="I1619">
        <v>2.75</v>
      </c>
      <c r="J1619" t="s">
        <v>4982</v>
      </c>
      <c r="K1619" t="s">
        <v>2894</v>
      </c>
      <c r="L1619" s="313" t="s">
        <v>5384</v>
      </c>
      <c r="M1619" s="313" t="s">
        <v>5390</v>
      </c>
      <c r="N1619" s="313"/>
      <c r="O1619" s="313"/>
      <c r="P1619" s="313"/>
      <c r="Q1619" s="313"/>
    </row>
    <row r="1620" spans="2:17">
      <c r="B1620" s="380">
        <v>44607</v>
      </c>
      <c r="C1620">
        <v>3952</v>
      </c>
      <c r="D1620" s="313" t="s">
        <v>2845</v>
      </c>
      <c r="E1620" s="313" t="s">
        <v>94</v>
      </c>
      <c r="F1620" s="313"/>
      <c r="G1620">
        <v>12.5</v>
      </c>
      <c r="H1620">
        <v>12.5</v>
      </c>
      <c r="I1620">
        <v>2.5</v>
      </c>
      <c r="J1620">
        <v>2.3125</v>
      </c>
      <c r="K1620" t="s">
        <v>2894</v>
      </c>
      <c r="L1620" s="313" t="s">
        <v>5384</v>
      </c>
      <c r="M1620" s="313" t="s">
        <v>5391</v>
      </c>
      <c r="N1620" s="313"/>
      <c r="O1620" s="313"/>
      <c r="P1620" s="313"/>
      <c r="Q1620" s="313"/>
    </row>
    <row r="1621" spans="2:17">
      <c r="B1621" s="380">
        <v>44607</v>
      </c>
      <c r="C1621">
        <v>3953</v>
      </c>
      <c r="D1621" s="313" t="s">
        <v>2849</v>
      </c>
      <c r="E1621" s="313" t="s">
        <v>94</v>
      </c>
      <c r="F1621" s="313"/>
      <c r="G1621">
        <v>15.5</v>
      </c>
      <c r="H1621">
        <v>12.5</v>
      </c>
      <c r="I1621">
        <v>2.5</v>
      </c>
      <c r="J1621" t="s">
        <v>2954</v>
      </c>
      <c r="K1621" t="s">
        <v>2894</v>
      </c>
      <c r="L1621" s="313" t="s">
        <v>5392</v>
      </c>
      <c r="M1621" s="313" t="s">
        <v>5393</v>
      </c>
      <c r="N1621" s="313"/>
      <c r="O1621" s="313" t="s">
        <v>5394</v>
      </c>
      <c r="P1621" s="313"/>
      <c r="Q1621" s="313"/>
    </row>
    <row r="1622" spans="2:17">
      <c r="B1622" s="380"/>
      <c r="C1622">
        <v>3954</v>
      </c>
      <c r="D1622" s="313"/>
      <c r="E1622" s="313"/>
      <c r="F1622" s="313"/>
      <c r="L1622" s="313"/>
      <c r="M1622" s="313"/>
      <c r="N1622" s="313"/>
      <c r="O1622" s="313"/>
      <c r="P1622" s="313"/>
      <c r="Q1622" s="313"/>
    </row>
    <row r="1623" spans="2:17">
      <c r="B1623" s="380">
        <v>44607</v>
      </c>
      <c r="C1623">
        <v>3955</v>
      </c>
      <c r="D1623" s="313" t="s">
        <v>2907</v>
      </c>
      <c r="E1623" s="313" t="s">
        <v>2035</v>
      </c>
      <c r="F1623" s="313"/>
      <c r="G1623">
        <v>12.34375</v>
      </c>
      <c r="H1623">
        <v>12.34375</v>
      </c>
      <c r="I1623">
        <v>0.5</v>
      </c>
      <c r="J1623" t="s">
        <v>5395</v>
      </c>
      <c r="K1623" t="s">
        <v>4132</v>
      </c>
      <c r="L1623" s="313" t="s">
        <v>5396</v>
      </c>
      <c r="M1623" s="313" t="s">
        <v>5397</v>
      </c>
      <c r="N1623" s="313"/>
      <c r="O1623" s="313"/>
      <c r="P1623" s="313"/>
      <c r="Q1623" s="313"/>
    </row>
    <row r="1624" spans="2:17">
      <c r="B1624" s="380"/>
      <c r="C1624">
        <v>3956</v>
      </c>
      <c r="D1624" s="313"/>
      <c r="E1624" s="313"/>
      <c r="F1624" s="313"/>
      <c r="L1624" s="313"/>
      <c r="M1624" s="313"/>
      <c r="N1624" s="313"/>
      <c r="O1624" s="313"/>
      <c r="P1624" s="313"/>
      <c r="Q1624" s="313"/>
    </row>
    <row r="1625" spans="2:17">
      <c r="B1625" s="380">
        <v>44608</v>
      </c>
      <c r="C1625">
        <v>3957</v>
      </c>
      <c r="D1625" s="313" t="s">
        <v>2849</v>
      </c>
      <c r="E1625" s="313" t="s">
        <v>2035</v>
      </c>
      <c r="F1625" s="313"/>
      <c r="G1625">
        <v>10.25</v>
      </c>
      <c r="H1625">
        <v>5.625</v>
      </c>
      <c r="I1625">
        <v>2</v>
      </c>
      <c r="J1625" t="s">
        <v>2954</v>
      </c>
      <c r="K1625" t="s">
        <v>2861</v>
      </c>
      <c r="L1625" s="313" t="s">
        <v>5398</v>
      </c>
      <c r="M1625" s="313" t="s">
        <v>309</v>
      </c>
      <c r="N1625" s="313"/>
      <c r="O1625" s="313" t="s">
        <v>2872</v>
      </c>
      <c r="P1625" s="313"/>
      <c r="Q1625" s="313"/>
    </row>
    <row r="1626" spans="2:17">
      <c r="B1626" s="380">
        <v>44608</v>
      </c>
      <c r="C1626">
        <v>3958</v>
      </c>
      <c r="D1626" s="313" t="s">
        <v>2845</v>
      </c>
      <c r="E1626" s="313" t="s">
        <v>94</v>
      </c>
      <c r="F1626" s="313"/>
      <c r="G1626">
        <v>17.8125</v>
      </c>
      <c r="H1626">
        <v>10.4375</v>
      </c>
      <c r="I1626">
        <v>1.0625</v>
      </c>
      <c r="J1626">
        <v>0.875</v>
      </c>
      <c r="K1626" t="s">
        <v>2936</v>
      </c>
      <c r="L1626" s="313" t="s">
        <v>5398</v>
      </c>
      <c r="M1626" s="313"/>
      <c r="N1626" s="313" t="s">
        <v>4562</v>
      </c>
      <c r="O1626" s="313" t="s">
        <v>4562</v>
      </c>
      <c r="P1626" s="313"/>
      <c r="Q1626" s="313"/>
    </row>
    <row r="1627" spans="2:17">
      <c r="B1627" s="380">
        <v>44620</v>
      </c>
      <c r="C1627">
        <v>3959</v>
      </c>
      <c r="D1627" s="313" t="s">
        <v>2845</v>
      </c>
      <c r="E1627" s="313" t="s">
        <v>94</v>
      </c>
      <c r="F1627" s="313"/>
      <c r="G1627">
        <v>3.40625</v>
      </c>
      <c r="H1627">
        <v>2.59375</v>
      </c>
      <c r="I1627">
        <v>1.5</v>
      </c>
      <c r="J1627">
        <v>0.75</v>
      </c>
      <c r="K1627" t="s">
        <v>2861</v>
      </c>
      <c r="L1627" s="313" t="s">
        <v>5399</v>
      </c>
      <c r="M1627" s="313" t="s">
        <v>5400</v>
      </c>
      <c r="N1627" s="313"/>
      <c r="O1627" s="313"/>
      <c r="P1627" s="313"/>
      <c r="Q1627" s="313"/>
    </row>
    <row r="1628" spans="2:17">
      <c r="B1628" s="380">
        <v>44621</v>
      </c>
      <c r="C1628">
        <v>3960</v>
      </c>
      <c r="D1628" s="313" t="s">
        <v>2845</v>
      </c>
      <c r="E1628" s="313" t="s">
        <v>94</v>
      </c>
      <c r="F1628" s="313"/>
      <c r="G1628">
        <v>8.4375</v>
      </c>
      <c r="H1628">
        <v>4.25</v>
      </c>
      <c r="I1628">
        <v>1.25</v>
      </c>
      <c r="J1628">
        <v>0.875</v>
      </c>
      <c r="K1628" t="s">
        <v>2861</v>
      </c>
      <c r="L1628" s="313" t="s">
        <v>5401</v>
      </c>
      <c r="M1628" s="313" t="s">
        <v>5402</v>
      </c>
      <c r="N1628" s="313"/>
      <c r="O1628" s="313"/>
      <c r="P1628" s="313"/>
      <c r="Q1628" s="313"/>
    </row>
    <row r="1629" spans="2:17">
      <c r="B1629" s="380">
        <v>44621</v>
      </c>
      <c r="C1629">
        <v>3961</v>
      </c>
      <c r="D1629" s="313" t="s">
        <v>2845</v>
      </c>
      <c r="E1629" s="313" t="s">
        <v>94</v>
      </c>
      <c r="F1629" s="313"/>
      <c r="G1629">
        <v>5.25</v>
      </c>
      <c r="H1629">
        <v>2.75</v>
      </c>
      <c r="I1629">
        <v>0.875</v>
      </c>
      <c r="J1629">
        <v>0.75</v>
      </c>
      <c r="K1629" t="s">
        <v>2861</v>
      </c>
      <c r="L1629" s="313" t="s">
        <v>5382</v>
      </c>
      <c r="M1629" s="313"/>
      <c r="N1629" s="313"/>
      <c r="O1629" s="313"/>
      <c r="P1629" s="313"/>
      <c r="Q1629" s="313"/>
    </row>
    <row r="1630" spans="2:17">
      <c r="B1630" s="380">
        <v>44622</v>
      </c>
      <c r="C1630">
        <v>3962</v>
      </c>
      <c r="D1630" s="313" t="s">
        <v>2845</v>
      </c>
      <c r="E1630" s="313" t="s">
        <v>94</v>
      </c>
      <c r="F1630" s="313"/>
      <c r="G1630">
        <v>8.1875</v>
      </c>
      <c r="H1630">
        <v>4.125</v>
      </c>
      <c r="I1630">
        <v>2.5</v>
      </c>
      <c r="J1630">
        <v>2.5</v>
      </c>
      <c r="K1630" t="s">
        <v>2861</v>
      </c>
      <c r="L1630" s="313" t="s">
        <v>5403</v>
      </c>
      <c r="M1630" s="313"/>
      <c r="N1630" s="313" t="s">
        <v>2872</v>
      </c>
      <c r="O1630" s="313" t="s">
        <v>2872</v>
      </c>
      <c r="P1630" s="313"/>
      <c r="Q1630" s="313"/>
    </row>
    <row r="1631" spans="2:17">
      <c r="B1631" s="380">
        <v>44623</v>
      </c>
      <c r="C1631">
        <v>3963</v>
      </c>
      <c r="D1631" s="313" t="s">
        <v>2845</v>
      </c>
      <c r="E1631" s="313" t="s">
        <v>94</v>
      </c>
      <c r="F1631" s="313"/>
      <c r="G1631">
        <v>3.59375</v>
      </c>
      <c r="H1631">
        <v>3.59375</v>
      </c>
      <c r="I1631">
        <v>0.65625</v>
      </c>
      <c r="J1631">
        <v>0.5625</v>
      </c>
      <c r="K1631" t="s">
        <v>2861</v>
      </c>
      <c r="L1631" s="313" t="s">
        <v>5404</v>
      </c>
      <c r="M1631" s="313"/>
      <c r="N1631" s="313"/>
      <c r="O1631" s="313"/>
      <c r="P1631" s="313"/>
      <c r="Q1631" s="313"/>
    </row>
    <row r="1632" spans="2:17">
      <c r="B1632" s="380"/>
      <c r="C1632">
        <v>3964</v>
      </c>
      <c r="D1632" s="313"/>
      <c r="E1632" s="313"/>
      <c r="F1632" s="313"/>
      <c r="L1632" s="313"/>
      <c r="M1632" s="313"/>
      <c r="N1632" s="313"/>
      <c r="O1632" s="313"/>
      <c r="P1632" s="313"/>
      <c r="Q1632" s="313"/>
    </row>
    <row r="1633" spans="2:17">
      <c r="B1633" s="380">
        <v>44623</v>
      </c>
      <c r="C1633">
        <v>3965</v>
      </c>
      <c r="D1633" s="313" t="s">
        <v>5405</v>
      </c>
      <c r="E1633" s="313" t="s">
        <v>94</v>
      </c>
      <c r="F1633" s="313"/>
      <c r="G1633">
        <v>8.75</v>
      </c>
      <c r="H1633">
        <v>5.5</v>
      </c>
      <c r="I1633">
        <v>1.125</v>
      </c>
      <c r="J1633">
        <v>1</v>
      </c>
      <c r="K1633" t="s">
        <v>3736</v>
      </c>
      <c r="L1633" s="313" t="s">
        <v>5406</v>
      </c>
      <c r="M1633" s="313" t="s">
        <v>5407</v>
      </c>
      <c r="N1633" s="313"/>
      <c r="O1633" s="313"/>
      <c r="P1633" s="313"/>
      <c r="Q1633" s="313"/>
    </row>
    <row r="1634" spans="2:17">
      <c r="B1634" s="380">
        <v>44627</v>
      </c>
      <c r="C1634">
        <v>3966</v>
      </c>
      <c r="D1634" s="313" t="s">
        <v>2845</v>
      </c>
      <c r="E1634" s="313" t="s">
        <v>94</v>
      </c>
      <c r="F1634" s="313"/>
      <c r="G1634">
        <v>8.1875</v>
      </c>
      <c r="H1634">
        <v>7.5625</v>
      </c>
      <c r="I1634">
        <v>0.875</v>
      </c>
      <c r="J1634" t="s">
        <v>5408</v>
      </c>
      <c r="K1634" t="s">
        <v>2861</v>
      </c>
      <c r="L1634" s="313" t="s">
        <v>5409</v>
      </c>
      <c r="M1634" s="313" t="s">
        <v>5410</v>
      </c>
      <c r="N1634" s="313" t="s">
        <v>2872</v>
      </c>
      <c r="O1634" s="313" t="s">
        <v>2872</v>
      </c>
      <c r="P1634" s="313" t="s">
        <v>3656</v>
      </c>
      <c r="Q1634" s="313" t="s">
        <v>3656</v>
      </c>
    </row>
    <row r="1635" spans="2:17">
      <c r="B1635" s="380">
        <v>44629</v>
      </c>
      <c r="C1635">
        <v>3967</v>
      </c>
      <c r="D1635" s="313" t="s">
        <v>2845</v>
      </c>
      <c r="E1635" s="313" t="s">
        <v>94</v>
      </c>
      <c r="F1635" s="313"/>
      <c r="G1635">
        <v>12.5</v>
      </c>
      <c r="H1635">
        <v>9</v>
      </c>
      <c r="I1635">
        <v>1</v>
      </c>
      <c r="J1635">
        <v>0.875</v>
      </c>
      <c r="K1635" t="s">
        <v>2861</v>
      </c>
      <c r="L1635" s="313" t="s">
        <v>5411</v>
      </c>
      <c r="M1635" s="313" t="s">
        <v>5412</v>
      </c>
      <c r="N1635" s="313"/>
      <c r="O1635" s="313" t="s">
        <v>2872</v>
      </c>
      <c r="P1635" s="313"/>
      <c r="Q1635" s="313"/>
    </row>
    <row r="1636" spans="2:17">
      <c r="B1636" s="380">
        <v>44629</v>
      </c>
      <c r="C1636">
        <v>3968</v>
      </c>
      <c r="D1636" s="313" t="s">
        <v>5405</v>
      </c>
      <c r="E1636" s="313" t="s">
        <v>94</v>
      </c>
      <c r="F1636" s="313"/>
      <c r="G1636">
        <v>8</v>
      </c>
      <c r="H1636">
        <v>4</v>
      </c>
      <c r="I1636">
        <v>1</v>
      </c>
      <c r="J1636">
        <v>0.875</v>
      </c>
      <c r="K1636" t="s">
        <v>2861</v>
      </c>
      <c r="L1636" s="313" t="s">
        <v>5413</v>
      </c>
      <c r="M1636" s="313"/>
      <c r="N1636" s="313" t="s">
        <v>2851</v>
      </c>
      <c r="O1636" s="313" t="s">
        <v>2851</v>
      </c>
      <c r="P1636" s="313"/>
      <c r="Q1636" s="313"/>
    </row>
    <row r="1637" spans="2:17">
      <c r="B1637" s="380">
        <v>44629</v>
      </c>
      <c r="C1637">
        <v>3969</v>
      </c>
      <c r="D1637" s="313" t="s">
        <v>2845</v>
      </c>
      <c r="E1637" s="313" t="s">
        <v>94</v>
      </c>
      <c r="F1637" s="313"/>
      <c r="G1637">
        <v>6</v>
      </c>
      <c r="H1637">
        <v>5</v>
      </c>
      <c r="I1637">
        <v>1</v>
      </c>
      <c r="J1637">
        <v>0.875</v>
      </c>
      <c r="K1637" t="s">
        <v>2861</v>
      </c>
      <c r="L1637" s="313" t="s">
        <v>5413</v>
      </c>
      <c r="M1637" s="313" t="s">
        <v>5414</v>
      </c>
      <c r="N1637" s="313" t="s">
        <v>2910</v>
      </c>
      <c r="O1637" s="313" t="s">
        <v>2910</v>
      </c>
      <c r="P1637" s="313"/>
      <c r="Q1637" s="313"/>
    </row>
    <row r="1638" spans="2:17">
      <c r="B1638" s="380">
        <v>44629</v>
      </c>
      <c r="C1638">
        <v>3970</v>
      </c>
      <c r="D1638" s="313" t="s">
        <v>3866</v>
      </c>
      <c r="E1638" s="313" t="s">
        <v>3825</v>
      </c>
      <c r="F1638" s="313"/>
      <c r="L1638" s="313"/>
      <c r="M1638" s="313"/>
      <c r="N1638" s="313"/>
      <c r="O1638" s="313"/>
      <c r="P1638" s="313"/>
      <c r="Q1638" s="313"/>
    </row>
    <row r="1639" spans="2:17">
      <c r="B1639" s="380">
        <v>44658</v>
      </c>
      <c r="C1639">
        <v>3971</v>
      </c>
      <c r="D1639" s="313" t="s">
        <v>2849</v>
      </c>
      <c r="E1639" s="313" t="s">
        <v>2035</v>
      </c>
      <c r="F1639" s="313"/>
      <c r="G1639">
        <v>4.96875</v>
      </c>
      <c r="H1639">
        <v>3.03125</v>
      </c>
      <c r="I1639">
        <v>0.625</v>
      </c>
      <c r="J1639" t="s">
        <v>4991</v>
      </c>
      <c r="K1639" t="s">
        <v>2861</v>
      </c>
      <c r="L1639" s="313" t="s">
        <v>5382</v>
      </c>
      <c r="M1639" s="313" t="s">
        <v>5415</v>
      </c>
      <c r="N1639" s="313" t="s">
        <v>2848</v>
      </c>
      <c r="O1639" s="313"/>
      <c r="P1639" s="313"/>
      <c r="Q1639" s="313"/>
    </row>
    <row r="1640" spans="2:17">
      <c r="B1640" s="380">
        <v>44634</v>
      </c>
      <c r="C1640">
        <v>3972</v>
      </c>
      <c r="D1640" s="313" t="s">
        <v>2845</v>
      </c>
      <c r="E1640" s="313" t="s">
        <v>94</v>
      </c>
      <c r="F1640" s="313"/>
      <c r="G1640">
        <v>4.375</v>
      </c>
      <c r="H1640">
        <v>4.375</v>
      </c>
      <c r="I1640">
        <v>0.625</v>
      </c>
      <c r="J1640">
        <v>0.5</v>
      </c>
      <c r="K1640" t="s">
        <v>2899</v>
      </c>
      <c r="L1640" s="313" t="s">
        <v>5416</v>
      </c>
      <c r="M1640" s="313"/>
      <c r="N1640" s="313" t="s">
        <v>2848</v>
      </c>
      <c r="O1640" s="313" t="s">
        <v>5417</v>
      </c>
      <c r="P1640" s="313"/>
      <c r="Q1640" s="313"/>
    </row>
    <row r="1641" spans="2:17">
      <c r="B1641" s="380">
        <v>44634</v>
      </c>
      <c r="C1641">
        <v>3973</v>
      </c>
      <c r="D1641" s="313" t="s">
        <v>2845</v>
      </c>
      <c r="E1641" s="313" t="s">
        <v>94</v>
      </c>
      <c r="F1641" s="313"/>
      <c r="G1641">
        <v>4</v>
      </c>
      <c r="H1641">
        <v>3.0625</v>
      </c>
      <c r="I1641">
        <v>1.25</v>
      </c>
      <c r="J1641">
        <v>1.25</v>
      </c>
      <c r="K1641" t="s">
        <v>4102</v>
      </c>
      <c r="L1641" s="313" t="s">
        <v>5341</v>
      </c>
      <c r="M1641" s="313" t="s">
        <v>5418</v>
      </c>
      <c r="N1641" s="313" t="s">
        <v>5419</v>
      </c>
      <c r="O1641" s="313" t="s">
        <v>5420</v>
      </c>
      <c r="P1641" s="313"/>
      <c r="Q1641" s="313"/>
    </row>
    <row r="1642" spans="2:17">
      <c r="B1642" s="380">
        <v>44635</v>
      </c>
      <c r="C1642">
        <v>3974</v>
      </c>
      <c r="D1642" s="313" t="s">
        <v>2845</v>
      </c>
      <c r="E1642" s="313" t="s">
        <v>94</v>
      </c>
      <c r="F1642" s="313"/>
      <c r="G1642">
        <v>12.4375</v>
      </c>
      <c r="H1642">
        <v>8.4375</v>
      </c>
      <c r="I1642">
        <v>1.25</v>
      </c>
      <c r="J1642">
        <v>0.875</v>
      </c>
      <c r="K1642" t="s">
        <v>4102</v>
      </c>
      <c r="L1642" s="313" t="s">
        <v>5341</v>
      </c>
      <c r="M1642" s="313" t="s">
        <v>5421</v>
      </c>
      <c r="N1642" s="313" t="s">
        <v>2872</v>
      </c>
      <c r="O1642" s="313" t="s">
        <v>2872</v>
      </c>
      <c r="P1642" s="313"/>
      <c r="Q1642" s="313"/>
    </row>
    <row r="1643" spans="2:17">
      <c r="B1643" s="380">
        <v>44635</v>
      </c>
      <c r="C1643">
        <v>3975</v>
      </c>
      <c r="D1643" s="313" t="s">
        <v>2845</v>
      </c>
      <c r="E1643" s="313" t="s">
        <v>94</v>
      </c>
      <c r="F1643" s="313"/>
      <c r="G1643">
        <v>7</v>
      </c>
      <c r="H1643">
        <v>7</v>
      </c>
      <c r="I1643">
        <v>1</v>
      </c>
      <c r="J1643">
        <v>1</v>
      </c>
      <c r="K1643" t="s">
        <v>4102</v>
      </c>
      <c r="L1643" s="313" t="s">
        <v>5342</v>
      </c>
      <c r="M1643" s="313" t="s">
        <v>5422</v>
      </c>
      <c r="N1643" s="313" t="s">
        <v>4193</v>
      </c>
      <c r="O1643" s="313" t="s">
        <v>4193</v>
      </c>
      <c r="P1643" s="313"/>
      <c r="Q1643" s="313"/>
    </row>
    <row r="1644" spans="2:17">
      <c r="B1644" s="380">
        <v>44636</v>
      </c>
      <c r="C1644">
        <v>3976</v>
      </c>
      <c r="D1644" s="313" t="s">
        <v>2845</v>
      </c>
      <c r="E1644" s="313" t="s">
        <v>94</v>
      </c>
      <c r="F1644" s="313"/>
      <c r="G1644">
        <v>12.59375</v>
      </c>
      <c r="H1644">
        <v>12.59375</v>
      </c>
      <c r="I1644">
        <v>1.125</v>
      </c>
      <c r="J1644">
        <v>1.125</v>
      </c>
      <c r="K1644" t="s">
        <v>2894</v>
      </c>
      <c r="L1644" s="313" t="s">
        <v>5423</v>
      </c>
      <c r="M1644" s="313" t="s">
        <v>5424</v>
      </c>
      <c r="N1644" s="313" t="s">
        <v>5425</v>
      </c>
      <c r="O1644" s="313" t="s">
        <v>5425</v>
      </c>
      <c r="P1644" s="313"/>
      <c r="Q1644" s="313"/>
    </row>
    <row r="1645" spans="2:17">
      <c r="B1645" s="380">
        <v>44636</v>
      </c>
      <c r="C1645">
        <v>3977</v>
      </c>
      <c r="D1645" s="313" t="s">
        <v>2845</v>
      </c>
      <c r="E1645" s="313" t="s">
        <v>94</v>
      </c>
      <c r="F1645" s="313"/>
      <c r="G1645">
        <v>6.75</v>
      </c>
      <c r="H1645">
        <v>5.15625</v>
      </c>
      <c r="I1645">
        <v>1.5</v>
      </c>
      <c r="J1645">
        <v>1.1875</v>
      </c>
      <c r="K1645" t="s">
        <v>2861</v>
      </c>
      <c r="L1645" s="313" t="s">
        <v>5426</v>
      </c>
      <c r="M1645" s="313" t="s">
        <v>5427</v>
      </c>
      <c r="N1645" s="313" t="s">
        <v>5428</v>
      </c>
      <c r="O1645" s="313" t="s">
        <v>5428</v>
      </c>
      <c r="P1645" s="313" t="s">
        <v>4208</v>
      </c>
      <c r="Q1645" s="313" t="s">
        <v>5429</v>
      </c>
    </row>
    <row r="1646" spans="2:17">
      <c r="B1646" s="380">
        <v>44636</v>
      </c>
      <c r="C1646">
        <v>3978</v>
      </c>
      <c r="D1646" s="313" t="s">
        <v>2845</v>
      </c>
      <c r="E1646" s="313"/>
      <c r="F1646" s="313"/>
      <c r="J1646">
        <v>0.5625</v>
      </c>
      <c r="L1646" s="313" t="s">
        <v>5430</v>
      </c>
      <c r="M1646" s="313" t="s">
        <v>5431</v>
      </c>
      <c r="N1646" s="313" t="s">
        <v>5432</v>
      </c>
      <c r="O1646" s="313" t="s">
        <v>5432</v>
      </c>
      <c r="P1646" s="313"/>
      <c r="Q1646" s="313"/>
    </row>
    <row r="1647" spans="2:17">
      <c r="B1647" s="380">
        <v>44637</v>
      </c>
      <c r="C1647">
        <v>3979</v>
      </c>
      <c r="D1647" s="313" t="s">
        <v>2845</v>
      </c>
      <c r="E1647" s="313" t="s">
        <v>94</v>
      </c>
      <c r="F1647" s="313"/>
      <c r="G1647">
        <v>5.625</v>
      </c>
      <c r="H1647">
        <v>2</v>
      </c>
      <c r="I1647">
        <v>1.5</v>
      </c>
      <c r="J1647">
        <v>0.75</v>
      </c>
      <c r="K1647" t="s">
        <v>2861</v>
      </c>
      <c r="L1647" s="313" t="s">
        <v>5433</v>
      </c>
      <c r="M1647" s="313" t="s">
        <v>5434</v>
      </c>
      <c r="N1647" s="313" t="s">
        <v>3607</v>
      </c>
      <c r="O1647" s="313" t="s">
        <v>3607</v>
      </c>
      <c r="P1647" s="313"/>
      <c r="Q1647" s="313"/>
    </row>
    <row r="1648" spans="2:17">
      <c r="B1648" s="380">
        <v>44643</v>
      </c>
      <c r="C1648">
        <v>3980</v>
      </c>
      <c r="D1648" s="313" t="s">
        <v>5405</v>
      </c>
      <c r="E1648" s="313" t="s">
        <v>94</v>
      </c>
      <c r="F1648" s="313"/>
      <c r="G1648">
        <v>7.125</v>
      </c>
      <c r="H1648">
        <v>6.625</v>
      </c>
      <c r="I1648">
        <v>2</v>
      </c>
      <c r="J1648">
        <v>2</v>
      </c>
      <c r="K1648" t="s">
        <v>4102</v>
      </c>
      <c r="L1648" s="313" t="s">
        <v>5435</v>
      </c>
      <c r="M1648" s="313"/>
      <c r="N1648" s="313" t="s">
        <v>2872</v>
      </c>
      <c r="O1648" s="313" t="s">
        <v>2872</v>
      </c>
      <c r="P1648" s="313"/>
      <c r="Q1648" s="313"/>
    </row>
    <row r="1649" spans="2:17">
      <c r="B1649" s="380">
        <v>44648</v>
      </c>
      <c r="C1649">
        <v>3981</v>
      </c>
      <c r="D1649" s="313" t="s">
        <v>5405</v>
      </c>
      <c r="E1649" s="313" t="s">
        <v>94</v>
      </c>
      <c r="F1649" s="313"/>
      <c r="G1649">
        <v>5.875</v>
      </c>
      <c r="H1649">
        <v>1.75</v>
      </c>
      <c r="I1649">
        <v>1.125</v>
      </c>
      <c r="J1649">
        <v>0.625</v>
      </c>
      <c r="K1649" t="s">
        <v>2899</v>
      </c>
      <c r="L1649" s="313" t="s">
        <v>5436</v>
      </c>
      <c r="M1649" s="313" t="s">
        <v>5437</v>
      </c>
      <c r="N1649" s="313" t="s">
        <v>2848</v>
      </c>
      <c r="O1649" s="313" t="s">
        <v>2848</v>
      </c>
      <c r="P1649" s="313"/>
      <c r="Q1649" s="313"/>
    </row>
    <row r="1650" spans="2:17">
      <c r="B1650" s="380">
        <v>44648</v>
      </c>
      <c r="C1650">
        <v>3982</v>
      </c>
      <c r="D1650" s="313" t="s">
        <v>5405</v>
      </c>
      <c r="E1650" s="313" t="s">
        <v>94</v>
      </c>
      <c r="F1650" s="313"/>
      <c r="G1650">
        <v>4.625</v>
      </c>
      <c r="H1650">
        <v>2.125</v>
      </c>
      <c r="I1650">
        <v>2.125</v>
      </c>
      <c r="J1650">
        <v>1.875</v>
      </c>
      <c r="K1650" t="s">
        <v>2899</v>
      </c>
      <c r="L1650" s="313" t="s">
        <v>5436</v>
      </c>
      <c r="M1650" s="313" t="s">
        <v>5438</v>
      </c>
      <c r="N1650" s="313" t="s">
        <v>2851</v>
      </c>
      <c r="O1650" s="313" t="s">
        <v>2851</v>
      </c>
      <c r="P1650" s="313"/>
      <c r="Q1650" s="313"/>
    </row>
    <row r="1651" spans="2:17">
      <c r="B1651" s="380">
        <v>44649</v>
      </c>
      <c r="C1651">
        <v>3983</v>
      </c>
      <c r="D1651" s="313" t="s">
        <v>2845</v>
      </c>
      <c r="E1651" s="313" t="s">
        <v>94</v>
      </c>
      <c r="F1651" s="313"/>
      <c r="G1651">
        <v>6</v>
      </c>
      <c r="H1651">
        <v>6</v>
      </c>
      <c r="I1651">
        <v>4</v>
      </c>
      <c r="J1651">
        <v>1.5</v>
      </c>
      <c r="K1651" t="s">
        <v>2861</v>
      </c>
      <c r="L1651" s="313" t="s">
        <v>5436</v>
      </c>
      <c r="M1651" s="313" t="s">
        <v>5439</v>
      </c>
      <c r="N1651" s="313" t="s">
        <v>5440</v>
      </c>
      <c r="O1651" s="313" t="s">
        <v>5440</v>
      </c>
      <c r="P1651" s="313"/>
      <c r="Q1651" s="313"/>
    </row>
    <row r="1652" spans="2:17">
      <c r="B1652" s="380">
        <v>44649</v>
      </c>
      <c r="C1652">
        <v>3984</v>
      </c>
      <c r="D1652" s="313" t="s">
        <v>2845</v>
      </c>
      <c r="E1652" s="313" t="s">
        <v>94</v>
      </c>
      <c r="F1652" s="313"/>
      <c r="G1652">
        <v>8.5</v>
      </c>
      <c r="H1652">
        <v>8.5</v>
      </c>
      <c r="I1652">
        <v>4.5</v>
      </c>
      <c r="J1652">
        <v>1.5</v>
      </c>
      <c r="K1652" t="s">
        <v>2855</v>
      </c>
      <c r="L1652" s="313" t="s">
        <v>5436</v>
      </c>
      <c r="M1652" s="313" t="s">
        <v>5441</v>
      </c>
      <c r="N1652" s="313"/>
      <c r="O1652" s="313"/>
      <c r="P1652" s="313"/>
      <c r="Q1652" s="313"/>
    </row>
    <row r="1653" spans="2:17">
      <c r="B1653" s="380">
        <v>44651</v>
      </c>
      <c r="C1653">
        <v>3985</v>
      </c>
      <c r="D1653" s="313" t="s">
        <v>2845</v>
      </c>
      <c r="E1653" s="313" t="s">
        <v>94</v>
      </c>
      <c r="F1653" s="313"/>
      <c r="G1653">
        <v>10.5</v>
      </c>
      <c r="H1653">
        <v>8.5</v>
      </c>
      <c r="I1653">
        <v>1.25</v>
      </c>
      <c r="J1653">
        <v>1.125</v>
      </c>
      <c r="K1653" t="s">
        <v>2894</v>
      </c>
      <c r="L1653" s="313" t="s">
        <v>5442</v>
      </c>
      <c r="M1653" s="313" t="s">
        <v>5443</v>
      </c>
      <c r="N1653" s="313" t="s">
        <v>5440</v>
      </c>
      <c r="O1653" s="313" t="s">
        <v>5440</v>
      </c>
      <c r="P1653" s="313"/>
      <c r="Q1653" s="313"/>
    </row>
    <row r="1654" spans="2:17">
      <c r="B1654" s="380">
        <v>44657</v>
      </c>
      <c r="C1654">
        <v>3986</v>
      </c>
      <c r="D1654" s="313" t="s">
        <v>2845</v>
      </c>
      <c r="E1654" s="313" t="s">
        <v>94</v>
      </c>
      <c r="F1654" s="313"/>
      <c r="G1654">
        <v>15</v>
      </c>
      <c r="H1654">
        <v>8.5</v>
      </c>
      <c r="I1654">
        <v>1.75</v>
      </c>
      <c r="J1654">
        <v>1.25</v>
      </c>
      <c r="K1654" t="s">
        <v>2936</v>
      </c>
      <c r="L1654" s="313" t="s">
        <v>5159</v>
      </c>
      <c r="M1654" s="313" t="s">
        <v>5444</v>
      </c>
      <c r="N1654" s="313" t="s">
        <v>5440</v>
      </c>
      <c r="O1654" s="313" t="s">
        <v>5440</v>
      </c>
      <c r="P1654" s="313"/>
      <c r="Q1654" s="313"/>
    </row>
    <row r="1655" spans="2:17">
      <c r="B1655" s="380">
        <v>44658</v>
      </c>
      <c r="C1655">
        <v>3987</v>
      </c>
      <c r="D1655" s="313" t="s">
        <v>2845</v>
      </c>
      <c r="E1655" s="313" t="s">
        <v>94</v>
      </c>
      <c r="F1655" s="313"/>
      <c r="G1655">
        <v>7.25</v>
      </c>
      <c r="H1655">
        <v>6.75</v>
      </c>
      <c r="I1655">
        <v>2</v>
      </c>
      <c r="J1655">
        <v>2</v>
      </c>
      <c r="K1655" t="s">
        <v>4102</v>
      </c>
      <c r="L1655" s="313" t="s">
        <v>5435</v>
      </c>
      <c r="M1655" s="313"/>
      <c r="N1655" s="313" t="s">
        <v>2872</v>
      </c>
      <c r="O1655" s="313" t="s">
        <v>2872</v>
      </c>
      <c r="P1655" s="313"/>
      <c r="Q1655" s="313"/>
    </row>
    <row r="1656" spans="2:17">
      <c r="B1656" s="380">
        <v>44658</v>
      </c>
      <c r="C1656">
        <v>3988</v>
      </c>
      <c r="D1656" s="313" t="s">
        <v>2845</v>
      </c>
      <c r="E1656" s="313" t="s">
        <v>94</v>
      </c>
      <c r="F1656" s="313"/>
      <c r="G1656">
        <v>10</v>
      </c>
      <c r="H1656">
        <v>6</v>
      </c>
      <c r="I1656">
        <v>4</v>
      </c>
      <c r="J1656">
        <v>1.5</v>
      </c>
      <c r="K1656" t="s">
        <v>2936</v>
      </c>
      <c r="L1656" s="313" t="s">
        <v>5445</v>
      </c>
      <c r="M1656" s="313" t="s">
        <v>5446</v>
      </c>
      <c r="N1656" s="313" t="s">
        <v>5440</v>
      </c>
      <c r="O1656" s="313" t="s">
        <v>5440</v>
      </c>
      <c r="P1656" s="313"/>
      <c r="Q1656" s="313"/>
    </row>
    <row r="1657" spans="2:17">
      <c r="B1657" s="380">
        <v>44669</v>
      </c>
      <c r="C1657">
        <v>3989</v>
      </c>
      <c r="D1657" s="313" t="s">
        <v>2845</v>
      </c>
      <c r="E1657" s="313" t="s">
        <v>94</v>
      </c>
      <c r="F1657" s="313"/>
      <c r="G1657">
        <v>5</v>
      </c>
      <c r="H1657">
        <v>5</v>
      </c>
      <c r="I1657">
        <v>2.75</v>
      </c>
      <c r="J1657">
        <v>2.625</v>
      </c>
      <c r="K1657" t="s">
        <v>4102</v>
      </c>
      <c r="L1657" s="313" t="s">
        <v>5447</v>
      </c>
      <c r="M1657" s="313" t="s">
        <v>5448</v>
      </c>
      <c r="N1657" s="313" t="s">
        <v>2872</v>
      </c>
      <c r="O1657" s="313" t="s">
        <v>2872</v>
      </c>
      <c r="P1657" s="313"/>
      <c r="Q1657" s="313"/>
    </row>
    <row r="1658" spans="2:17">
      <c r="B1658" s="380">
        <v>44672</v>
      </c>
      <c r="C1658">
        <v>3990</v>
      </c>
      <c r="D1658" s="313" t="s">
        <v>2849</v>
      </c>
      <c r="E1658" s="313" t="s">
        <v>1788</v>
      </c>
      <c r="F1658" s="313"/>
      <c r="G1658">
        <v>4.3125</v>
      </c>
      <c r="H1658">
        <v>4.3125</v>
      </c>
      <c r="I1658">
        <v>1.8125</v>
      </c>
      <c r="J1658" t="s">
        <v>5125</v>
      </c>
      <c r="K1658" t="s">
        <v>4102</v>
      </c>
      <c r="L1658" s="313" t="s">
        <v>5308</v>
      </c>
      <c r="M1658" s="313" t="s">
        <v>5449</v>
      </c>
      <c r="N1658" s="313"/>
      <c r="O1658" s="313" t="s">
        <v>4738</v>
      </c>
      <c r="P1658" s="313"/>
      <c r="Q1658" s="313"/>
    </row>
    <row r="1659" spans="2:17">
      <c r="B1659" s="380">
        <v>44672</v>
      </c>
      <c r="C1659">
        <v>3991</v>
      </c>
      <c r="D1659" s="313" t="s">
        <v>3866</v>
      </c>
      <c r="E1659" s="313" t="s">
        <v>3825</v>
      </c>
      <c r="F1659" s="313"/>
      <c r="G1659">
        <v>4.4375</v>
      </c>
      <c r="H1659">
        <v>4.4375</v>
      </c>
      <c r="I1659">
        <v>0.625</v>
      </c>
      <c r="J1659" t="s">
        <v>5125</v>
      </c>
      <c r="K1659" t="s">
        <v>3934</v>
      </c>
      <c r="L1659" s="313" t="s">
        <v>5308</v>
      </c>
      <c r="M1659" s="313" t="s">
        <v>5450</v>
      </c>
      <c r="N1659" s="313"/>
      <c r="O1659" s="313"/>
      <c r="P1659" s="313"/>
      <c r="Q1659" s="313"/>
    </row>
    <row r="1660" spans="2:17">
      <c r="B1660" s="380">
        <v>44672</v>
      </c>
      <c r="C1660">
        <v>3992</v>
      </c>
      <c r="D1660" s="313" t="s">
        <v>2845</v>
      </c>
      <c r="E1660" s="313" t="s">
        <v>94</v>
      </c>
      <c r="F1660" s="313"/>
      <c r="L1660" s="313" t="s">
        <v>5451</v>
      </c>
      <c r="M1660" s="313" t="s">
        <v>5452</v>
      </c>
      <c r="N1660" s="313" t="s">
        <v>5453</v>
      </c>
      <c r="O1660" s="313" t="s">
        <v>5454</v>
      </c>
      <c r="P1660" s="313" t="s">
        <v>5455</v>
      </c>
      <c r="Q1660" s="313" t="s">
        <v>5455</v>
      </c>
    </row>
    <row r="1661" spans="2:17">
      <c r="B1661" s="380">
        <v>44676</v>
      </c>
      <c r="C1661">
        <v>3993</v>
      </c>
      <c r="D1661" s="313" t="s">
        <v>2849</v>
      </c>
      <c r="E1661" s="313" t="s">
        <v>94</v>
      </c>
      <c r="F1661" s="313"/>
      <c r="G1661">
        <v>17.875</v>
      </c>
      <c r="H1661">
        <v>6.125</v>
      </c>
      <c r="I1661">
        <v>1.75</v>
      </c>
      <c r="J1661" t="s">
        <v>3270</v>
      </c>
      <c r="K1661" t="s">
        <v>5456</v>
      </c>
      <c r="L1661" s="313" t="s">
        <v>5457</v>
      </c>
      <c r="M1661" s="313" t="s">
        <v>5458</v>
      </c>
      <c r="N1661" s="313" t="s">
        <v>4684</v>
      </c>
      <c r="O1661" s="313" t="s">
        <v>4684</v>
      </c>
      <c r="P1661" s="313"/>
      <c r="Q1661" s="313"/>
    </row>
    <row r="1662" spans="2:17">
      <c r="B1662" s="380">
        <v>44706</v>
      </c>
      <c r="C1662">
        <v>3994</v>
      </c>
      <c r="D1662" s="313" t="s">
        <v>2849</v>
      </c>
      <c r="E1662" s="313" t="s">
        <v>2035</v>
      </c>
      <c r="F1662" s="313" t="s">
        <v>2860</v>
      </c>
      <c r="G1662">
        <v>2.1875</v>
      </c>
      <c r="H1662">
        <v>2.1875</v>
      </c>
      <c r="I1662">
        <v>1</v>
      </c>
      <c r="J1662" t="s">
        <v>5125</v>
      </c>
      <c r="K1662" t="s">
        <v>2936</v>
      </c>
      <c r="L1662" s="313" t="s">
        <v>5459</v>
      </c>
      <c r="M1662" s="313" t="s">
        <v>5460</v>
      </c>
      <c r="N1662" s="313" t="s">
        <v>5461</v>
      </c>
      <c r="O1662" s="313"/>
      <c r="P1662" s="313" t="s">
        <v>3029</v>
      </c>
      <c r="Q1662" s="313"/>
    </row>
    <row r="1663" spans="2:17">
      <c r="B1663" s="380">
        <v>44706</v>
      </c>
      <c r="C1663">
        <v>3995</v>
      </c>
      <c r="D1663" s="313" t="s">
        <v>2849</v>
      </c>
      <c r="E1663" s="313" t="s">
        <v>2035</v>
      </c>
      <c r="F1663" s="313" t="s">
        <v>2860</v>
      </c>
      <c r="G1663">
        <v>4.5625</v>
      </c>
      <c r="H1663">
        <v>3.3125</v>
      </c>
      <c r="I1663">
        <v>0.6875</v>
      </c>
      <c r="J1663" t="s">
        <v>4991</v>
      </c>
      <c r="K1663" t="s">
        <v>2936</v>
      </c>
      <c r="L1663" s="313" t="s">
        <v>5459</v>
      </c>
      <c r="M1663" s="313" t="s">
        <v>5460</v>
      </c>
      <c r="N1663" s="313" t="s">
        <v>5462</v>
      </c>
      <c r="O1663" s="313"/>
      <c r="P1663" s="313" t="s">
        <v>3029</v>
      </c>
      <c r="Q1663" s="313"/>
    </row>
    <row r="1664" spans="2:17">
      <c r="B1664" s="380">
        <v>44706</v>
      </c>
      <c r="C1664">
        <v>3996</v>
      </c>
      <c r="D1664" s="313" t="s">
        <v>2907</v>
      </c>
      <c r="E1664" s="313" t="s">
        <v>3786</v>
      </c>
      <c r="F1664" s="313"/>
      <c r="G1664">
        <v>2.3125</v>
      </c>
      <c r="H1664">
        <v>2.3125</v>
      </c>
      <c r="I1664">
        <v>1.15625</v>
      </c>
      <c r="J1664" t="s">
        <v>2954</v>
      </c>
      <c r="K1664" t="s">
        <v>3168</v>
      </c>
      <c r="L1664" s="313" t="s">
        <v>5459</v>
      </c>
      <c r="M1664" s="313" t="s">
        <v>5463</v>
      </c>
      <c r="N1664" s="313" t="s">
        <v>5464</v>
      </c>
      <c r="O1664" s="313"/>
      <c r="P1664" s="313"/>
      <c r="Q1664" s="313"/>
    </row>
    <row r="1665" spans="2:18">
      <c r="B1665" s="380">
        <v>44706</v>
      </c>
      <c r="C1665">
        <v>3997</v>
      </c>
      <c r="D1665" s="313" t="s">
        <v>2907</v>
      </c>
      <c r="E1665" s="313" t="s">
        <v>3786</v>
      </c>
      <c r="F1665" s="313"/>
      <c r="G1665">
        <v>4.625</v>
      </c>
      <c r="H1665">
        <v>3.4375</v>
      </c>
      <c r="I1665">
        <v>0.8125</v>
      </c>
      <c r="J1665" t="s">
        <v>2954</v>
      </c>
      <c r="K1665" t="s">
        <v>5465</v>
      </c>
      <c r="L1665" s="313" t="s">
        <v>5459</v>
      </c>
      <c r="M1665" s="313" t="s">
        <v>5466</v>
      </c>
      <c r="N1665" s="313" t="s">
        <v>5467</v>
      </c>
      <c r="O1665" s="313"/>
      <c r="P1665" s="313"/>
      <c r="Q1665" s="313"/>
    </row>
    <row r="1666" spans="2:18">
      <c r="B1666" s="380">
        <v>44677</v>
      </c>
      <c r="C1666">
        <v>3998</v>
      </c>
      <c r="D1666" s="313" t="s">
        <v>2845</v>
      </c>
      <c r="E1666" s="313" t="s">
        <v>94</v>
      </c>
      <c r="F1666" s="313"/>
      <c r="G1666">
        <v>3.625</v>
      </c>
      <c r="H1666">
        <v>3.625</v>
      </c>
      <c r="I1666">
        <v>2</v>
      </c>
      <c r="J1666">
        <v>1.75</v>
      </c>
      <c r="K1666" t="s">
        <v>2861</v>
      </c>
      <c r="L1666" s="313" t="s">
        <v>5468</v>
      </c>
      <c r="M1666" s="313" t="s">
        <v>5469</v>
      </c>
      <c r="N1666" s="313" t="s">
        <v>5470</v>
      </c>
      <c r="O1666" s="313" t="s">
        <v>5470</v>
      </c>
      <c r="P1666" s="313"/>
      <c r="Q1666" s="313"/>
    </row>
    <row r="1667" spans="2:18">
      <c r="B1667" s="380">
        <v>44677</v>
      </c>
      <c r="C1667">
        <v>3999</v>
      </c>
      <c r="D1667" s="313" t="s">
        <v>2849</v>
      </c>
      <c r="E1667" s="313" t="s">
        <v>2035</v>
      </c>
      <c r="F1667" s="313"/>
      <c r="G1667">
        <v>7.625</v>
      </c>
      <c r="H1667">
        <v>2.875</v>
      </c>
      <c r="I1667">
        <v>0.875</v>
      </c>
      <c r="J1667" t="s">
        <v>3235</v>
      </c>
      <c r="K1667" t="s">
        <v>2899</v>
      </c>
      <c r="L1667" s="313" t="s">
        <v>5471</v>
      </c>
      <c r="M1667" s="313"/>
      <c r="N1667" s="313"/>
      <c r="O1667" s="313" t="s">
        <v>3607</v>
      </c>
      <c r="P1667" s="313"/>
      <c r="Q1667" s="313"/>
    </row>
    <row r="1668" spans="2:18">
      <c r="B1668" s="380">
        <v>44677</v>
      </c>
      <c r="C1668">
        <v>4000</v>
      </c>
      <c r="D1668" s="313" t="s">
        <v>3866</v>
      </c>
      <c r="E1668" s="313" t="s">
        <v>3825</v>
      </c>
      <c r="F1668" s="313"/>
      <c r="G1668">
        <v>7.625</v>
      </c>
      <c r="H1668">
        <v>2.8125</v>
      </c>
      <c r="I1668">
        <v>0.71875</v>
      </c>
      <c r="J1668" t="s">
        <v>5125</v>
      </c>
      <c r="K1668" t="s">
        <v>3934</v>
      </c>
      <c r="L1668" s="313" t="s">
        <v>5471</v>
      </c>
      <c r="M1668" s="313" t="s">
        <v>5472</v>
      </c>
      <c r="N1668" s="313"/>
      <c r="O1668" s="313"/>
      <c r="P1668" s="313"/>
      <c r="Q1668" s="313"/>
    </row>
    <row r="1669" spans="2:18">
      <c r="B1669" s="380"/>
      <c r="C1669">
        <v>4001</v>
      </c>
      <c r="D1669" s="313" t="s">
        <v>3694</v>
      </c>
      <c r="E1669" s="313" t="s">
        <v>94</v>
      </c>
      <c r="F1669" s="313" t="s">
        <v>2822</v>
      </c>
      <c r="G1669">
        <v>2.5</v>
      </c>
      <c r="H1669">
        <v>2.5</v>
      </c>
      <c r="I1669" t="s">
        <v>234</v>
      </c>
      <c r="J1669">
        <v>0.5625</v>
      </c>
      <c r="K1669" t="s">
        <v>2894</v>
      </c>
      <c r="L1669" s="313"/>
      <c r="M1669" s="313" t="s">
        <v>5473</v>
      </c>
      <c r="N1669" s="313" t="s">
        <v>5474</v>
      </c>
      <c r="O1669" s="313" t="s">
        <v>5475</v>
      </c>
      <c r="P1669" s="313" t="s">
        <v>5476</v>
      </c>
      <c r="Q1669" s="313"/>
    </row>
    <row r="1670" spans="2:18">
      <c r="B1670" s="380"/>
      <c r="C1670">
        <v>4002</v>
      </c>
      <c r="D1670" s="313" t="s">
        <v>3694</v>
      </c>
      <c r="E1670" s="313" t="s">
        <v>94</v>
      </c>
      <c r="F1670" s="313"/>
      <c r="G1670">
        <v>2.5</v>
      </c>
      <c r="H1670">
        <v>2.5</v>
      </c>
      <c r="I1670">
        <v>0.5625</v>
      </c>
      <c r="J1670">
        <v>0.5625</v>
      </c>
      <c r="K1670" t="s">
        <v>2894</v>
      </c>
      <c r="L1670" s="313"/>
      <c r="M1670" s="313"/>
      <c r="N1670" s="313" t="s">
        <v>1351</v>
      </c>
      <c r="O1670" s="313"/>
      <c r="P1670" s="313"/>
      <c r="Q1670" s="313"/>
    </row>
    <row r="1671" spans="2:18">
      <c r="B1671" s="380"/>
      <c r="C1671">
        <v>4006</v>
      </c>
      <c r="D1671" s="313" t="s">
        <v>3694</v>
      </c>
      <c r="E1671" s="313" t="s">
        <v>94</v>
      </c>
      <c r="F1671" s="313" t="s">
        <v>2822</v>
      </c>
      <c r="G1671">
        <v>2.125</v>
      </c>
      <c r="H1671">
        <v>1.75</v>
      </c>
      <c r="I1671">
        <v>0.5625</v>
      </c>
      <c r="J1671">
        <v>0.5625</v>
      </c>
      <c r="K1671" t="s">
        <v>2894</v>
      </c>
      <c r="L1671" s="313"/>
      <c r="M1671" s="313"/>
      <c r="N1671" s="313" t="s">
        <v>1351</v>
      </c>
      <c r="O1671" s="313"/>
      <c r="P1671" s="313"/>
      <c r="Q1671" s="313"/>
    </row>
    <row r="1672" spans="2:18">
      <c r="B1672" s="380"/>
      <c r="C1672">
        <v>4035</v>
      </c>
      <c r="D1672" s="313" t="s">
        <v>3694</v>
      </c>
      <c r="E1672" s="313" t="s">
        <v>94</v>
      </c>
      <c r="F1672" s="313"/>
      <c r="G1672">
        <v>3.5</v>
      </c>
      <c r="H1672">
        <v>3</v>
      </c>
      <c r="I1672">
        <v>0.5625</v>
      </c>
      <c r="J1672" t="s">
        <v>3067</v>
      </c>
      <c r="K1672" t="s">
        <v>2894</v>
      </c>
      <c r="L1672" s="313"/>
      <c r="M1672" s="313" t="s">
        <v>5477</v>
      </c>
      <c r="N1672" s="313" t="s">
        <v>1351</v>
      </c>
      <c r="O1672" s="313"/>
      <c r="P1672" s="313"/>
      <c r="Q1672" s="313"/>
    </row>
    <row r="1673" spans="2:18">
      <c r="B1673" s="380"/>
      <c r="C1673">
        <v>4037</v>
      </c>
      <c r="D1673" s="313" t="s">
        <v>3694</v>
      </c>
      <c r="E1673" s="313" t="s">
        <v>94</v>
      </c>
      <c r="F1673" s="313"/>
      <c r="G1673">
        <v>3.5</v>
      </c>
      <c r="H1673">
        <v>3</v>
      </c>
      <c r="I1673">
        <v>0.5</v>
      </c>
      <c r="J1673">
        <v>0.5</v>
      </c>
      <c r="K1673" t="s">
        <v>2894</v>
      </c>
      <c r="L1673" s="313"/>
      <c r="M1673" s="313" t="s">
        <v>5478</v>
      </c>
      <c r="N1673" s="313" t="s">
        <v>5479</v>
      </c>
      <c r="O1673" s="313"/>
      <c r="P1673" s="313"/>
      <c r="Q1673" s="313"/>
    </row>
    <row r="1674" spans="2:18">
      <c r="B1674" s="380"/>
      <c r="C1674">
        <v>4045</v>
      </c>
      <c r="D1674" s="313" t="s">
        <v>3694</v>
      </c>
      <c r="E1674" s="313" t="s">
        <v>94</v>
      </c>
      <c r="F1674" s="313"/>
      <c r="G1674">
        <v>8</v>
      </c>
      <c r="H1674">
        <v>2</v>
      </c>
      <c r="I1674">
        <v>0.5</v>
      </c>
      <c r="J1674">
        <v>0.5</v>
      </c>
      <c r="K1674" t="s">
        <v>2894</v>
      </c>
      <c r="L1674" s="313"/>
      <c r="M1674" s="313" t="s">
        <v>963</v>
      </c>
      <c r="N1674" s="313" t="s">
        <v>1351</v>
      </c>
      <c r="O1674" s="313"/>
      <c r="P1674" s="313"/>
      <c r="Q1674" s="313"/>
    </row>
    <row r="1675" spans="2:18">
      <c r="B1675" s="380"/>
      <c r="C1675">
        <v>4051</v>
      </c>
      <c r="D1675" s="313" t="s">
        <v>3694</v>
      </c>
      <c r="E1675" s="313" t="s">
        <v>94</v>
      </c>
      <c r="F1675" s="313"/>
      <c r="G1675">
        <v>5.25</v>
      </c>
      <c r="H1675">
        <v>3.25</v>
      </c>
      <c r="I1675">
        <v>0.5</v>
      </c>
      <c r="J1675">
        <v>0.5</v>
      </c>
      <c r="K1675" t="s">
        <v>2894</v>
      </c>
      <c r="L1675" s="313" t="s">
        <v>2884</v>
      </c>
      <c r="M1675" s="313" t="s">
        <v>5480</v>
      </c>
      <c r="N1675" s="313" t="s">
        <v>2739</v>
      </c>
      <c r="O1675" s="313"/>
      <c r="P1675" s="313"/>
      <c r="Q1675" s="313"/>
    </row>
    <row r="1676" spans="2:18">
      <c r="B1676" s="380"/>
      <c r="C1676">
        <v>4057</v>
      </c>
      <c r="D1676" s="313" t="s">
        <v>3694</v>
      </c>
      <c r="E1676" s="313" t="s">
        <v>94</v>
      </c>
      <c r="F1676" s="313"/>
      <c r="G1676">
        <v>3.375</v>
      </c>
      <c r="H1676">
        <v>2</v>
      </c>
      <c r="I1676">
        <v>1.4375</v>
      </c>
      <c r="J1676">
        <v>1.4375</v>
      </c>
      <c r="K1676" t="s">
        <v>2894</v>
      </c>
      <c r="L1676" s="313"/>
      <c r="M1676" s="313"/>
      <c r="N1676" s="313"/>
      <c r="O1676" s="313"/>
      <c r="P1676" s="313"/>
      <c r="Q1676" s="313"/>
    </row>
    <row r="1677" spans="2:18">
      <c r="B1677" s="380">
        <v>44677</v>
      </c>
      <c r="C1677">
        <v>4111</v>
      </c>
      <c r="D1677" s="313" t="s">
        <v>5481</v>
      </c>
      <c r="E1677" s="313" t="s">
        <v>5356</v>
      </c>
      <c r="F1677" s="313"/>
      <c r="G1677">
        <v>5.6875</v>
      </c>
      <c r="H1677">
        <v>2.75</v>
      </c>
      <c r="I1677">
        <v>0.5</v>
      </c>
      <c r="J1677" t="s">
        <v>2954</v>
      </c>
      <c r="K1677" t="s">
        <v>2899</v>
      </c>
      <c r="L1677" s="313" t="s">
        <v>5471</v>
      </c>
      <c r="M1677" s="313" t="s">
        <v>5482</v>
      </c>
      <c r="N1677" s="313"/>
      <c r="O1677" s="313" t="s">
        <v>3607</v>
      </c>
      <c r="P1677" s="313"/>
      <c r="Q1677" s="313"/>
    </row>
    <row r="1678" spans="2:18">
      <c r="B1678" s="380">
        <v>44690</v>
      </c>
      <c r="C1678">
        <v>4112</v>
      </c>
      <c r="D1678" s="313" t="s">
        <v>2845</v>
      </c>
      <c r="E1678" s="313" t="s">
        <v>94</v>
      </c>
      <c r="F1678" s="313"/>
      <c r="G1678">
        <v>18.125</v>
      </c>
      <c r="H1678">
        <v>3.5</v>
      </c>
      <c r="I1678">
        <v>2.5</v>
      </c>
      <c r="J1678">
        <v>2.5</v>
      </c>
      <c r="K1678" t="s">
        <v>2861</v>
      </c>
      <c r="L1678" s="313" t="s">
        <v>5483</v>
      </c>
      <c r="M1678" s="313" t="s">
        <v>5484</v>
      </c>
      <c r="N1678" s="313"/>
      <c r="O1678" s="313"/>
      <c r="P1678" s="313"/>
      <c r="Q1678" s="313"/>
    </row>
    <row r="1679" spans="2:18">
      <c r="B1679" s="380">
        <v>44690</v>
      </c>
      <c r="C1679">
        <v>4113</v>
      </c>
      <c r="D1679" s="313" t="s">
        <v>2845</v>
      </c>
      <c r="E1679" s="313" t="s">
        <v>94</v>
      </c>
      <c r="F1679" s="313"/>
      <c r="G1679">
        <v>4.625</v>
      </c>
      <c r="H1679">
        <v>4.625</v>
      </c>
      <c r="I1679">
        <v>4.125</v>
      </c>
      <c r="J1679">
        <v>4.0625</v>
      </c>
      <c r="K1679" t="s">
        <v>4132</v>
      </c>
      <c r="L1679" s="313" t="s">
        <v>5485</v>
      </c>
      <c r="M1679" s="313" t="s">
        <v>5486</v>
      </c>
      <c r="N1679" s="313"/>
      <c r="O1679" s="313"/>
      <c r="P1679" s="313"/>
      <c r="Q1679" s="313"/>
    </row>
    <row r="1680" spans="2:18">
      <c r="B1680" s="380">
        <v>44690</v>
      </c>
      <c r="C1680">
        <v>4114</v>
      </c>
      <c r="D1680" s="313" t="s">
        <v>2849</v>
      </c>
      <c r="E1680" s="313" t="s">
        <v>94</v>
      </c>
      <c r="F1680" s="313" t="s">
        <v>2860</v>
      </c>
      <c r="G1680">
        <v>2.375</v>
      </c>
      <c r="H1680">
        <v>2.375</v>
      </c>
      <c r="I1680">
        <v>1.9375</v>
      </c>
      <c r="J1680">
        <v>0.75</v>
      </c>
      <c r="K1680" t="s">
        <v>2861</v>
      </c>
      <c r="L1680" s="313" t="s">
        <v>5487</v>
      </c>
      <c r="M1680" s="313" t="s">
        <v>5488</v>
      </c>
      <c r="N1680" s="313" t="s">
        <v>5489</v>
      </c>
      <c r="O1680" s="313" t="s">
        <v>5489</v>
      </c>
      <c r="P1680" s="313" t="s">
        <v>4698</v>
      </c>
      <c r="Q1680" s="313" t="s">
        <v>4698</v>
      </c>
      <c r="R1680" t="s">
        <v>5490</v>
      </c>
    </row>
    <row r="1681" spans="2:17">
      <c r="B1681" s="380">
        <v>44683</v>
      </c>
      <c r="C1681">
        <v>4115</v>
      </c>
      <c r="D1681" s="313" t="s">
        <v>2845</v>
      </c>
      <c r="E1681" s="313" t="s">
        <v>94</v>
      </c>
      <c r="F1681" s="313"/>
      <c r="G1681">
        <v>3.5</v>
      </c>
      <c r="H1681">
        <v>3.5</v>
      </c>
      <c r="I1681">
        <v>1.875</v>
      </c>
      <c r="J1681">
        <v>1.3125</v>
      </c>
      <c r="K1681" t="s">
        <v>2861</v>
      </c>
      <c r="L1681" s="313" t="s">
        <v>5491</v>
      </c>
      <c r="M1681" s="313" t="s">
        <v>5492</v>
      </c>
      <c r="N1681" s="313" t="s">
        <v>2851</v>
      </c>
      <c r="O1681" s="313" t="s">
        <v>2851</v>
      </c>
      <c r="P1681" s="313" t="s">
        <v>3907</v>
      </c>
      <c r="Q1681" s="313"/>
    </row>
    <row r="1682" spans="2:17">
      <c r="B1682" s="380">
        <v>44683</v>
      </c>
      <c r="C1682">
        <v>4116</v>
      </c>
      <c r="D1682" s="313" t="s">
        <v>2907</v>
      </c>
      <c r="E1682" s="313" t="s">
        <v>3786</v>
      </c>
      <c r="F1682" s="313"/>
      <c r="G1682">
        <v>2.8125</v>
      </c>
      <c r="H1682">
        <v>2.84375</v>
      </c>
      <c r="I1682">
        <v>1.5</v>
      </c>
      <c r="J1682" t="s">
        <v>5125</v>
      </c>
      <c r="K1682" t="s">
        <v>2980</v>
      </c>
      <c r="L1682" s="313" t="s">
        <v>5491</v>
      </c>
      <c r="M1682" s="313" t="s">
        <v>5493</v>
      </c>
      <c r="N1682" s="313" t="s">
        <v>5494</v>
      </c>
      <c r="O1682" s="313"/>
      <c r="P1682" s="313"/>
      <c r="Q1682" s="313"/>
    </row>
    <row r="1683" spans="2:17">
      <c r="B1683" s="380">
        <v>44691</v>
      </c>
      <c r="C1683">
        <v>4117</v>
      </c>
      <c r="D1683" s="313" t="s">
        <v>2907</v>
      </c>
      <c r="E1683" s="313" t="s">
        <v>3786</v>
      </c>
      <c r="F1683" s="313"/>
      <c r="G1683">
        <v>2.375</v>
      </c>
      <c r="H1683">
        <v>2.375</v>
      </c>
      <c r="I1683">
        <v>1.84375</v>
      </c>
      <c r="J1683" t="s">
        <v>4991</v>
      </c>
      <c r="K1683" t="s">
        <v>4992</v>
      </c>
      <c r="L1683" s="313" t="s">
        <v>5487</v>
      </c>
      <c r="M1683" s="313" t="s">
        <v>5495</v>
      </c>
      <c r="N1683" s="313" t="s">
        <v>5496</v>
      </c>
      <c r="O1683" s="313"/>
      <c r="P1683" s="313"/>
      <c r="Q1683" s="313"/>
    </row>
    <row r="1684" spans="2:17">
      <c r="B1684" s="380">
        <v>44698</v>
      </c>
      <c r="C1684">
        <v>4118</v>
      </c>
      <c r="D1684" s="313" t="s">
        <v>2845</v>
      </c>
      <c r="E1684" s="313" t="s">
        <v>94</v>
      </c>
      <c r="F1684" s="313"/>
      <c r="G1684">
        <v>11</v>
      </c>
      <c r="H1684">
        <v>5.75</v>
      </c>
      <c r="I1684">
        <v>5</v>
      </c>
      <c r="J1684">
        <v>1.5</v>
      </c>
      <c r="K1684" t="s">
        <v>4132</v>
      </c>
      <c r="L1684" s="313" t="s">
        <v>5497</v>
      </c>
      <c r="M1684" s="313" t="s">
        <v>5498</v>
      </c>
      <c r="N1684" s="313" t="s">
        <v>4562</v>
      </c>
      <c r="O1684" s="313" t="s">
        <v>4562</v>
      </c>
      <c r="P1684" s="313"/>
      <c r="Q1684" s="313"/>
    </row>
    <row r="1685" spans="2:17">
      <c r="B1685" s="380">
        <v>44699</v>
      </c>
      <c r="C1685">
        <v>4119</v>
      </c>
      <c r="D1685" s="313" t="s">
        <v>2845</v>
      </c>
      <c r="E1685" s="313" t="s">
        <v>94</v>
      </c>
      <c r="F1685" s="313"/>
      <c r="G1685">
        <v>12.59375</v>
      </c>
      <c r="H1685">
        <v>12.59375</v>
      </c>
      <c r="I1685">
        <v>1.0625</v>
      </c>
      <c r="J1685">
        <v>1.0625</v>
      </c>
      <c r="K1685" t="s">
        <v>2894</v>
      </c>
      <c r="L1685" s="313" t="s">
        <v>5423</v>
      </c>
      <c r="M1685" s="313" t="s">
        <v>5499</v>
      </c>
      <c r="N1685" s="313" t="s">
        <v>5500</v>
      </c>
      <c r="O1685" s="313" t="s">
        <v>5500</v>
      </c>
      <c r="P1685" s="313" t="s">
        <v>5501</v>
      </c>
      <c r="Q1685" s="313" t="s">
        <v>5501</v>
      </c>
    </row>
    <row r="1686" spans="2:17">
      <c r="B1686" s="380">
        <v>44699</v>
      </c>
      <c r="C1686">
        <v>4120</v>
      </c>
      <c r="D1686" s="313" t="s">
        <v>2907</v>
      </c>
      <c r="E1686" s="313" t="s">
        <v>3786</v>
      </c>
      <c r="F1686" s="313"/>
      <c r="G1686">
        <v>6.4375</v>
      </c>
      <c r="H1686">
        <v>2</v>
      </c>
      <c r="I1686">
        <v>0.9375</v>
      </c>
      <c r="J1686" t="s">
        <v>5125</v>
      </c>
      <c r="K1686" t="s">
        <v>2980</v>
      </c>
      <c r="L1686" s="313" t="s">
        <v>5502</v>
      </c>
      <c r="M1686" s="313" t="s">
        <v>5503</v>
      </c>
      <c r="N1686" s="313"/>
      <c r="O1686" s="313"/>
      <c r="P1686" s="313"/>
      <c r="Q1686" s="313"/>
    </row>
    <row r="1687" spans="2:17">
      <c r="B1687" s="380">
        <v>44705</v>
      </c>
      <c r="C1687">
        <v>4121</v>
      </c>
      <c r="D1687" s="313" t="s">
        <v>2845</v>
      </c>
      <c r="E1687" s="313" t="s">
        <v>94</v>
      </c>
      <c r="F1687" s="313"/>
      <c r="G1687">
        <v>6.25</v>
      </c>
      <c r="H1687">
        <v>4.25</v>
      </c>
      <c r="I1687">
        <v>2.625</v>
      </c>
      <c r="J1687">
        <v>1.5</v>
      </c>
      <c r="K1687" t="s">
        <v>2861</v>
      </c>
      <c r="L1687" s="313" t="s">
        <v>5504</v>
      </c>
      <c r="M1687" s="313" t="s">
        <v>5505</v>
      </c>
      <c r="N1687" s="313" t="s">
        <v>5470</v>
      </c>
      <c r="O1687" s="313" t="s">
        <v>5470</v>
      </c>
      <c r="P1687" s="313"/>
      <c r="Q1687" s="313"/>
    </row>
    <row r="1688" spans="2:17">
      <c r="B1688" s="380">
        <v>44715</v>
      </c>
      <c r="C1688">
        <v>4122</v>
      </c>
      <c r="D1688" s="313" t="s">
        <v>2849</v>
      </c>
      <c r="E1688" s="313" t="s">
        <v>2035</v>
      </c>
      <c r="F1688" s="313"/>
      <c r="G1688">
        <v>4.375</v>
      </c>
      <c r="H1688">
        <v>3.375</v>
      </c>
      <c r="I1688">
        <v>0.9375</v>
      </c>
      <c r="J1688" t="s">
        <v>2954</v>
      </c>
      <c r="K1688" t="s">
        <v>2861</v>
      </c>
      <c r="L1688" s="313" t="s">
        <v>5506</v>
      </c>
      <c r="M1688" s="313" t="s">
        <v>5507</v>
      </c>
      <c r="N1688" s="313"/>
      <c r="O1688" s="313"/>
      <c r="P1688" s="313"/>
      <c r="Q1688" s="313"/>
    </row>
    <row r="1689" spans="2:17">
      <c r="B1689" s="380">
        <v>44715</v>
      </c>
      <c r="C1689">
        <v>4123</v>
      </c>
      <c r="D1689" s="313" t="s">
        <v>2845</v>
      </c>
      <c r="E1689" s="313" t="s">
        <v>94</v>
      </c>
      <c r="F1689" s="313"/>
      <c r="G1689">
        <v>7.09375</v>
      </c>
      <c r="H1689">
        <v>5.09375</v>
      </c>
      <c r="I1689">
        <v>1.25</v>
      </c>
      <c r="J1689">
        <v>1.125</v>
      </c>
      <c r="K1689" t="s">
        <v>5508</v>
      </c>
      <c r="L1689" s="313" t="s">
        <v>5285</v>
      </c>
      <c r="M1689" s="313" t="s">
        <v>5509</v>
      </c>
      <c r="N1689" s="313" t="s">
        <v>5470</v>
      </c>
      <c r="O1689" s="313" t="s">
        <v>5470</v>
      </c>
      <c r="P1689" s="313"/>
      <c r="Q1689" s="313"/>
    </row>
    <row r="1690" spans="2:17">
      <c r="B1690" s="380">
        <v>44715</v>
      </c>
      <c r="C1690">
        <v>4124</v>
      </c>
      <c r="D1690" s="313" t="s">
        <v>2845</v>
      </c>
      <c r="E1690" s="313" t="s">
        <v>94</v>
      </c>
      <c r="F1690" s="313"/>
      <c r="G1690">
        <v>7.25</v>
      </c>
      <c r="H1690">
        <v>6.5</v>
      </c>
      <c r="I1690">
        <v>3.5</v>
      </c>
      <c r="J1690">
        <v>1.5</v>
      </c>
      <c r="K1690" t="s">
        <v>2861</v>
      </c>
      <c r="L1690" s="313" t="s">
        <v>5510</v>
      </c>
      <c r="M1690" s="313" t="s">
        <v>5511</v>
      </c>
      <c r="N1690" s="313" t="s">
        <v>2872</v>
      </c>
      <c r="O1690" s="313" t="s">
        <v>3656</v>
      </c>
      <c r="P1690" s="313"/>
      <c r="Q1690" s="313"/>
    </row>
    <row r="1691" spans="2:17">
      <c r="B1691" s="380">
        <v>44715</v>
      </c>
      <c r="C1691">
        <v>4125</v>
      </c>
      <c r="D1691" s="313" t="s">
        <v>2845</v>
      </c>
      <c r="E1691" s="313" t="s">
        <v>94</v>
      </c>
      <c r="F1691" s="313"/>
      <c r="G1691">
        <v>7.25</v>
      </c>
      <c r="H1691">
        <v>6.5</v>
      </c>
      <c r="I1691">
        <v>4.125</v>
      </c>
      <c r="J1691">
        <v>1.5</v>
      </c>
      <c r="K1691" t="s">
        <v>2861</v>
      </c>
      <c r="L1691" s="313" t="s">
        <v>5510</v>
      </c>
      <c r="M1691" s="313" t="s">
        <v>5512</v>
      </c>
      <c r="N1691" s="313" t="s">
        <v>5513</v>
      </c>
      <c r="O1691" s="313" t="s">
        <v>3656</v>
      </c>
      <c r="P1691" s="313"/>
      <c r="Q1691" s="313"/>
    </row>
    <row r="1692" spans="2:17">
      <c r="B1692" s="380">
        <v>44718</v>
      </c>
      <c r="C1692">
        <v>4126</v>
      </c>
      <c r="D1692" s="313" t="s">
        <v>2845</v>
      </c>
      <c r="E1692" s="313" t="s">
        <v>94</v>
      </c>
      <c r="F1692" s="313"/>
      <c r="L1692" s="313" t="s">
        <v>5514</v>
      </c>
      <c r="M1692" s="313"/>
      <c r="N1692" s="313"/>
      <c r="O1692" s="313"/>
      <c r="P1692" s="313"/>
      <c r="Q1692" s="313"/>
    </row>
    <row r="1693" spans="2:17">
      <c r="B1693" s="380">
        <v>44720</v>
      </c>
      <c r="C1693">
        <v>4127</v>
      </c>
      <c r="D1693" s="313" t="s">
        <v>2845</v>
      </c>
      <c r="E1693" s="313" t="s">
        <v>94</v>
      </c>
      <c r="F1693" s="313"/>
      <c r="L1693" s="313" t="s">
        <v>5514</v>
      </c>
      <c r="M1693" s="313"/>
      <c r="N1693" s="313"/>
      <c r="O1693" s="313"/>
      <c r="P1693" s="313"/>
      <c r="Q1693" s="313"/>
    </row>
    <row r="1694" spans="2:17">
      <c r="B1694" s="380">
        <v>44721</v>
      </c>
      <c r="C1694">
        <v>4156</v>
      </c>
      <c r="D1694" s="313" t="s">
        <v>2907</v>
      </c>
      <c r="E1694" s="313" t="s">
        <v>5356</v>
      </c>
      <c r="F1694" s="313"/>
      <c r="G1694">
        <v>12.4375</v>
      </c>
      <c r="H1694">
        <v>12.4375</v>
      </c>
      <c r="I1694">
        <v>0.5</v>
      </c>
      <c r="J1694" t="s">
        <v>4982</v>
      </c>
      <c r="K1694" t="s">
        <v>5515</v>
      </c>
      <c r="L1694" s="313" t="s">
        <v>5423</v>
      </c>
      <c r="M1694" s="313" t="s">
        <v>5516</v>
      </c>
      <c r="N1694" s="313" t="s">
        <v>5517</v>
      </c>
      <c r="O1694" s="313"/>
      <c r="P1694" s="313"/>
      <c r="Q1694" s="313"/>
    </row>
    <row r="1695" spans="2:17">
      <c r="B1695" s="380">
        <v>44732</v>
      </c>
      <c r="C1695">
        <v>4158</v>
      </c>
      <c r="D1695" s="313" t="s">
        <v>2849</v>
      </c>
      <c r="E1695" s="313" t="s">
        <v>2035</v>
      </c>
      <c r="F1695" s="313"/>
      <c r="G1695">
        <v>5</v>
      </c>
      <c r="H1695">
        <v>5</v>
      </c>
      <c r="I1695">
        <v>0.75</v>
      </c>
      <c r="J1695" t="s">
        <v>4982</v>
      </c>
      <c r="K1695" t="s">
        <v>2899</v>
      </c>
      <c r="L1695" s="313" t="s">
        <v>5522</v>
      </c>
      <c r="M1695" s="313" t="s">
        <v>5523</v>
      </c>
      <c r="N1695" s="313"/>
      <c r="O1695" s="313" t="s">
        <v>4790</v>
      </c>
      <c r="P1695" s="313"/>
      <c r="Q1695" s="313" t="s">
        <v>3907</v>
      </c>
    </row>
    <row r="1696" spans="2:17">
      <c r="B1696" s="380">
        <v>44733</v>
      </c>
      <c r="C1696">
        <v>4159</v>
      </c>
      <c r="D1696" s="313" t="s">
        <v>2849</v>
      </c>
      <c r="E1696" s="313" t="s">
        <v>2035</v>
      </c>
      <c r="F1696" s="313"/>
      <c r="G1696">
        <v>8.625</v>
      </c>
      <c r="H1696">
        <v>10.625</v>
      </c>
      <c r="I1696">
        <v>2</v>
      </c>
      <c r="J1696" t="s">
        <v>4991</v>
      </c>
      <c r="K1696" t="s">
        <v>2894</v>
      </c>
      <c r="L1696" s="313" t="s">
        <v>5524</v>
      </c>
      <c r="M1696" s="313" t="s">
        <v>5525</v>
      </c>
      <c r="N1696" s="313"/>
      <c r="O1696" s="313" t="s">
        <v>3656</v>
      </c>
      <c r="P1696" s="313"/>
      <c r="Q1696" s="313"/>
    </row>
    <row r="1697" spans="2:18">
      <c r="B1697" s="380"/>
      <c r="C1697">
        <v>4160</v>
      </c>
      <c r="D1697" s="313"/>
      <c r="E1697" s="313"/>
      <c r="F1697" s="313"/>
      <c r="L1697" s="313"/>
      <c r="M1697" s="313"/>
      <c r="N1697" s="313"/>
      <c r="O1697" s="313"/>
      <c r="P1697" s="313"/>
      <c r="Q1697" s="313"/>
    </row>
    <row r="1698" spans="2:18">
      <c r="B1698" s="380">
        <v>44739</v>
      </c>
      <c r="C1698">
        <v>4161</v>
      </c>
      <c r="D1698" s="313" t="s">
        <v>2845</v>
      </c>
      <c r="E1698" s="313" t="s">
        <v>94</v>
      </c>
      <c r="F1698" s="313"/>
      <c r="G1698">
        <v>6</v>
      </c>
      <c r="H1698">
        <v>4.5</v>
      </c>
      <c r="I1698">
        <v>3.5</v>
      </c>
      <c r="J1698">
        <v>3.25</v>
      </c>
      <c r="K1698" t="s">
        <v>2861</v>
      </c>
      <c r="L1698" s="313" t="s">
        <v>5442</v>
      </c>
      <c r="M1698" s="313" t="s">
        <v>5526</v>
      </c>
      <c r="N1698" s="313" t="s">
        <v>5527</v>
      </c>
      <c r="O1698" s="313" t="s">
        <v>5527</v>
      </c>
      <c r="P1698" s="313"/>
      <c r="Q1698" s="313"/>
    </row>
    <row r="1699" spans="2:18">
      <c r="B1699" s="380">
        <v>44741</v>
      </c>
      <c r="C1699">
        <v>4162</v>
      </c>
      <c r="D1699" s="313" t="s">
        <v>3866</v>
      </c>
      <c r="E1699" s="313" t="s">
        <v>3825</v>
      </c>
      <c r="F1699" s="313"/>
      <c r="G1699">
        <v>4.9375</v>
      </c>
      <c r="H1699">
        <v>4.9375</v>
      </c>
      <c r="I1699">
        <v>0.75</v>
      </c>
      <c r="J1699" t="s">
        <v>5125</v>
      </c>
      <c r="K1699" t="s">
        <v>3934</v>
      </c>
      <c r="L1699" s="313" t="s">
        <v>5522</v>
      </c>
      <c r="M1699" s="313" t="s">
        <v>5528</v>
      </c>
      <c r="N1699" s="313" t="s">
        <v>2851</v>
      </c>
      <c r="O1699" s="313"/>
      <c r="P1699" s="313"/>
      <c r="Q1699" s="313"/>
    </row>
    <row r="1700" spans="2:18">
      <c r="B1700" s="380"/>
      <c r="C1700">
        <v>4163</v>
      </c>
      <c r="D1700" s="313"/>
      <c r="E1700" s="313"/>
      <c r="F1700" s="313"/>
      <c r="L1700" s="313"/>
      <c r="M1700" s="313"/>
      <c r="N1700" s="313"/>
      <c r="O1700" s="313"/>
      <c r="P1700" s="313"/>
      <c r="Q1700" s="313"/>
    </row>
    <row r="1701" spans="2:18">
      <c r="B1701" s="380"/>
      <c r="C1701">
        <v>4164</v>
      </c>
      <c r="D1701" s="313"/>
      <c r="E1701" s="313"/>
      <c r="F1701" s="313"/>
      <c r="L1701" s="313"/>
      <c r="M1701" s="313"/>
      <c r="N1701" s="313"/>
      <c r="O1701" s="313"/>
      <c r="P1701" s="313"/>
      <c r="Q1701" s="313"/>
    </row>
    <row r="1702" spans="2:18">
      <c r="B1702" s="380"/>
      <c r="C1702">
        <v>4165</v>
      </c>
      <c r="D1702" s="313"/>
      <c r="E1702" s="313"/>
      <c r="F1702" s="313"/>
      <c r="G1702">
        <v>6.125</v>
      </c>
      <c r="H1702">
        <v>4.125</v>
      </c>
      <c r="I1702">
        <v>0.3125</v>
      </c>
      <c r="L1702" s="313" t="s">
        <v>5529</v>
      </c>
      <c r="M1702" s="313" t="s">
        <v>5530</v>
      </c>
      <c r="N1702" s="313"/>
      <c r="O1702" s="313"/>
      <c r="P1702" s="313"/>
      <c r="Q1702" s="313"/>
    </row>
    <row r="1703" spans="2:18">
      <c r="B1703" s="380"/>
      <c r="C1703">
        <v>4166</v>
      </c>
      <c r="D1703" s="313"/>
      <c r="E1703" s="313"/>
      <c r="F1703" s="313"/>
      <c r="L1703" s="313"/>
      <c r="M1703" s="313"/>
      <c r="N1703" s="313"/>
      <c r="O1703" s="313"/>
      <c r="P1703" s="313"/>
      <c r="Q1703" s="313"/>
    </row>
    <row r="1704" spans="2:18">
      <c r="B1704" s="380">
        <v>44742</v>
      </c>
      <c r="C1704">
        <v>4167</v>
      </c>
      <c r="D1704" s="313" t="s">
        <v>2845</v>
      </c>
      <c r="E1704" s="313" t="s">
        <v>94</v>
      </c>
      <c r="F1704" s="313"/>
      <c r="G1704">
        <v>6.25</v>
      </c>
      <c r="H1704">
        <v>4.25</v>
      </c>
      <c r="I1704">
        <v>2.5</v>
      </c>
      <c r="J1704">
        <v>1.5</v>
      </c>
      <c r="K1704" t="s">
        <v>5531</v>
      </c>
      <c r="L1704" s="313" t="s">
        <v>5529</v>
      </c>
      <c r="M1704" s="313" t="s">
        <v>5532</v>
      </c>
      <c r="N1704" s="313"/>
      <c r="O1704" s="313"/>
      <c r="P1704" s="313"/>
      <c r="Q1704" s="313"/>
    </row>
    <row r="1705" spans="2:18">
      <c r="B1705" s="380">
        <v>44742</v>
      </c>
      <c r="C1705">
        <v>4168</v>
      </c>
      <c r="D1705" s="313" t="s">
        <v>2845</v>
      </c>
      <c r="E1705" s="313" t="s">
        <v>94</v>
      </c>
      <c r="F1705" s="313"/>
      <c r="G1705">
        <v>8.8125</v>
      </c>
      <c r="H1705">
        <v>8.8125</v>
      </c>
      <c r="I1705">
        <v>2.5</v>
      </c>
      <c r="J1705">
        <v>2.5</v>
      </c>
      <c r="K1705" t="s">
        <v>4102</v>
      </c>
      <c r="L1705" s="313" t="s">
        <v>5533</v>
      </c>
      <c r="M1705" s="313" t="s">
        <v>5534</v>
      </c>
      <c r="N1705" s="313" t="s">
        <v>3326</v>
      </c>
      <c r="O1705" s="313" t="s">
        <v>3326</v>
      </c>
      <c r="P1705" s="313" t="s">
        <v>5276</v>
      </c>
      <c r="Q1705" s="313" t="s">
        <v>5276</v>
      </c>
    </row>
    <row r="1706" spans="2:18">
      <c r="B1706" s="380">
        <v>44743</v>
      </c>
      <c r="C1706">
        <v>4169</v>
      </c>
      <c r="D1706" s="313" t="s">
        <v>2845</v>
      </c>
      <c r="E1706" s="313" t="s">
        <v>94</v>
      </c>
      <c r="F1706" s="313"/>
      <c r="G1706">
        <v>7.25</v>
      </c>
      <c r="H1706">
        <v>5.25</v>
      </c>
      <c r="I1706">
        <v>4.5</v>
      </c>
      <c r="J1706">
        <v>1.125</v>
      </c>
      <c r="K1706" t="s">
        <v>4102</v>
      </c>
      <c r="L1706" s="313" t="s">
        <v>5535</v>
      </c>
      <c r="M1706" s="313" t="s">
        <v>5536</v>
      </c>
      <c r="N1706" s="313" t="s">
        <v>4816</v>
      </c>
      <c r="O1706" s="313" t="s">
        <v>5171</v>
      </c>
      <c r="P1706" s="313" t="s">
        <v>5276</v>
      </c>
      <c r="Q1706" s="313" t="s">
        <v>5276</v>
      </c>
    </row>
    <row r="1707" spans="2:18">
      <c r="B1707" s="380">
        <v>44753</v>
      </c>
      <c r="C1707">
        <v>4170</v>
      </c>
      <c r="D1707" s="313" t="s">
        <v>2845</v>
      </c>
      <c r="E1707" s="313" t="s">
        <v>94</v>
      </c>
      <c r="F1707" s="313"/>
      <c r="G1707">
        <v>8.875</v>
      </c>
      <c r="H1707">
        <v>8.875</v>
      </c>
      <c r="I1707">
        <v>1</v>
      </c>
      <c r="J1707">
        <v>1</v>
      </c>
      <c r="K1707" t="s">
        <v>4132</v>
      </c>
      <c r="L1707" s="313" t="s">
        <v>5537</v>
      </c>
      <c r="M1707" s="313" t="s">
        <v>5538</v>
      </c>
      <c r="N1707" s="313" t="s">
        <v>5276</v>
      </c>
      <c r="O1707" s="313" t="s">
        <v>5276</v>
      </c>
      <c r="P1707" s="313" t="s">
        <v>5539</v>
      </c>
      <c r="Q1707" s="313" t="s">
        <v>5540</v>
      </c>
    </row>
    <row r="1708" spans="2:18">
      <c r="B1708" s="380">
        <v>44767</v>
      </c>
      <c r="C1708">
        <v>4171</v>
      </c>
      <c r="D1708" s="313" t="s">
        <v>2845</v>
      </c>
      <c r="E1708" s="313" t="s">
        <v>94</v>
      </c>
      <c r="F1708" s="313"/>
      <c r="G1708">
        <v>5.5625</v>
      </c>
      <c r="H1708">
        <v>7.5625</v>
      </c>
      <c r="I1708">
        <v>0.9375</v>
      </c>
      <c r="J1708">
        <v>0.75</v>
      </c>
      <c r="K1708" t="s">
        <v>4102</v>
      </c>
      <c r="L1708" s="313" t="s">
        <v>5541</v>
      </c>
      <c r="M1708" s="313" t="s">
        <v>5542</v>
      </c>
      <c r="N1708" s="313" t="s">
        <v>5543</v>
      </c>
      <c r="O1708" s="313" t="s">
        <v>5543</v>
      </c>
      <c r="P1708" s="313" t="s">
        <v>4208</v>
      </c>
      <c r="Q1708" s="313" t="s">
        <v>4208</v>
      </c>
    </row>
    <row r="1709" spans="2:18">
      <c r="B1709" s="380">
        <v>44755</v>
      </c>
      <c r="C1709">
        <v>4172</v>
      </c>
      <c r="D1709" s="313" t="s">
        <v>2845</v>
      </c>
      <c r="E1709" s="313" t="s">
        <v>94</v>
      </c>
      <c r="F1709" s="313"/>
      <c r="G1709">
        <v>3.5</v>
      </c>
      <c r="H1709">
        <v>3.5</v>
      </c>
      <c r="I1709">
        <v>3.5</v>
      </c>
      <c r="J1709">
        <v>1</v>
      </c>
      <c r="K1709" t="s">
        <v>5149</v>
      </c>
      <c r="L1709" s="313" t="s">
        <v>5544</v>
      </c>
      <c r="M1709" s="313" t="s">
        <v>5545</v>
      </c>
      <c r="N1709" s="313" t="s">
        <v>5546</v>
      </c>
      <c r="O1709" s="313" t="s">
        <v>5547</v>
      </c>
      <c r="P1709" s="313"/>
      <c r="Q1709" s="313"/>
      <c r="R1709" t="s">
        <v>5548</v>
      </c>
    </row>
    <row r="1710" spans="2:18">
      <c r="B1710" s="380">
        <v>44767</v>
      </c>
      <c r="C1710">
        <v>4173</v>
      </c>
      <c r="D1710" s="313" t="s">
        <v>2845</v>
      </c>
      <c r="E1710" s="313" t="s">
        <v>94</v>
      </c>
      <c r="F1710" s="313"/>
      <c r="G1710">
        <v>10.5</v>
      </c>
      <c r="H1710">
        <v>11</v>
      </c>
      <c r="I1710">
        <v>4.5</v>
      </c>
      <c r="J1710">
        <v>2</v>
      </c>
      <c r="K1710" t="s">
        <v>3736</v>
      </c>
      <c r="L1710" s="313" t="s">
        <v>5541</v>
      </c>
      <c r="M1710" s="313" t="s">
        <v>5549</v>
      </c>
      <c r="N1710" s="313" t="s">
        <v>5550</v>
      </c>
      <c r="O1710" s="313" t="s">
        <v>5551</v>
      </c>
      <c r="P1710" s="313" t="s">
        <v>5501</v>
      </c>
      <c r="Q1710" s="313" t="s">
        <v>5501</v>
      </c>
    </row>
    <row r="1711" spans="2:18">
      <c r="B1711" s="380">
        <v>44761</v>
      </c>
      <c r="C1711">
        <v>4174</v>
      </c>
      <c r="D1711" s="313" t="s">
        <v>2845</v>
      </c>
      <c r="E1711" s="313" t="s">
        <v>94</v>
      </c>
      <c r="F1711" s="313"/>
      <c r="G1711">
        <v>7.5</v>
      </c>
      <c r="H1711">
        <v>6.25</v>
      </c>
      <c r="I1711">
        <v>5</v>
      </c>
      <c r="J1711">
        <v>1.5</v>
      </c>
      <c r="K1711" t="s">
        <v>3736</v>
      </c>
      <c r="L1711" s="313" t="s">
        <v>5541</v>
      </c>
      <c r="M1711" s="313" t="s">
        <v>5552</v>
      </c>
      <c r="N1711" s="313" t="s">
        <v>2872</v>
      </c>
      <c r="O1711" s="313" t="s">
        <v>5553</v>
      </c>
      <c r="P1711" s="313"/>
      <c r="Q1711" s="313"/>
    </row>
    <row r="1712" spans="2:18">
      <c r="B1712" s="380">
        <v>44762</v>
      </c>
      <c r="C1712">
        <v>4175</v>
      </c>
      <c r="D1712" s="313" t="s">
        <v>2845</v>
      </c>
      <c r="E1712" s="313" t="s">
        <v>94</v>
      </c>
      <c r="F1712" s="313"/>
      <c r="G1712">
        <v>8.5</v>
      </c>
      <c r="H1712">
        <v>8.5</v>
      </c>
      <c r="I1712">
        <v>2.5</v>
      </c>
      <c r="J1712">
        <v>2.5</v>
      </c>
      <c r="K1712" t="s">
        <v>2894</v>
      </c>
      <c r="L1712" s="313" t="s">
        <v>5442</v>
      </c>
      <c r="M1712" s="313" t="s">
        <v>5554</v>
      </c>
      <c r="N1712" s="313" t="s">
        <v>3656</v>
      </c>
      <c r="O1712" s="313" t="s">
        <v>3656</v>
      </c>
      <c r="P1712" s="313"/>
      <c r="Q1712" s="313"/>
    </row>
    <row r="1713" spans="2:18">
      <c r="B1713" s="380">
        <v>44763</v>
      </c>
      <c r="C1713">
        <v>4176</v>
      </c>
      <c r="D1713" s="313" t="s">
        <v>3866</v>
      </c>
      <c r="E1713" s="313" t="s">
        <v>3825</v>
      </c>
      <c r="F1713" s="313"/>
      <c r="G1713">
        <v>7.4375</v>
      </c>
      <c r="H1713">
        <v>5.4375</v>
      </c>
      <c r="I1713">
        <v>1.21875</v>
      </c>
      <c r="J1713" t="s">
        <v>4991</v>
      </c>
      <c r="K1713" t="s">
        <v>3934</v>
      </c>
      <c r="L1713" s="313" t="s">
        <v>5126</v>
      </c>
      <c r="M1713" s="313" t="s">
        <v>5555</v>
      </c>
      <c r="N1713" s="313" t="s">
        <v>5556</v>
      </c>
      <c r="O1713" s="313"/>
      <c r="P1713" s="313"/>
      <c r="Q1713" s="313"/>
    </row>
    <row r="1714" spans="2:18">
      <c r="B1714" s="380">
        <v>44763</v>
      </c>
      <c r="C1714">
        <v>4177</v>
      </c>
      <c r="D1714" s="313" t="s">
        <v>2845</v>
      </c>
      <c r="E1714" s="313" t="s">
        <v>94</v>
      </c>
      <c r="F1714" s="313"/>
      <c r="G1714">
        <v>4.375</v>
      </c>
      <c r="H1714">
        <v>4.375</v>
      </c>
      <c r="I1714">
        <v>2.25</v>
      </c>
      <c r="J1714">
        <v>1.75</v>
      </c>
      <c r="K1714" t="s">
        <v>3736</v>
      </c>
      <c r="L1714" s="313" t="s">
        <v>5557</v>
      </c>
      <c r="M1714" s="313" t="s">
        <v>5558</v>
      </c>
      <c r="N1714" s="313" t="s">
        <v>5559</v>
      </c>
      <c r="O1714" s="313" t="s">
        <v>5560</v>
      </c>
      <c r="P1714" s="313"/>
      <c r="Q1714" s="313"/>
      <c r="R1714" t="s">
        <v>5561</v>
      </c>
    </row>
    <row r="1715" spans="2:18">
      <c r="B1715" s="380">
        <v>44769</v>
      </c>
      <c r="C1715">
        <v>4178</v>
      </c>
      <c r="D1715" s="313" t="s">
        <v>2845</v>
      </c>
      <c r="E1715" s="313" t="s">
        <v>94</v>
      </c>
      <c r="F1715" s="313"/>
      <c r="G1715">
        <v>11</v>
      </c>
      <c r="H1715">
        <v>6.5</v>
      </c>
      <c r="I1715">
        <v>4.5</v>
      </c>
      <c r="J1715">
        <v>2</v>
      </c>
      <c r="K1715" t="s">
        <v>3736</v>
      </c>
      <c r="L1715" s="313" t="s">
        <v>5541</v>
      </c>
      <c r="M1715" s="313" t="s">
        <v>5562</v>
      </c>
      <c r="N1715" s="313" t="s">
        <v>2872</v>
      </c>
      <c r="O1715" s="313" t="s">
        <v>5563</v>
      </c>
      <c r="P1715" s="313"/>
      <c r="Q1715" s="313"/>
    </row>
    <row r="1716" spans="2:18">
      <c r="B1716" s="380">
        <v>44769</v>
      </c>
      <c r="C1716">
        <v>4179</v>
      </c>
      <c r="D1716" s="313" t="s">
        <v>2845</v>
      </c>
      <c r="E1716" s="313" t="s">
        <v>94</v>
      </c>
      <c r="F1716" s="313"/>
      <c r="G1716">
        <v>7.5</v>
      </c>
      <c r="H1716">
        <v>6.25</v>
      </c>
      <c r="I1716">
        <v>5</v>
      </c>
      <c r="J1716">
        <v>2.75</v>
      </c>
      <c r="K1716" t="s">
        <v>3736</v>
      </c>
      <c r="L1716" s="313" t="s">
        <v>5541</v>
      </c>
      <c r="M1716" s="313" t="s">
        <v>5564</v>
      </c>
      <c r="N1716" s="313" t="s">
        <v>5553</v>
      </c>
      <c r="O1716" s="313" t="s">
        <v>5553</v>
      </c>
      <c r="P1716" s="313"/>
      <c r="Q1716" s="313"/>
    </row>
    <row r="1717" spans="2:18">
      <c r="B1717" s="380">
        <v>44769</v>
      </c>
      <c r="C1717">
        <v>4180</v>
      </c>
      <c r="D1717" s="313" t="s">
        <v>2845</v>
      </c>
      <c r="E1717" s="313" t="s">
        <v>94</v>
      </c>
      <c r="F1717" s="313"/>
      <c r="G1717">
        <v>12.75</v>
      </c>
      <c r="H1717">
        <v>7.75</v>
      </c>
      <c r="I1717">
        <v>6.375</v>
      </c>
      <c r="J1717">
        <v>2.5</v>
      </c>
      <c r="K1717" t="s">
        <v>3736</v>
      </c>
      <c r="L1717" s="313" t="s">
        <v>5541</v>
      </c>
      <c r="M1717" s="313" t="s">
        <v>5565</v>
      </c>
      <c r="N1717" s="313"/>
      <c r="O1717" s="313"/>
      <c r="P1717" s="313"/>
      <c r="Q1717" s="313"/>
    </row>
    <row r="1718" spans="2:18">
      <c r="B1718" s="380">
        <v>44771</v>
      </c>
      <c r="C1718">
        <v>4181</v>
      </c>
      <c r="D1718" s="313" t="s">
        <v>2845</v>
      </c>
      <c r="E1718" s="313" t="s">
        <v>94</v>
      </c>
      <c r="F1718" s="313"/>
      <c r="G1718">
        <v>12.5</v>
      </c>
      <c r="H1718">
        <v>12.5</v>
      </c>
      <c r="I1718">
        <v>1.25</v>
      </c>
      <c r="J1718">
        <v>8.0000000000000004E-4</v>
      </c>
      <c r="K1718" t="s">
        <v>2894</v>
      </c>
      <c r="L1718" s="313" t="s">
        <v>5442</v>
      </c>
      <c r="M1718" s="313" t="s">
        <v>5566</v>
      </c>
      <c r="N1718" s="313" t="s">
        <v>5566</v>
      </c>
      <c r="O1718" s="313"/>
      <c r="P1718" s="313"/>
      <c r="Q1718" s="313"/>
    </row>
    <row r="1719" spans="2:18">
      <c r="B1719" s="380">
        <v>44775</v>
      </c>
      <c r="C1719">
        <v>4182</v>
      </c>
      <c r="D1719" s="313" t="s">
        <v>2845</v>
      </c>
      <c r="E1719" s="313" t="s">
        <v>94</v>
      </c>
      <c r="F1719" s="313"/>
      <c r="G1719">
        <v>9.125</v>
      </c>
      <c r="H1719">
        <v>9.125</v>
      </c>
      <c r="I1719">
        <v>2.5</v>
      </c>
      <c r="J1719">
        <v>2.5</v>
      </c>
      <c r="K1719" t="s">
        <v>5567</v>
      </c>
      <c r="L1719" s="313" t="s">
        <v>5568</v>
      </c>
      <c r="M1719" s="313" t="s">
        <v>5569</v>
      </c>
      <c r="N1719" s="313" t="s">
        <v>5276</v>
      </c>
      <c r="O1719" s="313"/>
      <c r="P1719" s="313"/>
      <c r="Q1719" s="313"/>
    </row>
    <row r="1720" spans="2:18">
      <c r="B1720" s="380">
        <v>44775</v>
      </c>
      <c r="C1720">
        <v>4183</v>
      </c>
      <c r="D1720" s="313" t="s">
        <v>2845</v>
      </c>
      <c r="E1720" s="313" t="s">
        <v>94</v>
      </c>
      <c r="F1720" s="313"/>
      <c r="G1720">
        <v>9.125</v>
      </c>
      <c r="H1720">
        <v>9.125</v>
      </c>
      <c r="I1720">
        <v>1.25</v>
      </c>
      <c r="J1720">
        <v>1.25</v>
      </c>
      <c r="K1720" t="s">
        <v>5567</v>
      </c>
      <c r="L1720" s="313" t="s">
        <v>5568</v>
      </c>
      <c r="M1720" s="313" t="s">
        <v>5570</v>
      </c>
      <c r="N1720" s="313" t="s">
        <v>5276</v>
      </c>
      <c r="O1720" s="313"/>
      <c r="P1720" s="313"/>
      <c r="Q1720" s="313"/>
    </row>
    <row r="1721" spans="2:18">
      <c r="B1721" s="380">
        <v>44777</v>
      </c>
      <c r="C1721">
        <v>4184</v>
      </c>
      <c r="D1721" s="313" t="s">
        <v>2907</v>
      </c>
      <c r="E1721" s="313" t="s">
        <v>3786</v>
      </c>
      <c r="F1721" s="313"/>
      <c r="G1721">
        <v>9</v>
      </c>
      <c r="H1721">
        <v>6</v>
      </c>
      <c r="I1721" t="s">
        <v>4982</v>
      </c>
      <c r="J1721" t="s">
        <v>4982</v>
      </c>
      <c r="K1721" t="s">
        <v>5571</v>
      </c>
      <c r="L1721" s="313" t="s">
        <v>5572</v>
      </c>
      <c r="M1721" s="313" t="s">
        <v>5573</v>
      </c>
      <c r="N1721" s="313" t="s">
        <v>2952</v>
      </c>
      <c r="O1721" s="313"/>
      <c r="P1721" s="313"/>
      <c r="Q1721" s="313"/>
    </row>
    <row r="1722" spans="2:18">
      <c r="B1722" s="380">
        <v>44778</v>
      </c>
      <c r="C1722">
        <v>4185</v>
      </c>
      <c r="D1722" s="313" t="s">
        <v>3866</v>
      </c>
      <c r="E1722" s="313" t="s">
        <v>3825</v>
      </c>
      <c r="F1722" s="313"/>
      <c r="K1722" t="s">
        <v>3934</v>
      </c>
      <c r="L1722" s="313" t="s">
        <v>5574</v>
      </c>
      <c r="M1722" s="313" t="s">
        <v>5575</v>
      </c>
      <c r="N1722" s="313"/>
      <c r="O1722" s="313"/>
      <c r="P1722" s="313"/>
      <c r="Q1722" s="313"/>
    </row>
    <row r="1723" spans="2:18">
      <c r="B1723" s="380">
        <v>44785</v>
      </c>
      <c r="C1723">
        <v>4186</v>
      </c>
      <c r="D1723" s="313" t="s">
        <v>2845</v>
      </c>
      <c r="E1723" s="313" t="s">
        <v>94</v>
      </c>
      <c r="F1723" s="313"/>
      <c r="G1723">
        <v>11</v>
      </c>
      <c r="H1723">
        <v>6.5</v>
      </c>
      <c r="I1723">
        <v>5.5</v>
      </c>
      <c r="J1723">
        <v>2</v>
      </c>
      <c r="K1723" t="s">
        <v>3736</v>
      </c>
      <c r="L1723" s="313" t="s">
        <v>5541</v>
      </c>
      <c r="M1723" s="313" t="s">
        <v>5576</v>
      </c>
      <c r="N1723" s="313" t="s">
        <v>2872</v>
      </c>
      <c r="O1723" s="313" t="s">
        <v>5553</v>
      </c>
      <c r="P1723" s="313"/>
      <c r="Q1723" s="313"/>
    </row>
    <row r="1724" spans="2:18">
      <c r="B1724" s="380">
        <v>44785</v>
      </c>
      <c r="C1724">
        <v>4187</v>
      </c>
      <c r="D1724" s="313" t="s">
        <v>2845</v>
      </c>
      <c r="E1724" s="313" t="s">
        <v>94</v>
      </c>
      <c r="F1724" s="313"/>
      <c r="G1724">
        <v>2.9843000000000002</v>
      </c>
      <c r="H1724">
        <v>1.4375</v>
      </c>
      <c r="I1724">
        <v>1.9686999999999999</v>
      </c>
      <c r="K1724" t="s">
        <v>2861</v>
      </c>
      <c r="L1724" s="313" t="s">
        <v>5577</v>
      </c>
      <c r="M1724" s="313" t="s">
        <v>5578</v>
      </c>
      <c r="N1724" s="313" t="s">
        <v>5579</v>
      </c>
      <c r="O1724" s="313" t="s">
        <v>5580</v>
      </c>
      <c r="P1724" s="313"/>
      <c r="Q1724" s="313" t="s">
        <v>3318</v>
      </c>
    </row>
    <row r="1725" spans="2:18">
      <c r="B1725" s="380">
        <v>44788</v>
      </c>
      <c r="C1725">
        <v>4188</v>
      </c>
      <c r="D1725" s="313" t="s">
        <v>2845</v>
      </c>
      <c r="E1725" s="313" t="s">
        <v>94</v>
      </c>
      <c r="F1725" s="313"/>
      <c r="G1725">
        <v>3.4375</v>
      </c>
      <c r="H1725">
        <v>2.5</v>
      </c>
      <c r="I1725">
        <v>0.5</v>
      </c>
      <c r="J1725">
        <v>0.875</v>
      </c>
      <c r="K1725" t="s">
        <v>2861</v>
      </c>
      <c r="L1725" s="313" t="s">
        <v>5544</v>
      </c>
      <c r="M1725" s="313" t="s">
        <v>5581</v>
      </c>
      <c r="N1725" s="313" t="s">
        <v>5582</v>
      </c>
      <c r="O1725" s="313" t="s">
        <v>5583</v>
      </c>
      <c r="P1725" s="313" t="s">
        <v>5584</v>
      </c>
      <c r="Q1725" s="313" t="s">
        <v>5585</v>
      </c>
      <c r="R1725" t="s">
        <v>5586</v>
      </c>
    </row>
    <row r="1726" spans="2:18">
      <c r="B1726" s="380">
        <v>44791</v>
      </c>
      <c r="C1726">
        <v>4189</v>
      </c>
      <c r="D1726" s="313" t="s">
        <v>2907</v>
      </c>
      <c r="E1726" s="313" t="s">
        <v>5587</v>
      </c>
      <c r="F1726" s="313"/>
      <c r="G1726">
        <v>10.34375</v>
      </c>
      <c r="H1726">
        <v>10.34375</v>
      </c>
      <c r="I1726">
        <v>0.5</v>
      </c>
      <c r="J1726" t="s">
        <v>4991</v>
      </c>
      <c r="K1726" t="s">
        <v>4132</v>
      </c>
      <c r="L1726" s="313" t="s">
        <v>5442</v>
      </c>
      <c r="M1726" s="313" t="s">
        <v>5588</v>
      </c>
      <c r="N1726" s="313" t="s">
        <v>5589</v>
      </c>
      <c r="O1726" s="313"/>
      <c r="P1726" s="313"/>
      <c r="Q1726" s="313"/>
    </row>
    <row r="1727" spans="2:18">
      <c r="B1727" s="380">
        <v>44791</v>
      </c>
      <c r="C1727">
        <v>4190</v>
      </c>
      <c r="D1727" s="313" t="s">
        <v>2907</v>
      </c>
      <c r="E1727" s="313" t="s">
        <v>5587</v>
      </c>
      <c r="F1727" s="313"/>
      <c r="G1727">
        <v>8.34375</v>
      </c>
      <c r="H1727">
        <v>8.34375</v>
      </c>
      <c r="I1727">
        <v>0.5</v>
      </c>
      <c r="J1727" t="s">
        <v>4991</v>
      </c>
      <c r="K1727" t="s">
        <v>4132</v>
      </c>
      <c r="L1727" s="313" t="s">
        <v>5442</v>
      </c>
      <c r="M1727" s="313" t="s">
        <v>5590</v>
      </c>
      <c r="N1727" s="313" t="s">
        <v>5591</v>
      </c>
      <c r="O1727" s="313"/>
      <c r="P1727" s="313"/>
      <c r="Q1727" s="313"/>
    </row>
    <row r="1728" spans="2:18">
      <c r="B1728" s="380">
        <v>44791</v>
      </c>
      <c r="C1728">
        <v>4192</v>
      </c>
      <c r="D1728" s="313" t="s">
        <v>2907</v>
      </c>
      <c r="E1728" s="313" t="s">
        <v>3651</v>
      </c>
      <c r="F1728" s="313"/>
      <c r="G1728">
        <v>8.375</v>
      </c>
      <c r="H1728">
        <v>6.375</v>
      </c>
      <c r="K1728" t="s">
        <v>4132</v>
      </c>
      <c r="L1728" s="313" t="s">
        <v>5442</v>
      </c>
      <c r="M1728" s="313" t="s">
        <v>5595</v>
      </c>
      <c r="N1728" s="313" t="s">
        <v>2851</v>
      </c>
      <c r="O1728" s="313"/>
      <c r="P1728" s="313"/>
      <c r="Q1728" s="313"/>
    </row>
    <row r="1729" spans="2:17">
      <c r="B1729" s="380">
        <v>44791</v>
      </c>
      <c r="C1729">
        <v>4193</v>
      </c>
      <c r="D1729" s="313" t="s">
        <v>2907</v>
      </c>
      <c r="E1729" s="313" t="s">
        <v>3651</v>
      </c>
      <c r="F1729" s="313"/>
      <c r="G1729">
        <v>10.375</v>
      </c>
      <c r="H1729">
        <v>6.375</v>
      </c>
      <c r="K1729" t="s">
        <v>4132</v>
      </c>
      <c r="L1729" s="313" t="s">
        <v>5442</v>
      </c>
      <c r="M1729" s="313" t="s">
        <v>5596</v>
      </c>
      <c r="N1729" s="313" t="s">
        <v>2851</v>
      </c>
      <c r="O1729" s="313"/>
      <c r="P1729" s="313"/>
      <c r="Q1729" s="313"/>
    </row>
    <row r="1730" spans="2:17">
      <c r="B1730" s="380">
        <v>44791</v>
      </c>
      <c r="C1730">
        <v>4194</v>
      </c>
      <c r="D1730" s="313" t="s">
        <v>2907</v>
      </c>
      <c r="E1730" s="313" t="s">
        <v>3651</v>
      </c>
      <c r="F1730" s="313"/>
      <c r="G1730">
        <v>12.375</v>
      </c>
      <c r="H1730">
        <v>8.375</v>
      </c>
      <c r="K1730" t="s">
        <v>4132</v>
      </c>
      <c r="L1730" s="313" t="s">
        <v>5442</v>
      </c>
      <c r="M1730" s="313" t="s">
        <v>5597</v>
      </c>
      <c r="N1730" s="313" t="s">
        <v>2872</v>
      </c>
      <c r="O1730" s="313"/>
      <c r="P1730" s="313"/>
      <c r="Q1730" s="313"/>
    </row>
    <row r="1731" spans="2:17">
      <c r="B1731" s="380">
        <v>44791</v>
      </c>
      <c r="C1731">
        <v>4195</v>
      </c>
      <c r="D1731" s="313" t="s">
        <v>2907</v>
      </c>
      <c r="E1731" s="313" t="s">
        <v>3651</v>
      </c>
      <c r="F1731" s="313"/>
      <c r="G1731">
        <v>12.375</v>
      </c>
      <c r="H1731">
        <v>10.375</v>
      </c>
      <c r="K1731" t="s">
        <v>4132</v>
      </c>
      <c r="L1731" s="313" t="s">
        <v>5442</v>
      </c>
      <c r="M1731" s="313" t="s">
        <v>5597</v>
      </c>
      <c r="N1731" s="313" t="s">
        <v>2872</v>
      </c>
      <c r="O1731" s="313"/>
      <c r="P1731" s="313"/>
      <c r="Q1731" s="313"/>
    </row>
    <row r="1732" spans="2:17">
      <c r="B1732" s="380">
        <v>44791</v>
      </c>
      <c r="C1732">
        <v>4196</v>
      </c>
      <c r="D1732" s="313" t="s">
        <v>2907</v>
      </c>
      <c r="E1732" s="313" t="s">
        <v>3651</v>
      </c>
      <c r="F1732" s="313"/>
      <c r="G1732">
        <v>12.375</v>
      </c>
      <c r="H1732">
        <v>7.375</v>
      </c>
      <c r="K1732" t="s">
        <v>4132</v>
      </c>
      <c r="L1732" s="313" t="s">
        <v>5442</v>
      </c>
      <c r="M1732" s="313" t="s">
        <v>5597</v>
      </c>
      <c r="N1732" s="313" t="s">
        <v>2872</v>
      </c>
      <c r="O1732" s="313"/>
      <c r="P1732" s="313"/>
      <c r="Q1732" s="313"/>
    </row>
    <row r="1733" spans="2:17">
      <c r="B1733" s="380">
        <v>44799</v>
      </c>
      <c r="C1733">
        <v>4197</v>
      </c>
      <c r="D1733" s="313" t="s">
        <v>2845</v>
      </c>
      <c r="E1733" s="313" t="s">
        <v>94</v>
      </c>
      <c r="F1733" s="313"/>
      <c r="G1733">
        <v>2.375</v>
      </c>
      <c r="H1733">
        <v>1.9375</v>
      </c>
      <c r="I1733">
        <v>1.25</v>
      </c>
      <c r="J1733">
        <v>1</v>
      </c>
      <c r="K1733" t="s">
        <v>2899</v>
      </c>
      <c r="L1733" s="313" t="s">
        <v>5598</v>
      </c>
      <c r="M1733" s="313" t="s">
        <v>5599</v>
      </c>
      <c r="N1733" s="313" t="s">
        <v>2848</v>
      </c>
      <c r="O1733" s="313" t="s">
        <v>2848</v>
      </c>
      <c r="P1733" s="313"/>
      <c r="Q1733" s="313"/>
    </row>
    <row r="1734" spans="2:17">
      <c r="B1734" s="380"/>
      <c r="C1734">
        <v>4198</v>
      </c>
      <c r="D1734" s="313"/>
      <c r="E1734" s="313"/>
      <c r="F1734" s="313"/>
      <c r="L1734" s="313"/>
      <c r="M1734" s="313"/>
      <c r="N1734" s="313"/>
      <c r="O1734" s="313"/>
      <c r="P1734" s="313"/>
      <c r="Q1734" s="313"/>
    </row>
    <row r="1735" spans="2:17">
      <c r="B1735" s="380">
        <v>44810</v>
      </c>
      <c r="C1735">
        <v>4199</v>
      </c>
      <c r="D1735" s="313" t="s">
        <v>2845</v>
      </c>
      <c r="E1735" s="313" t="s">
        <v>94</v>
      </c>
      <c r="F1735" s="313"/>
      <c r="G1735">
        <v>8.75</v>
      </c>
      <c r="H1735">
        <v>4.5</v>
      </c>
      <c r="I1735">
        <v>1.25</v>
      </c>
      <c r="J1735">
        <v>1.125</v>
      </c>
      <c r="K1735" t="s">
        <v>2861</v>
      </c>
      <c r="L1735" s="313" t="s">
        <v>5600</v>
      </c>
      <c r="M1735" s="313" t="s">
        <v>5601</v>
      </c>
      <c r="N1735" s="313" t="s">
        <v>2851</v>
      </c>
      <c r="O1735" s="313" t="s">
        <v>2851</v>
      </c>
      <c r="P1735" s="313"/>
      <c r="Q1735" s="313"/>
    </row>
    <row r="1736" spans="2:17">
      <c r="B1736" s="380">
        <v>44813</v>
      </c>
      <c r="C1736">
        <v>4200</v>
      </c>
      <c r="D1736" s="313" t="s">
        <v>2845</v>
      </c>
      <c r="E1736" s="313" t="s">
        <v>94</v>
      </c>
      <c r="F1736" s="313"/>
      <c r="G1736">
        <v>5.875</v>
      </c>
      <c r="H1736">
        <v>3.5625</v>
      </c>
      <c r="I1736">
        <v>2.25</v>
      </c>
      <c r="J1736">
        <v>1.8125</v>
      </c>
      <c r="K1736" t="s">
        <v>2861</v>
      </c>
      <c r="L1736" s="313" t="s">
        <v>5602</v>
      </c>
      <c r="M1736" s="313" t="s">
        <v>5603</v>
      </c>
      <c r="N1736" s="313" t="s">
        <v>5276</v>
      </c>
      <c r="O1736" s="313" t="s">
        <v>5276</v>
      </c>
      <c r="P1736" s="313"/>
      <c r="Q1736" s="313"/>
    </row>
    <row r="1737" spans="2:17">
      <c r="B1737" s="380">
        <v>44820</v>
      </c>
      <c r="C1737">
        <v>4201</v>
      </c>
      <c r="D1737" s="313" t="s">
        <v>2845</v>
      </c>
      <c r="E1737" s="313" t="s">
        <v>94</v>
      </c>
      <c r="F1737" s="313"/>
      <c r="G1737">
        <v>3</v>
      </c>
      <c r="H1737">
        <v>2.125</v>
      </c>
      <c r="I1737">
        <v>1</v>
      </c>
      <c r="J1737">
        <v>0.5625</v>
      </c>
      <c r="K1737" t="s">
        <v>2861</v>
      </c>
      <c r="L1737" s="313" t="s">
        <v>5604</v>
      </c>
      <c r="M1737" s="313" t="s">
        <v>5605</v>
      </c>
      <c r="N1737" s="313" t="s">
        <v>5276</v>
      </c>
      <c r="O1737" s="313"/>
      <c r="P1737" s="313"/>
      <c r="Q1737" s="313"/>
    </row>
    <row r="1738" spans="2:17">
      <c r="B1738" s="380">
        <v>44826</v>
      </c>
      <c r="C1738">
        <v>4202</v>
      </c>
      <c r="D1738" s="313" t="s">
        <v>2845</v>
      </c>
      <c r="E1738" s="313" t="s">
        <v>94</v>
      </c>
      <c r="F1738" s="313"/>
      <c r="G1738">
        <v>3.5</v>
      </c>
      <c r="H1738">
        <v>3.5</v>
      </c>
      <c r="I1738">
        <v>2</v>
      </c>
      <c r="J1738">
        <v>1.9375</v>
      </c>
      <c r="K1738" t="s">
        <v>2899</v>
      </c>
      <c r="L1738" s="313" t="s">
        <v>5606</v>
      </c>
      <c r="M1738" s="313" t="s">
        <v>5607</v>
      </c>
      <c r="N1738" s="313" t="s">
        <v>2851</v>
      </c>
      <c r="O1738" s="313" t="s">
        <v>5608</v>
      </c>
      <c r="P1738" s="313" t="s">
        <v>3471</v>
      </c>
      <c r="Q1738" s="313"/>
    </row>
    <row r="1739" spans="2:17">
      <c r="B1739" s="380">
        <v>44826</v>
      </c>
      <c r="C1739">
        <v>4203</v>
      </c>
      <c r="D1739" s="313" t="s">
        <v>5129</v>
      </c>
      <c r="E1739" s="313" t="s">
        <v>3825</v>
      </c>
      <c r="F1739" s="313"/>
      <c r="G1739">
        <v>3.4375</v>
      </c>
      <c r="H1739">
        <v>3.4375</v>
      </c>
      <c r="I1739">
        <v>2</v>
      </c>
      <c r="J1739" t="s">
        <v>4991</v>
      </c>
      <c r="K1739" t="s">
        <v>3934</v>
      </c>
      <c r="L1739" s="313" t="s">
        <v>5606</v>
      </c>
      <c r="M1739" s="313" t="s">
        <v>5609</v>
      </c>
      <c r="N1739" s="313" t="s">
        <v>5610</v>
      </c>
      <c r="O1739" s="313"/>
      <c r="P1739" s="313"/>
      <c r="Q1739" s="313"/>
    </row>
    <row r="1740" spans="2:17">
      <c r="B1740" s="380"/>
      <c r="C1740">
        <v>4204</v>
      </c>
      <c r="D1740" s="313"/>
      <c r="E1740" s="313"/>
      <c r="F1740" s="313"/>
      <c r="L1740" s="313"/>
      <c r="M1740" s="313"/>
      <c r="N1740" s="313"/>
      <c r="O1740" s="313"/>
      <c r="P1740" s="313"/>
      <c r="Q1740" s="313"/>
    </row>
    <row r="1741" spans="2:17">
      <c r="B1741" s="380">
        <v>44826</v>
      </c>
      <c r="C1741">
        <v>4205</v>
      </c>
      <c r="D1741" s="313" t="s">
        <v>2845</v>
      </c>
      <c r="E1741" s="313" t="s">
        <v>94</v>
      </c>
      <c r="F1741" s="313"/>
      <c r="G1741">
        <v>2.875</v>
      </c>
      <c r="H1741">
        <v>2</v>
      </c>
      <c r="I1741">
        <v>0.6875</v>
      </c>
      <c r="J1741">
        <v>0.5</v>
      </c>
      <c r="K1741" t="s">
        <v>5531</v>
      </c>
      <c r="L1741" s="313" t="s">
        <v>5544</v>
      </c>
      <c r="M1741" s="313" t="s">
        <v>5611</v>
      </c>
      <c r="N1741" s="313" t="s">
        <v>5612</v>
      </c>
      <c r="O1741" s="313" t="s">
        <v>5612</v>
      </c>
      <c r="P1741" s="313" t="s">
        <v>5613</v>
      </c>
      <c r="Q1741" s="313" t="s">
        <v>5613</v>
      </c>
    </row>
    <row r="1742" spans="2:17">
      <c r="B1742" s="380"/>
      <c r="C1742">
        <v>4206</v>
      </c>
      <c r="D1742" s="313"/>
      <c r="E1742" s="313"/>
      <c r="F1742" s="313"/>
      <c r="L1742" s="313"/>
      <c r="M1742" s="313"/>
      <c r="N1742" s="313"/>
      <c r="O1742" s="313"/>
      <c r="P1742" s="313"/>
      <c r="Q1742" s="313"/>
    </row>
    <row r="1743" spans="2:17">
      <c r="B1743" s="380">
        <v>44832</v>
      </c>
      <c r="C1743">
        <v>4207</v>
      </c>
      <c r="D1743" s="313" t="s">
        <v>3866</v>
      </c>
      <c r="E1743" s="313" t="s">
        <v>3825</v>
      </c>
      <c r="F1743" s="313"/>
      <c r="K1743" t="s">
        <v>3946</v>
      </c>
      <c r="L1743" s="313" t="s">
        <v>5165</v>
      </c>
      <c r="M1743" s="313" t="s">
        <v>5614</v>
      </c>
      <c r="N1743" s="313"/>
      <c r="O1743" s="313"/>
      <c r="P1743" s="313"/>
      <c r="Q1743" s="313"/>
    </row>
    <row r="1744" spans="2:17">
      <c r="B1744" s="380">
        <v>44833</v>
      </c>
      <c r="C1744">
        <v>4208</v>
      </c>
      <c r="D1744" s="313" t="s">
        <v>3866</v>
      </c>
      <c r="E1744" s="313" t="s">
        <v>3825</v>
      </c>
      <c r="F1744" s="313"/>
      <c r="G1744">
        <v>3.453125</v>
      </c>
      <c r="H1744">
        <v>3.453125</v>
      </c>
      <c r="I1744">
        <v>0.5</v>
      </c>
      <c r="J1744" t="s">
        <v>4991</v>
      </c>
      <c r="K1744" t="s">
        <v>3934</v>
      </c>
      <c r="L1744" s="313" t="s">
        <v>5615</v>
      </c>
      <c r="M1744" s="313" t="s">
        <v>5616</v>
      </c>
      <c r="N1744" s="313" t="s">
        <v>3231</v>
      </c>
      <c r="O1744" s="313"/>
      <c r="P1744" s="313"/>
      <c r="Q1744" s="313"/>
    </row>
    <row r="1745" spans="2:17">
      <c r="B1745" s="380">
        <v>44839</v>
      </c>
      <c r="C1745">
        <v>4209</v>
      </c>
      <c r="D1745" s="313" t="s">
        <v>2845</v>
      </c>
      <c r="E1745" s="313" t="s">
        <v>94</v>
      </c>
      <c r="F1745" s="313"/>
      <c r="G1745">
        <v>7.125</v>
      </c>
      <c r="H1745">
        <v>7.125</v>
      </c>
      <c r="I1745">
        <v>3.75</v>
      </c>
      <c r="J1745">
        <v>3.5625</v>
      </c>
      <c r="K1745" t="s">
        <v>2936</v>
      </c>
      <c r="L1745" s="313" t="s">
        <v>5577</v>
      </c>
      <c r="M1745" s="313"/>
      <c r="N1745" s="313"/>
      <c r="O1745" s="313"/>
      <c r="P1745" s="313"/>
      <c r="Q1745" s="313"/>
    </row>
    <row r="1746" spans="2:17">
      <c r="B1746" s="380">
        <v>44839</v>
      </c>
      <c r="C1746">
        <v>4210</v>
      </c>
      <c r="D1746" s="313" t="s">
        <v>5129</v>
      </c>
      <c r="E1746" s="313" t="s">
        <v>3825</v>
      </c>
      <c r="F1746" s="313"/>
      <c r="G1746">
        <v>6.25</v>
      </c>
      <c r="H1746">
        <v>2.125</v>
      </c>
      <c r="I1746">
        <v>0.8125</v>
      </c>
      <c r="J1746" t="s">
        <v>2954</v>
      </c>
      <c r="K1746" t="s">
        <v>3934</v>
      </c>
      <c r="L1746" s="313" t="s">
        <v>5544</v>
      </c>
      <c r="M1746" s="313" t="s">
        <v>5617</v>
      </c>
      <c r="N1746" s="313" t="s">
        <v>5618</v>
      </c>
      <c r="O1746" s="313"/>
      <c r="P1746" s="313"/>
      <c r="Q1746" s="313"/>
    </row>
    <row r="1747" spans="2:17">
      <c r="B1747" s="380">
        <v>44839</v>
      </c>
      <c r="C1747">
        <v>4211</v>
      </c>
      <c r="D1747" s="313" t="s">
        <v>2845</v>
      </c>
      <c r="E1747" s="313" t="s">
        <v>94</v>
      </c>
      <c r="F1747" s="313"/>
      <c r="G1747">
        <v>4</v>
      </c>
      <c r="H1747">
        <v>2.3125</v>
      </c>
      <c r="I1747">
        <v>2.4375</v>
      </c>
      <c r="J1747">
        <v>2.4375</v>
      </c>
      <c r="K1747" t="s">
        <v>2861</v>
      </c>
      <c r="L1747" s="313" t="s">
        <v>5619</v>
      </c>
      <c r="M1747" s="313" t="s">
        <v>5620</v>
      </c>
      <c r="N1747" s="313" t="s">
        <v>5276</v>
      </c>
      <c r="O1747" s="313" t="s">
        <v>2940</v>
      </c>
      <c r="P1747" s="313"/>
      <c r="Q1747" s="313"/>
    </row>
    <row r="1748" spans="2:17">
      <c r="B1748" s="380">
        <v>44839</v>
      </c>
      <c r="C1748">
        <v>4212</v>
      </c>
      <c r="D1748" s="313" t="s">
        <v>2845</v>
      </c>
      <c r="E1748" s="313" t="s">
        <v>94</v>
      </c>
      <c r="F1748" s="313"/>
      <c r="G1748">
        <v>2.75</v>
      </c>
      <c r="H1748">
        <v>2.75</v>
      </c>
      <c r="I1748">
        <v>0.626</v>
      </c>
      <c r="J1748">
        <v>0.5</v>
      </c>
      <c r="K1748" t="s">
        <v>5621</v>
      </c>
      <c r="L1748" s="313" t="s">
        <v>5622</v>
      </c>
      <c r="M1748" s="313" t="s">
        <v>5623</v>
      </c>
      <c r="N1748" s="313" t="s">
        <v>5624</v>
      </c>
      <c r="O1748" s="313" t="s">
        <v>2848</v>
      </c>
      <c r="P1748" s="313"/>
      <c r="Q1748" s="313"/>
    </row>
    <row r="1749" spans="2:17">
      <c r="B1749" s="380">
        <v>44845</v>
      </c>
      <c r="C1749">
        <v>4213</v>
      </c>
      <c r="D1749" s="313" t="s">
        <v>3866</v>
      </c>
      <c r="E1749" s="313" t="s">
        <v>3825</v>
      </c>
      <c r="F1749" s="313"/>
      <c r="K1749" t="s">
        <v>3934</v>
      </c>
      <c r="L1749" s="313" t="s">
        <v>5622</v>
      </c>
      <c r="M1749" s="313" t="s">
        <v>5625</v>
      </c>
      <c r="N1749" s="313"/>
      <c r="O1749" s="313"/>
      <c r="P1749" s="313"/>
      <c r="Q1749" s="313"/>
    </row>
    <row r="1750" spans="2:17">
      <c r="B1750" s="380">
        <v>44852</v>
      </c>
      <c r="C1750">
        <v>4214</v>
      </c>
      <c r="D1750" s="313" t="s">
        <v>2845</v>
      </c>
      <c r="E1750" s="313" t="s">
        <v>94</v>
      </c>
      <c r="F1750" s="313"/>
      <c r="G1750">
        <v>6.3125</v>
      </c>
      <c r="H1750">
        <v>6.3125</v>
      </c>
      <c r="I1750">
        <v>1.125</v>
      </c>
      <c r="J1750">
        <v>1.125</v>
      </c>
      <c r="K1750" t="s">
        <v>5621</v>
      </c>
      <c r="L1750" s="313" t="s">
        <v>5626</v>
      </c>
      <c r="M1750" s="313" t="s">
        <v>5627</v>
      </c>
      <c r="N1750" s="313" t="s">
        <v>5628</v>
      </c>
      <c r="O1750" s="313" t="s">
        <v>5628</v>
      </c>
      <c r="P1750" s="313"/>
      <c r="Q1750" s="313"/>
    </row>
    <row r="1751" spans="2:17">
      <c r="B1751" s="380">
        <v>44854</v>
      </c>
      <c r="C1751">
        <v>4215</v>
      </c>
      <c r="D1751" s="313" t="s">
        <v>2907</v>
      </c>
      <c r="E1751" s="313" t="s">
        <v>5356</v>
      </c>
      <c r="F1751" s="313"/>
      <c r="G1751">
        <v>11.28125</v>
      </c>
      <c r="H1751">
        <v>8.875</v>
      </c>
      <c r="I1751">
        <v>0.5</v>
      </c>
      <c r="J1751" t="s">
        <v>4991</v>
      </c>
      <c r="K1751" t="s">
        <v>2861</v>
      </c>
      <c r="L1751" s="313" t="s">
        <v>5629</v>
      </c>
      <c r="M1751" s="313" t="s">
        <v>5630</v>
      </c>
      <c r="N1751" s="313"/>
      <c r="O1751" s="313"/>
      <c r="P1751" s="313"/>
      <c r="Q1751" s="313"/>
    </row>
    <row r="1752" spans="2:17">
      <c r="B1752" s="380">
        <v>44854</v>
      </c>
      <c r="C1752">
        <v>4216</v>
      </c>
      <c r="D1752" s="313" t="s">
        <v>3866</v>
      </c>
      <c r="E1752" s="313" t="s">
        <v>3825</v>
      </c>
      <c r="F1752" s="313"/>
      <c r="G1752">
        <v>1.9375</v>
      </c>
      <c r="H1752">
        <v>1.9375</v>
      </c>
      <c r="I1752">
        <v>0.75</v>
      </c>
      <c r="J1752" t="s">
        <v>2954</v>
      </c>
      <c r="K1752" t="s">
        <v>3934</v>
      </c>
      <c r="L1752" s="313" t="s">
        <v>5622</v>
      </c>
      <c r="M1752" s="313" t="s">
        <v>5631</v>
      </c>
      <c r="N1752" s="313"/>
      <c r="O1752" s="313"/>
      <c r="P1752" s="313"/>
      <c r="Q1752" s="313"/>
    </row>
    <row r="1753" spans="2:17">
      <c r="B1753" s="380"/>
      <c r="C1753">
        <v>4217</v>
      </c>
      <c r="D1753" s="313"/>
      <c r="E1753" s="313"/>
      <c r="F1753" s="313"/>
      <c r="L1753" s="313"/>
      <c r="M1753" s="313"/>
      <c r="N1753" s="313"/>
      <c r="O1753" s="313"/>
      <c r="P1753" s="313"/>
      <c r="Q1753" s="313"/>
    </row>
    <row r="1754" spans="2:17">
      <c r="B1754" s="380">
        <v>44866</v>
      </c>
      <c r="C1754">
        <v>4218</v>
      </c>
      <c r="D1754" s="313" t="s">
        <v>2907</v>
      </c>
      <c r="E1754" s="313" t="s">
        <v>5356</v>
      </c>
      <c r="F1754" s="313"/>
      <c r="G1754">
        <v>15.375</v>
      </c>
      <c r="H1754">
        <v>7.1875</v>
      </c>
      <c r="K1754" t="s">
        <v>4132</v>
      </c>
      <c r="L1754" s="313" t="s">
        <v>5442</v>
      </c>
      <c r="M1754" s="313" t="s">
        <v>5632</v>
      </c>
      <c r="N1754" s="313" t="s">
        <v>2872</v>
      </c>
      <c r="O1754" s="313"/>
      <c r="P1754" s="313"/>
      <c r="Q1754" s="313"/>
    </row>
    <row r="1755" spans="2:17">
      <c r="B1755" s="380">
        <v>44866</v>
      </c>
      <c r="C1755">
        <v>4219</v>
      </c>
      <c r="D1755" s="313" t="s">
        <v>2849</v>
      </c>
      <c r="E1755" s="313" t="s">
        <v>94</v>
      </c>
      <c r="F1755" s="313"/>
      <c r="G1755">
        <v>10.1875</v>
      </c>
      <c r="H1755">
        <v>7.9375</v>
      </c>
      <c r="K1755" t="s">
        <v>4132</v>
      </c>
      <c r="L1755" s="313" t="s">
        <v>5442</v>
      </c>
      <c r="M1755" s="313" t="s">
        <v>5632</v>
      </c>
      <c r="N1755" s="313" t="s">
        <v>2872</v>
      </c>
      <c r="O1755" s="313"/>
      <c r="P1755" s="313"/>
      <c r="Q1755" s="313"/>
    </row>
    <row r="1756" spans="2:17">
      <c r="B1756" s="380">
        <v>44867</v>
      </c>
      <c r="C1756">
        <v>4220</v>
      </c>
      <c r="D1756" s="313" t="s">
        <v>2845</v>
      </c>
      <c r="E1756" s="313" t="s">
        <v>94</v>
      </c>
      <c r="F1756" s="313"/>
      <c r="G1756">
        <v>4.125</v>
      </c>
      <c r="H1756">
        <v>4.125</v>
      </c>
      <c r="I1756">
        <v>1.375</v>
      </c>
      <c r="J1756">
        <v>1</v>
      </c>
      <c r="K1756" t="s">
        <v>2861</v>
      </c>
      <c r="L1756" s="313" t="s">
        <v>4599</v>
      </c>
      <c r="M1756" s="313"/>
      <c r="N1756" s="313" t="s">
        <v>2851</v>
      </c>
      <c r="O1756" s="313" t="s">
        <v>2851</v>
      </c>
      <c r="P1756" s="313" t="s">
        <v>3907</v>
      </c>
      <c r="Q1756" s="313" t="s">
        <v>3907</v>
      </c>
    </row>
    <row r="1757" spans="2:17">
      <c r="B1757" s="380">
        <v>44868</v>
      </c>
      <c r="C1757">
        <v>4221</v>
      </c>
      <c r="D1757" s="313" t="s">
        <v>2845</v>
      </c>
      <c r="E1757" s="313" t="s">
        <v>94</v>
      </c>
      <c r="F1757" s="313"/>
      <c r="G1757">
        <v>8</v>
      </c>
      <c r="H1757">
        <v>3.5</v>
      </c>
      <c r="I1757">
        <v>1.125</v>
      </c>
      <c r="J1757">
        <v>1</v>
      </c>
      <c r="K1757" t="s">
        <v>2861</v>
      </c>
      <c r="L1757" s="313" t="s">
        <v>5633</v>
      </c>
      <c r="M1757" s="313" t="s">
        <v>5634</v>
      </c>
      <c r="N1757" s="313" t="s">
        <v>2851</v>
      </c>
      <c r="O1757" s="313" t="s">
        <v>2851</v>
      </c>
      <c r="P1757" s="313" t="s">
        <v>5635</v>
      </c>
      <c r="Q1757" s="313" t="s">
        <v>5635</v>
      </c>
    </row>
    <row r="1758" spans="2:17">
      <c r="B1758" s="380">
        <v>44868</v>
      </c>
      <c r="C1758">
        <v>4222</v>
      </c>
      <c r="D1758" s="313" t="s">
        <v>2845</v>
      </c>
      <c r="E1758" s="313" t="s">
        <v>94</v>
      </c>
      <c r="F1758" s="313"/>
      <c r="G1758">
        <v>2.5</v>
      </c>
      <c r="H1758">
        <v>1.5</v>
      </c>
      <c r="I1758">
        <v>0.875</v>
      </c>
      <c r="J1758">
        <v>0.625</v>
      </c>
      <c r="K1758" t="s">
        <v>2899</v>
      </c>
      <c r="L1758" s="313" t="s">
        <v>5633</v>
      </c>
      <c r="M1758" s="313" t="s">
        <v>5634</v>
      </c>
      <c r="N1758" s="313" t="s">
        <v>3012</v>
      </c>
      <c r="O1758" s="313" t="s">
        <v>3012</v>
      </c>
      <c r="P1758" s="313" t="s">
        <v>5636</v>
      </c>
      <c r="Q1758" s="313" t="s">
        <v>5636</v>
      </c>
    </row>
    <row r="1759" spans="2:17">
      <c r="B1759" s="380">
        <v>44869</v>
      </c>
      <c r="C1759">
        <v>4223</v>
      </c>
      <c r="D1759" s="313" t="s">
        <v>2849</v>
      </c>
      <c r="E1759" s="313" t="s">
        <v>2035</v>
      </c>
      <c r="F1759" s="313"/>
      <c r="G1759">
        <v>7.4375</v>
      </c>
      <c r="H1759">
        <v>5.4375</v>
      </c>
      <c r="I1759">
        <v>0.875</v>
      </c>
      <c r="J1759" t="s">
        <v>4982</v>
      </c>
      <c r="K1759" t="s">
        <v>4102</v>
      </c>
      <c r="L1759" s="313" t="s">
        <v>5637</v>
      </c>
      <c r="M1759" s="313" t="s">
        <v>5638</v>
      </c>
      <c r="N1759" s="313"/>
      <c r="O1759" s="313" t="s">
        <v>2851</v>
      </c>
      <c r="P1759" s="313"/>
      <c r="Q1759" s="313"/>
    </row>
    <row r="1760" spans="2:17">
      <c r="B1760" s="380">
        <v>44869</v>
      </c>
      <c r="C1760">
        <v>4224</v>
      </c>
      <c r="D1760" s="313" t="s">
        <v>3866</v>
      </c>
      <c r="E1760" s="313" t="s">
        <v>3825</v>
      </c>
      <c r="F1760" s="313"/>
      <c r="G1760">
        <v>7.3125</v>
      </c>
      <c r="H1760">
        <v>5.4375</v>
      </c>
      <c r="I1760">
        <v>0.875</v>
      </c>
      <c r="J1760" t="s">
        <v>4982</v>
      </c>
      <c r="K1760" t="s">
        <v>3934</v>
      </c>
      <c r="L1760" s="313" t="s">
        <v>5637</v>
      </c>
      <c r="M1760" s="313" t="s">
        <v>5639</v>
      </c>
      <c r="N1760" s="313"/>
      <c r="O1760" s="313"/>
      <c r="P1760" s="313"/>
      <c r="Q1760" s="313"/>
    </row>
    <row r="1772" spans="1:18">
      <c r="B1772" s="380">
        <v>40847</v>
      </c>
      <c r="C1772">
        <v>2851</v>
      </c>
      <c r="D1772" s="313" t="s">
        <v>3866</v>
      </c>
      <c r="E1772" s="313" t="s">
        <v>94</v>
      </c>
      <c r="F1772" s="313"/>
      <c r="G1772">
        <v>5.125</v>
      </c>
      <c r="I1772">
        <v>2.125</v>
      </c>
      <c r="J1772">
        <v>2.125</v>
      </c>
      <c r="L1772" s="313" t="s">
        <v>4054</v>
      </c>
      <c r="M1772" s="313" t="s">
        <v>4055</v>
      </c>
      <c r="N1772" s="313"/>
      <c r="O1772" s="313"/>
      <c r="P1772" s="313"/>
      <c r="Q1772" s="313"/>
    </row>
    <row r="1773" spans="1:18">
      <c r="B1773" s="380"/>
      <c r="C1773">
        <v>2865</v>
      </c>
      <c r="D1773" s="313" t="s">
        <v>2907</v>
      </c>
      <c r="E1773" s="313" t="s">
        <v>3786</v>
      </c>
      <c r="F1773" s="313"/>
      <c r="G1773">
        <v>3.9375</v>
      </c>
      <c r="I1773" t="s">
        <v>4076</v>
      </c>
      <c r="K1773" t="s">
        <v>2980</v>
      </c>
      <c r="L1773" s="313" t="s">
        <v>4077</v>
      </c>
      <c r="M1773" s="313" t="s">
        <v>4078</v>
      </c>
      <c r="N1773" s="313" t="s">
        <v>3928</v>
      </c>
      <c r="O1773" s="313"/>
      <c r="P1773" s="313"/>
      <c r="Q1773" s="313"/>
    </row>
    <row r="1774" spans="1:18">
      <c r="B1774" s="380">
        <v>41008</v>
      </c>
      <c r="C1774">
        <v>2882</v>
      </c>
      <c r="D1774" s="313" t="s">
        <v>2845</v>
      </c>
      <c r="E1774" s="313" t="s">
        <v>94</v>
      </c>
      <c r="F1774" s="313"/>
      <c r="G1774">
        <v>3.625</v>
      </c>
      <c r="I1774">
        <v>1.3125</v>
      </c>
      <c r="J1774">
        <v>0.8125</v>
      </c>
      <c r="K1774" t="s">
        <v>4102</v>
      </c>
      <c r="L1774" s="313" t="s">
        <v>4103</v>
      </c>
      <c r="M1774" s="313" t="s">
        <v>4104</v>
      </c>
      <c r="N1774" s="313" t="s">
        <v>4105</v>
      </c>
      <c r="O1774" s="313" t="s">
        <v>2851</v>
      </c>
      <c r="P1774" s="313" t="s">
        <v>4106</v>
      </c>
      <c r="Q1774" s="313" t="s">
        <v>3939</v>
      </c>
    </row>
    <row r="1775" spans="1:18">
      <c r="B1775" s="380"/>
      <c r="C1775">
        <v>2960</v>
      </c>
      <c r="D1775" s="313" t="s">
        <v>2845</v>
      </c>
      <c r="E1775" s="313" t="s">
        <v>94</v>
      </c>
      <c r="F1775" s="313"/>
      <c r="L1775" s="313" t="s">
        <v>4273</v>
      </c>
      <c r="M1775" s="313" t="s">
        <v>4274</v>
      </c>
      <c r="N1775" s="313" t="s">
        <v>4157</v>
      </c>
      <c r="O1775" s="313"/>
      <c r="P1775" s="313"/>
      <c r="Q1775" s="313"/>
    </row>
    <row r="1776" spans="1:18">
      <c r="A1776" s="383"/>
      <c r="B1776" s="387"/>
      <c r="C1776" s="381">
        <v>2961</v>
      </c>
      <c r="D1776" s="388" t="s">
        <v>2845</v>
      </c>
      <c r="E1776" s="388" t="s">
        <v>94</v>
      </c>
      <c r="F1776" s="388"/>
      <c r="G1776" s="381"/>
      <c r="H1776" s="381"/>
      <c r="I1776" s="381"/>
      <c r="J1776" s="381"/>
      <c r="K1776" s="381"/>
      <c r="L1776" s="388" t="s">
        <v>4273</v>
      </c>
      <c r="M1776" s="388" t="s">
        <v>4275</v>
      </c>
      <c r="N1776" s="388" t="s">
        <v>4276</v>
      </c>
      <c r="O1776" s="388"/>
      <c r="P1776" s="388"/>
      <c r="Q1776" s="388"/>
      <c r="R1776" s="385"/>
    </row>
    <row r="1777" spans="1:18">
      <c r="A1777" s="384"/>
      <c r="B1777" s="389">
        <v>41126</v>
      </c>
      <c r="C1777" s="382">
        <v>3220</v>
      </c>
      <c r="D1777" s="390" t="s">
        <v>2845</v>
      </c>
      <c r="E1777" s="390" t="s">
        <v>94</v>
      </c>
      <c r="F1777" s="390"/>
      <c r="G1777" s="382">
        <v>3.4375</v>
      </c>
      <c r="H1777" s="382"/>
      <c r="I1777" s="382">
        <v>1</v>
      </c>
      <c r="J1777" s="382">
        <v>3</v>
      </c>
      <c r="K1777" s="382" t="s">
        <v>2861</v>
      </c>
      <c r="L1777" s="390" t="s">
        <v>3984</v>
      </c>
      <c r="M1777" s="390" t="s">
        <v>4466</v>
      </c>
      <c r="N1777" s="390" t="s">
        <v>3955</v>
      </c>
      <c r="O1777" s="390"/>
      <c r="P1777" s="390"/>
      <c r="Q1777" s="390"/>
      <c r="R1777" s="386"/>
    </row>
    <row r="1778" spans="1:18">
      <c r="A1778" s="383"/>
      <c r="B1778" s="387">
        <v>41250</v>
      </c>
      <c r="C1778" s="381">
        <v>3276</v>
      </c>
      <c r="D1778" s="388" t="s">
        <v>2907</v>
      </c>
      <c r="E1778" s="388" t="s">
        <v>3786</v>
      </c>
      <c r="F1778" s="388"/>
      <c r="G1778" s="381">
        <v>5.5</v>
      </c>
      <c r="H1778" s="381"/>
      <c r="I1778" s="381">
        <v>7.5625</v>
      </c>
      <c r="J1778" s="381"/>
      <c r="K1778" s="381" t="s">
        <v>2980</v>
      </c>
      <c r="L1778" s="388" t="s">
        <v>4224</v>
      </c>
      <c r="M1778" s="388" t="s">
        <v>4579</v>
      </c>
      <c r="N1778" s="388" t="s">
        <v>4041</v>
      </c>
      <c r="O1778" s="388"/>
      <c r="P1778" s="388"/>
      <c r="Q1778" s="388"/>
      <c r="R1778" s="385"/>
    </row>
    <row r="1779" spans="1:18">
      <c r="A1779" s="384"/>
      <c r="B1779" s="389">
        <v>44721</v>
      </c>
      <c r="C1779" s="382">
        <v>4157</v>
      </c>
      <c r="D1779" s="390" t="s">
        <v>2845</v>
      </c>
      <c r="E1779" s="390" t="s">
        <v>94</v>
      </c>
      <c r="F1779" s="390"/>
      <c r="G1779" s="382"/>
      <c r="H1779" s="382">
        <v>3</v>
      </c>
      <c r="I1779" s="382">
        <v>4.1875</v>
      </c>
      <c r="J1779" s="382">
        <v>4.0625</v>
      </c>
      <c r="K1779" s="382" t="s">
        <v>2861</v>
      </c>
      <c r="L1779" s="390" t="s">
        <v>5519</v>
      </c>
      <c r="M1779" s="390" t="s">
        <v>5520</v>
      </c>
      <c r="N1779" s="390" t="s">
        <v>5521</v>
      </c>
      <c r="O1779" s="390" t="s">
        <v>5276</v>
      </c>
      <c r="P1779" s="390"/>
      <c r="Q1779" s="390"/>
      <c r="R1779" s="386"/>
    </row>
    <row r="1780" spans="1:18">
      <c r="A1780" s="383"/>
      <c r="B1780" s="387">
        <v>44791</v>
      </c>
      <c r="C1780" s="381">
        <v>4191</v>
      </c>
      <c r="D1780" s="388" t="s">
        <v>2907</v>
      </c>
      <c r="E1780" s="388" t="s">
        <v>5587</v>
      </c>
      <c r="F1780" s="388"/>
      <c r="G1780" s="381">
        <v>12.34375</v>
      </c>
      <c r="H1780" s="381"/>
      <c r="I1780" s="381">
        <v>0.5</v>
      </c>
      <c r="J1780" s="381" t="s">
        <v>3270</v>
      </c>
      <c r="K1780" s="381" t="s">
        <v>4132</v>
      </c>
      <c r="L1780" s="388" t="s">
        <v>5442</v>
      </c>
      <c r="M1780" s="388" t="s">
        <v>5593</v>
      </c>
      <c r="N1780" s="388" t="s">
        <v>5594</v>
      </c>
      <c r="O1780" s="388"/>
      <c r="P1780" s="388"/>
      <c r="Q1780" s="388"/>
      <c r="R1780" s="385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916"/>
  <sheetViews>
    <sheetView zoomScaleNormal="100" workbookViewId="0">
      <pane ySplit="8" topLeftCell="A1755" activePane="bottomLeft" state="frozen"/>
      <selection pane="bottomLeft" activeCell="D1764" sqref="D1764"/>
    </sheetView>
  </sheetViews>
  <sheetFormatPr defaultColWidth="6.6640625" defaultRowHeight="12.75"/>
  <cols>
    <col min="1" max="1" width="9.33203125" style="321" customWidth="1"/>
    <col min="2" max="2" width="9" style="322" customWidth="1"/>
    <col min="3" max="3" width="7.88671875" style="323" customWidth="1"/>
    <col min="4" max="4" width="8.77734375" style="323" customWidth="1"/>
    <col min="5" max="5" width="7.109375" style="325" customWidth="1"/>
    <col min="6" max="6" width="10.109375" style="325" customWidth="1"/>
    <col min="7" max="9" width="11.21875" style="324" customWidth="1"/>
    <col min="10" max="10" width="9.21875" style="324" customWidth="1"/>
    <col min="11" max="11" width="16.6640625" style="324" customWidth="1"/>
    <col min="12" max="12" width="20.88671875" style="325" customWidth="1"/>
    <col min="13" max="13" width="44.44140625" style="326" customWidth="1"/>
    <col min="14" max="14" width="26.6640625" style="325" customWidth="1"/>
    <col min="15" max="15" width="32.44140625" style="321" customWidth="1"/>
    <col min="16" max="17" width="29" style="321" customWidth="1"/>
    <col min="18" max="18" width="13.21875" style="321" customWidth="1"/>
    <col min="19" max="16384" width="6.6640625" style="321"/>
  </cols>
  <sheetData>
    <row r="1" spans="1:18">
      <c r="E1" s="321"/>
      <c r="F1" s="321"/>
    </row>
    <row r="2" spans="1:18">
      <c r="A2" s="321" t="s">
        <v>2819</v>
      </c>
      <c r="E2" s="321"/>
      <c r="F2" s="321"/>
      <c r="K2" s="327" t="s">
        <v>2820</v>
      </c>
    </row>
    <row r="3" spans="1:18">
      <c r="E3" s="321"/>
      <c r="F3" s="321"/>
      <c r="H3" s="324" t="s">
        <v>2821</v>
      </c>
      <c r="I3" s="324" t="s">
        <v>2822</v>
      </c>
      <c r="K3" s="327" t="s">
        <v>2823</v>
      </c>
    </row>
    <row r="4" spans="1:18">
      <c r="A4" s="321" t="s">
        <v>2824</v>
      </c>
      <c r="E4" s="321"/>
      <c r="F4" s="321"/>
      <c r="K4" s="327" t="s">
        <v>2825</v>
      </c>
    </row>
    <row r="5" spans="1:18">
      <c r="E5" s="321"/>
      <c r="F5" s="321"/>
      <c r="K5" s="324" t="s">
        <v>2826</v>
      </c>
    </row>
    <row r="6" spans="1:18">
      <c r="E6" s="321"/>
      <c r="F6" s="321"/>
    </row>
    <row r="7" spans="1:18">
      <c r="E7" s="321"/>
      <c r="F7" s="321"/>
    </row>
    <row r="8" spans="1:18" s="328" customFormat="1">
      <c r="A8" s="328" t="s">
        <v>2827</v>
      </c>
      <c r="B8" s="329" t="s">
        <v>2828</v>
      </c>
      <c r="C8" s="329" t="s">
        <v>2829</v>
      </c>
      <c r="D8" s="329" t="s">
        <v>2830</v>
      </c>
      <c r="E8" s="330" t="s">
        <v>2831</v>
      </c>
      <c r="F8" s="330" t="s">
        <v>2832</v>
      </c>
      <c r="G8" s="331" t="s">
        <v>2833</v>
      </c>
      <c r="H8" s="331" t="s">
        <v>2834</v>
      </c>
      <c r="I8" s="331" t="s">
        <v>2835</v>
      </c>
      <c r="J8" s="331" t="s">
        <v>2836</v>
      </c>
      <c r="K8" s="331" t="s">
        <v>2837</v>
      </c>
      <c r="L8" s="330" t="s">
        <v>2838</v>
      </c>
      <c r="M8" s="332" t="s">
        <v>2839</v>
      </c>
      <c r="N8" s="330" t="s">
        <v>2840</v>
      </c>
      <c r="O8" s="328" t="s">
        <v>2841</v>
      </c>
      <c r="P8" s="328" t="s">
        <v>2842</v>
      </c>
      <c r="Q8" s="328" t="s">
        <v>2843</v>
      </c>
      <c r="R8" s="328" t="s">
        <v>2844</v>
      </c>
    </row>
    <row r="9" spans="1:18">
      <c r="C9" s="323">
        <v>1001</v>
      </c>
      <c r="D9" s="323" t="s">
        <v>2845</v>
      </c>
      <c r="E9" s="325" t="s">
        <v>94</v>
      </c>
      <c r="G9" s="324">
        <v>2.25</v>
      </c>
      <c r="H9" s="324">
        <v>1.5</v>
      </c>
      <c r="I9" s="324">
        <v>0.8125</v>
      </c>
      <c r="J9" s="324">
        <v>0.5625</v>
      </c>
      <c r="K9" s="324" t="s">
        <v>2846</v>
      </c>
      <c r="L9" s="325" t="s">
        <v>2847</v>
      </c>
      <c r="N9" s="325" t="s">
        <v>2848</v>
      </c>
      <c r="O9" s="321" t="s">
        <v>2848</v>
      </c>
    </row>
    <row r="10" spans="1:18">
      <c r="C10" s="323">
        <v>1002</v>
      </c>
      <c r="D10" s="323" t="s">
        <v>2849</v>
      </c>
      <c r="E10" s="325" t="s">
        <v>2035</v>
      </c>
      <c r="G10" s="324">
        <v>3</v>
      </c>
      <c r="H10" s="324">
        <v>1.75</v>
      </c>
      <c r="I10" s="324">
        <v>0.75</v>
      </c>
      <c r="J10" s="324" t="s">
        <v>234</v>
      </c>
      <c r="K10" s="324" t="s">
        <v>2846</v>
      </c>
      <c r="L10" s="325" t="s">
        <v>2847</v>
      </c>
      <c r="N10" s="325" t="s">
        <v>2848</v>
      </c>
    </row>
    <row r="11" spans="1:18">
      <c r="C11" s="323">
        <v>1003</v>
      </c>
      <c r="D11" s="323" t="s">
        <v>2845</v>
      </c>
      <c r="E11" s="325" t="s">
        <v>94</v>
      </c>
      <c r="G11" s="324">
        <v>3.1875</v>
      </c>
      <c r="H11" s="324">
        <v>2.6875</v>
      </c>
      <c r="I11" s="324">
        <v>0.5</v>
      </c>
      <c r="J11" s="324">
        <v>1.125</v>
      </c>
      <c r="K11" s="324" t="s">
        <v>2846</v>
      </c>
      <c r="L11" s="325" t="s">
        <v>2850</v>
      </c>
      <c r="N11" s="325" t="s">
        <v>2848</v>
      </c>
      <c r="O11" s="321" t="s">
        <v>2848</v>
      </c>
    </row>
    <row r="12" spans="1:18">
      <c r="C12" s="323">
        <v>1004</v>
      </c>
      <c r="D12" s="323" t="s">
        <v>2845</v>
      </c>
      <c r="E12" s="325" t="s">
        <v>94</v>
      </c>
      <c r="G12" s="324">
        <v>5.0625</v>
      </c>
      <c r="H12" s="324">
        <v>4.1875</v>
      </c>
      <c r="I12" s="324">
        <v>0.625</v>
      </c>
      <c r="J12" s="324">
        <v>0.5</v>
      </c>
      <c r="K12" s="324" t="s">
        <v>2846</v>
      </c>
      <c r="L12" s="325" t="s">
        <v>2850</v>
      </c>
      <c r="M12" s="321"/>
      <c r="N12" s="325" t="s">
        <v>2851</v>
      </c>
      <c r="O12" s="321" t="s">
        <v>2851</v>
      </c>
    </row>
    <row r="13" spans="1:18">
      <c r="C13" s="323">
        <v>1005</v>
      </c>
      <c r="D13" s="323" t="s">
        <v>2845</v>
      </c>
      <c r="E13" s="325" t="s">
        <v>94</v>
      </c>
      <c r="G13" s="324">
        <v>4</v>
      </c>
      <c r="H13" s="324">
        <v>3</v>
      </c>
      <c r="I13" s="324">
        <v>0.625</v>
      </c>
      <c r="J13" s="324">
        <v>0.5625</v>
      </c>
      <c r="K13" s="333" t="s">
        <v>2852</v>
      </c>
      <c r="L13" s="325" t="s">
        <v>2853</v>
      </c>
      <c r="M13" s="321"/>
      <c r="N13" s="325" t="s">
        <v>2854</v>
      </c>
      <c r="O13" s="321" t="s">
        <v>2854</v>
      </c>
    </row>
    <row r="14" spans="1:18">
      <c r="C14" s="323">
        <v>1006</v>
      </c>
      <c r="D14" s="323" t="s">
        <v>2845</v>
      </c>
      <c r="E14" s="325" t="s">
        <v>94</v>
      </c>
      <c r="G14" s="324">
        <v>4</v>
      </c>
      <c r="H14" s="324">
        <v>3.125</v>
      </c>
      <c r="I14" s="324">
        <v>1.125</v>
      </c>
      <c r="J14" s="324">
        <v>0.875</v>
      </c>
      <c r="K14" s="324" t="s">
        <v>2855</v>
      </c>
      <c r="L14" s="325" t="s">
        <v>2856</v>
      </c>
      <c r="N14" s="325" t="s">
        <v>2854</v>
      </c>
      <c r="O14" s="321" t="s">
        <v>2854</v>
      </c>
    </row>
    <row r="15" spans="1:18">
      <c r="C15" s="323">
        <v>1007</v>
      </c>
      <c r="D15" s="323" t="s">
        <v>2845</v>
      </c>
      <c r="E15" s="325" t="s">
        <v>94</v>
      </c>
      <c r="G15" s="324">
        <v>4</v>
      </c>
      <c r="H15" s="324">
        <v>2.5625</v>
      </c>
      <c r="I15" s="324">
        <v>0.625</v>
      </c>
      <c r="J15" s="324">
        <v>0.5</v>
      </c>
      <c r="K15" s="324" t="s">
        <v>2855</v>
      </c>
      <c r="L15" s="325" t="s">
        <v>2857</v>
      </c>
      <c r="N15" s="325" t="s">
        <v>2854</v>
      </c>
    </row>
    <row r="16" spans="1:18">
      <c r="C16" s="323">
        <v>1008</v>
      </c>
      <c r="D16" s="323" t="s">
        <v>2849</v>
      </c>
      <c r="E16" s="325" t="s">
        <v>2035</v>
      </c>
      <c r="G16" s="324">
        <v>3.875</v>
      </c>
      <c r="H16" s="324">
        <v>3</v>
      </c>
      <c r="I16" s="324">
        <v>1.3125</v>
      </c>
      <c r="K16" s="324" t="s">
        <v>2858</v>
      </c>
      <c r="L16" s="325" t="s">
        <v>2859</v>
      </c>
      <c r="O16" s="321" t="s">
        <v>2851</v>
      </c>
    </row>
    <row r="17" spans="2:17">
      <c r="C17" s="323">
        <v>1009</v>
      </c>
      <c r="D17" s="323" t="s">
        <v>2845</v>
      </c>
      <c r="E17" s="325" t="s">
        <v>94</v>
      </c>
      <c r="F17" s="325" t="s">
        <v>2860</v>
      </c>
      <c r="G17" s="324">
        <v>6.1875</v>
      </c>
      <c r="H17" s="324">
        <v>4.1875</v>
      </c>
      <c r="I17" s="324">
        <v>1.375</v>
      </c>
      <c r="J17" s="324">
        <v>0.625</v>
      </c>
      <c r="K17" s="324" t="s">
        <v>2861</v>
      </c>
      <c r="L17" s="325" t="s">
        <v>2862</v>
      </c>
      <c r="M17" s="326" t="s">
        <v>2863</v>
      </c>
      <c r="N17" s="334" t="s">
        <v>2864</v>
      </c>
      <c r="O17" s="324" t="s">
        <v>2864</v>
      </c>
      <c r="P17" s="324" t="s">
        <v>2865</v>
      </c>
      <c r="Q17" s="324" t="s">
        <v>2866</v>
      </c>
    </row>
    <row r="18" spans="2:17">
      <c r="C18" s="323">
        <v>1010</v>
      </c>
      <c r="D18" s="323" t="s">
        <v>2849</v>
      </c>
      <c r="E18" s="325" t="s">
        <v>2035</v>
      </c>
      <c r="G18" s="324">
        <v>4</v>
      </c>
      <c r="H18" s="324">
        <v>3.5</v>
      </c>
      <c r="I18" s="324">
        <v>0.875</v>
      </c>
      <c r="K18" s="324" t="s">
        <v>2846</v>
      </c>
      <c r="L18" s="325" t="s">
        <v>2867</v>
      </c>
      <c r="O18" s="321" t="s">
        <v>2851</v>
      </c>
    </row>
    <row r="19" spans="2:17">
      <c r="C19" s="323">
        <v>1011</v>
      </c>
      <c r="D19" s="323" t="s">
        <v>2845</v>
      </c>
      <c r="E19" s="325" t="s">
        <v>94</v>
      </c>
      <c r="G19" s="324">
        <v>3.6875</v>
      </c>
      <c r="H19" s="324">
        <v>2.75</v>
      </c>
      <c r="I19" s="324">
        <v>1.25</v>
      </c>
      <c r="J19" s="324">
        <v>0.875</v>
      </c>
      <c r="K19" s="324" t="s">
        <v>2846</v>
      </c>
      <c r="L19" s="325" t="s">
        <v>2868</v>
      </c>
      <c r="N19" s="325" t="s">
        <v>2851</v>
      </c>
      <c r="O19" s="321" t="s">
        <v>2851</v>
      </c>
    </row>
    <row r="20" spans="2:17">
      <c r="C20" s="323">
        <v>1012</v>
      </c>
      <c r="D20" s="323" t="s">
        <v>2845</v>
      </c>
      <c r="E20" s="325" t="s">
        <v>94</v>
      </c>
      <c r="G20" s="324">
        <v>5.8125</v>
      </c>
      <c r="H20" s="324">
        <v>3.21875</v>
      </c>
      <c r="I20" s="324">
        <v>0.625</v>
      </c>
      <c r="J20" s="324">
        <v>0.625</v>
      </c>
      <c r="K20" s="324" t="s">
        <v>2846</v>
      </c>
      <c r="L20" s="325" t="s">
        <v>2869</v>
      </c>
      <c r="N20" s="325" t="s">
        <v>2851</v>
      </c>
      <c r="O20" s="321" t="s">
        <v>2851</v>
      </c>
    </row>
    <row r="21" spans="2:17">
      <c r="C21" s="323">
        <v>1013</v>
      </c>
      <c r="D21" s="323" t="s">
        <v>2845</v>
      </c>
      <c r="E21" s="325" t="s">
        <v>94</v>
      </c>
      <c r="G21" s="324">
        <v>4.25</v>
      </c>
      <c r="H21" s="324">
        <v>3.5</v>
      </c>
      <c r="I21" s="324">
        <v>1.625</v>
      </c>
      <c r="J21" s="324">
        <v>2.375</v>
      </c>
      <c r="K21" s="324" t="s">
        <v>2846</v>
      </c>
      <c r="L21" s="325" t="s">
        <v>2870</v>
      </c>
      <c r="M21" s="326" t="s">
        <v>2871</v>
      </c>
      <c r="N21" s="325" t="s">
        <v>2872</v>
      </c>
      <c r="O21" s="321" t="s">
        <v>2872</v>
      </c>
    </row>
    <row r="22" spans="2:17">
      <c r="C22" s="323">
        <v>1014</v>
      </c>
      <c r="D22" s="323" t="s">
        <v>2845</v>
      </c>
      <c r="E22" s="325" t="s">
        <v>94</v>
      </c>
      <c r="G22" s="324">
        <v>8.09375</v>
      </c>
      <c r="H22" s="324">
        <v>3.8125</v>
      </c>
      <c r="I22" s="324">
        <v>0.625</v>
      </c>
      <c r="J22" s="324">
        <v>1</v>
      </c>
      <c r="K22" s="324" t="s">
        <v>2873</v>
      </c>
      <c r="L22" s="325" t="s">
        <v>2874</v>
      </c>
      <c r="N22" s="325" t="s">
        <v>2872</v>
      </c>
      <c r="O22" s="321" t="s">
        <v>2872</v>
      </c>
    </row>
    <row r="23" spans="2:17">
      <c r="C23" s="323">
        <v>1015</v>
      </c>
      <c r="D23" s="323" t="s">
        <v>2845</v>
      </c>
      <c r="E23" s="325" t="s">
        <v>94</v>
      </c>
      <c r="F23" s="325" t="s">
        <v>2860</v>
      </c>
      <c r="G23" s="324">
        <v>3.5</v>
      </c>
      <c r="H23" s="324">
        <v>2.75</v>
      </c>
      <c r="I23" s="324">
        <v>1.375</v>
      </c>
      <c r="J23" s="324">
        <v>0.75</v>
      </c>
      <c r="L23" s="325" t="s">
        <v>2875</v>
      </c>
      <c r="M23" s="326" t="s">
        <v>2876</v>
      </c>
      <c r="N23" s="325" t="s">
        <v>2877</v>
      </c>
      <c r="O23" s="321" t="s">
        <v>2878</v>
      </c>
      <c r="P23" s="321" t="s">
        <v>2879</v>
      </c>
      <c r="Q23" s="321" t="s">
        <v>2880</v>
      </c>
    </row>
    <row r="24" spans="2:17">
      <c r="C24" s="323">
        <v>1016</v>
      </c>
      <c r="D24" s="323" t="s">
        <v>2845</v>
      </c>
      <c r="E24" s="325" t="s">
        <v>94</v>
      </c>
      <c r="G24" s="324">
        <v>3.4375</v>
      </c>
      <c r="H24" s="324">
        <v>2.75</v>
      </c>
      <c r="I24" s="324">
        <v>1.0625</v>
      </c>
      <c r="J24" s="324">
        <v>0.5625</v>
      </c>
      <c r="K24" s="324" t="s">
        <v>2846</v>
      </c>
      <c r="L24" s="325" t="s">
        <v>2869</v>
      </c>
      <c r="N24" s="325" t="s">
        <v>2851</v>
      </c>
      <c r="O24" s="321" t="s">
        <v>2851</v>
      </c>
    </row>
    <row r="25" spans="2:17">
      <c r="B25" s="322">
        <v>34395</v>
      </c>
      <c r="C25" s="323">
        <v>1017</v>
      </c>
      <c r="D25" s="323" t="s">
        <v>2845</v>
      </c>
      <c r="E25" s="325" t="s">
        <v>94</v>
      </c>
      <c r="G25" s="324">
        <v>7.09375</v>
      </c>
      <c r="H25" s="324">
        <v>3.40625</v>
      </c>
      <c r="I25" s="324">
        <v>0.5</v>
      </c>
      <c r="J25" s="324">
        <v>0.75</v>
      </c>
      <c r="L25" s="325" t="s">
        <v>2881</v>
      </c>
      <c r="M25" s="326" t="s">
        <v>2882</v>
      </c>
      <c r="N25" s="325" t="s">
        <v>2851</v>
      </c>
      <c r="O25" s="321" t="s">
        <v>2851</v>
      </c>
    </row>
    <row r="26" spans="2:17">
      <c r="C26" s="323">
        <v>1018</v>
      </c>
      <c r="D26" s="323" t="s">
        <v>2845</v>
      </c>
      <c r="E26" s="325" t="s">
        <v>94</v>
      </c>
      <c r="G26" s="324">
        <v>6.0625</v>
      </c>
      <c r="H26" s="324">
        <v>2.0625</v>
      </c>
      <c r="I26" s="324">
        <v>0.625</v>
      </c>
      <c r="J26" s="324">
        <v>0.5</v>
      </c>
      <c r="L26" s="325" t="s">
        <v>2883</v>
      </c>
    </row>
    <row r="27" spans="2:17">
      <c r="C27" s="323">
        <v>1019</v>
      </c>
      <c r="D27" s="323" t="s">
        <v>2845</v>
      </c>
      <c r="E27" s="325" t="s">
        <v>94</v>
      </c>
      <c r="G27" s="324">
        <v>3.59375</v>
      </c>
      <c r="H27" s="324">
        <v>2.71875</v>
      </c>
      <c r="I27" s="324">
        <v>2</v>
      </c>
      <c r="L27" s="325" t="s">
        <v>2847</v>
      </c>
    </row>
    <row r="28" spans="2:17">
      <c r="C28" s="323">
        <v>1020</v>
      </c>
      <c r="D28" s="323" t="s">
        <v>2849</v>
      </c>
      <c r="E28" s="325" t="s">
        <v>2035</v>
      </c>
      <c r="G28" s="324">
        <v>11.75</v>
      </c>
      <c r="H28" s="324">
        <v>3.1875</v>
      </c>
      <c r="I28" s="324">
        <v>1.25</v>
      </c>
      <c r="L28" s="325" t="s">
        <v>2884</v>
      </c>
      <c r="M28" s="326" t="s">
        <v>2885</v>
      </c>
    </row>
    <row r="29" spans="2:17">
      <c r="C29" s="323">
        <v>1021</v>
      </c>
      <c r="D29" s="323" t="s">
        <v>2845</v>
      </c>
      <c r="E29" s="325" t="s">
        <v>94</v>
      </c>
      <c r="G29" s="324">
        <v>8.5</v>
      </c>
      <c r="H29" s="324">
        <v>1.5</v>
      </c>
      <c r="I29" s="324">
        <v>0.5625</v>
      </c>
      <c r="J29" s="324">
        <v>0.5</v>
      </c>
      <c r="L29" s="325" t="s">
        <v>2886</v>
      </c>
    </row>
    <row r="30" spans="2:17">
      <c r="C30" s="323">
        <v>1022</v>
      </c>
      <c r="D30" s="323" t="s">
        <v>2849</v>
      </c>
      <c r="E30" s="325" t="s">
        <v>2035</v>
      </c>
      <c r="G30" s="324">
        <v>7.5</v>
      </c>
      <c r="H30" s="324">
        <v>2.5</v>
      </c>
      <c r="I30" s="324">
        <v>0.5625</v>
      </c>
      <c r="K30" s="324" t="s">
        <v>2887</v>
      </c>
      <c r="L30" s="325" t="s">
        <v>2888</v>
      </c>
      <c r="M30" s="326" t="s">
        <v>2889</v>
      </c>
      <c r="O30" s="321" t="s">
        <v>2851</v>
      </c>
    </row>
    <row r="31" spans="2:17">
      <c r="C31" s="323">
        <v>1023</v>
      </c>
      <c r="D31" s="323" t="s">
        <v>2845</v>
      </c>
      <c r="E31" s="325" t="s">
        <v>94</v>
      </c>
      <c r="G31" s="324">
        <v>4.5</v>
      </c>
      <c r="H31" s="324">
        <v>4.5</v>
      </c>
      <c r="I31" s="324">
        <v>1</v>
      </c>
      <c r="J31" s="324">
        <v>0.75</v>
      </c>
      <c r="K31" s="324" t="s">
        <v>2861</v>
      </c>
      <c r="L31" s="325" t="s">
        <v>2886</v>
      </c>
      <c r="M31" s="326" t="s">
        <v>2890</v>
      </c>
      <c r="N31" s="325" t="s">
        <v>2872</v>
      </c>
      <c r="O31" s="321" t="s">
        <v>2872</v>
      </c>
    </row>
    <row r="32" spans="2:17">
      <c r="C32" s="323">
        <v>1024</v>
      </c>
      <c r="D32" s="323" t="s">
        <v>2849</v>
      </c>
      <c r="E32" s="325" t="s">
        <v>2035</v>
      </c>
      <c r="G32" s="324">
        <v>8.5625</v>
      </c>
      <c r="H32" s="324">
        <v>4.5625</v>
      </c>
      <c r="I32" s="324">
        <v>1.3125</v>
      </c>
      <c r="L32" s="325" t="s">
        <v>2891</v>
      </c>
    </row>
    <row r="33" spans="2:17">
      <c r="C33" s="323">
        <v>1025</v>
      </c>
      <c r="D33" s="323" t="s">
        <v>2849</v>
      </c>
      <c r="E33" s="325" t="s">
        <v>2035</v>
      </c>
      <c r="G33" s="324">
        <v>8</v>
      </c>
      <c r="H33" s="324">
        <v>3.1875</v>
      </c>
      <c r="I33" s="324">
        <v>1.25</v>
      </c>
      <c r="L33" s="325" t="s">
        <v>2884</v>
      </c>
      <c r="M33" s="326" t="s">
        <v>2892</v>
      </c>
    </row>
    <row r="34" spans="2:17">
      <c r="C34" s="323">
        <v>1026</v>
      </c>
      <c r="D34" s="323" t="s">
        <v>2845</v>
      </c>
      <c r="E34" s="325" t="s">
        <v>94</v>
      </c>
      <c r="G34" s="324">
        <v>2.9375</v>
      </c>
      <c r="H34" s="324">
        <v>1.9375</v>
      </c>
      <c r="I34" s="324">
        <v>0.625</v>
      </c>
      <c r="J34" s="324">
        <v>0.5625</v>
      </c>
      <c r="L34" s="325" t="s">
        <v>2875</v>
      </c>
      <c r="M34" s="326" t="s">
        <v>2893</v>
      </c>
    </row>
    <row r="35" spans="2:17">
      <c r="C35" s="323">
        <v>1027</v>
      </c>
      <c r="D35" s="323" t="s">
        <v>2845</v>
      </c>
      <c r="E35" s="325" t="s">
        <v>94</v>
      </c>
      <c r="G35" s="324">
        <v>10</v>
      </c>
      <c r="H35" s="324">
        <v>8</v>
      </c>
      <c r="I35" s="324">
        <v>2</v>
      </c>
      <c r="J35" s="324">
        <v>0.625</v>
      </c>
      <c r="K35" s="324" t="s">
        <v>2894</v>
      </c>
      <c r="L35" s="325" t="s">
        <v>2895</v>
      </c>
      <c r="M35" s="326" t="s">
        <v>2896</v>
      </c>
    </row>
    <row r="36" spans="2:17">
      <c r="C36" s="323">
        <v>1028</v>
      </c>
      <c r="D36" s="323" t="s">
        <v>2845</v>
      </c>
      <c r="E36" s="325" t="s">
        <v>94</v>
      </c>
      <c r="G36" s="324">
        <v>2.5</v>
      </c>
      <c r="H36" s="324">
        <v>2.5</v>
      </c>
      <c r="I36" s="324">
        <v>0.5625</v>
      </c>
      <c r="J36" s="324">
        <v>1</v>
      </c>
      <c r="K36" s="324" t="s">
        <v>2855</v>
      </c>
      <c r="L36" s="325" t="s">
        <v>2886</v>
      </c>
      <c r="M36" s="326" t="s">
        <v>2897</v>
      </c>
      <c r="N36" s="325" t="s">
        <v>2851</v>
      </c>
      <c r="O36" s="321" t="s">
        <v>2851</v>
      </c>
    </row>
    <row r="37" spans="2:17">
      <c r="C37" s="323">
        <v>1029</v>
      </c>
      <c r="D37" s="323" t="s">
        <v>2849</v>
      </c>
      <c r="E37" s="325" t="s">
        <v>2035</v>
      </c>
      <c r="G37" s="324">
        <v>5</v>
      </c>
      <c r="H37" s="324">
        <v>5</v>
      </c>
      <c r="I37" s="324">
        <v>1.25</v>
      </c>
      <c r="L37" s="325" t="s">
        <v>2898</v>
      </c>
    </row>
    <row r="38" spans="2:17">
      <c r="C38" s="323">
        <v>1030</v>
      </c>
      <c r="D38" s="323" t="s">
        <v>2849</v>
      </c>
      <c r="E38" s="325" t="s">
        <v>2035</v>
      </c>
      <c r="G38" s="324">
        <v>4</v>
      </c>
      <c r="H38" s="324">
        <v>4</v>
      </c>
      <c r="I38" s="324">
        <v>1.25</v>
      </c>
      <c r="K38" s="324" t="s">
        <v>2899</v>
      </c>
      <c r="L38" s="325" t="s">
        <v>2898</v>
      </c>
    </row>
    <row r="39" spans="2:17">
      <c r="C39" s="323">
        <v>1031</v>
      </c>
      <c r="D39" s="323" t="s">
        <v>2845</v>
      </c>
      <c r="E39" s="325" t="s">
        <v>94</v>
      </c>
      <c r="G39" s="324">
        <v>5.8125</v>
      </c>
      <c r="H39" s="324">
        <v>3.5</v>
      </c>
      <c r="I39" s="324">
        <v>1</v>
      </c>
      <c r="J39" s="324">
        <v>0.75</v>
      </c>
      <c r="L39" s="325" t="s">
        <v>2900</v>
      </c>
    </row>
    <row r="40" spans="2:17">
      <c r="C40" s="323">
        <v>1032</v>
      </c>
      <c r="D40" s="323" t="s">
        <v>2845</v>
      </c>
      <c r="E40" s="325" t="s">
        <v>94</v>
      </c>
      <c r="G40" s="324">
        <v>12</v>
      </c>
      <c r="H40" s="324">
        <v>8</v>
      </c>
      <c r="I40" s="324">
        <v>1.375</v>
      </c>
      <c r="J40" s="324">
        <v>0.875</v>
      </c>
      <c r="L40" s="325" t="s">
        <v>2901</v>
      </c>
    </row>
    <row r="41" spans="2:17">
      <c r="C41" s="323">
        <v>1033</v>
      </c>
      <c r="D41" s="323" t="s">
        <v>2849</v>
      </c>
      <c r="E41" s="325" t="s">
        <v>2035</v>
      </c>
      <c r="G41" s="324">
        <v>7.875</v>
      </c>
      <c r="H41" s="324">
        <v>5.75</v>
      </c>
      <c r="I41" s="324">
        <v>1.3125</v>
      </c>
      <c r="L41" s="325" t="s">
        <v>2901</v>
      </c>
    </row>
    <row r="42" spans="2:17">
      <c r="C42" s="323">
        <v>1034</v>
      </c>
      <c r="D42" s="323" t="s">
        <v>2845</v>
      </c>
      <c r="E42" s="325" t="s">
        <v>94</v>
      </c>
      <c r="G42" s="324">
        <v>8.0625</v>
      </c>
      <c r="H42" s="324">
        <v>6.0625</v>
      </c>
      <c r="I42" s="324">
        <v>1.25</v>
      </c>
      <c r="L42" s="325" t="s">
        <v>2901</v>
      </c>
    </row>
    <row r="43" spans="2:17">
      <c r="C43" s="323">
        <v>1035</v>
      </c>
      <c r="D43" s="323" t="s">
        <v>2849</v>
      </c>
      <c r="E43" s="325" t="s">
        <v>2035</v>
      </c>
      <c r="G43" s="324">
        <v>9.625</v>
      </c>
      <c r="H43" s="324">
        <v>6.25</v>
      </c>
      <c r="I43" s="324">
        <v>0.8125</v>
      </c>
      <c r="M43" s="326" t="s">
        <v>2902</v>
      </c>
    </row>
    <row r="44" spans="2:17">
      <c r="C44" s="323">
        <v>1036</v>
      </c>
      <c r="D44" s="323" t="s">
        <v>2845</v>
      </c>
      <c r="E44" s="325" t="s">
        <v>94</v>
      </c>
      <c r="G44" s="324">
        <v>8.5625</v>
      </c>
      <c r="H44" s="324">
        <v>6.3125</v>
      </c>
      <c r="I44" s="324">
        <v>1.625</v>
      </c>
      <c r="M44" s="326" t="s">
        <v>2902</v>
      </c>
    </row>
    <row r="45" spans="2:17">
      <c r="C45" s="323">
        <v>1037</v>
      </c>
      <c r="D45" s="323" t="s">
        <v>2845</v>
      </c>
      <c r="E45" s="325" t="s">
        <v>94</v>
      </c>
      <c r="F45" s="325" t="s">
        <v>2860</v>
      </c>
      <c r="G45" s="324">
        <v>6.1875</v>
      </c>
      <c r="H45" s="324">
        <v>1.4375</v>
      </c>
      <c r="I45" s="324">
        <v>0.625</v>
      </c>
      <c r="J45" s="324">
        <v>0.46875</v>
      </c>
      <c r="L45" s="325" t="s">
        <v>2903</v>
      </c>
      <c r="M45" s="326" t="s">
        <v>2904</v>
      </c>
      <c r="P45" s="321" t="s">
        <v>2905</v>
      </c>
      <c r="Q45" s="321" t="s">
        <v>2906</v>
      </c>
    </row>
    <row r="46" spans="2:17">
      <c r="C46" s="323">
        <v>1038</v>
      </c>
      <c r="D46" s="323" t="s">
        <v>2907</v>
      </c>
      <c r="E46" s="325" t="s">
        <v>1970</v>
      </c>
      <c r="G46" s="324">
        <v>4.4375</v>
      </c>
      <c r="H46" s="324">
        <v>3.6875</v>
      </c>
      <c r="I46" s="324">
        <v>1.25</v>
      </c>
      <c r="L46" s="325" t="s">
        <v>2875</v>
      </c>
      <c r="M46" s="326" t="s">
        <v>2908</v>
      </c>
    </row>
    <row r="47" spans="2:17">
      <c r="B47" s="322">
        <v>34589</v>
      </c>
      <c r="C47" s="323">
        <v>1040</v>
      </c>
      <c r="D47" s="323" t="s">
        <v>2845</v>
      </c>
      <c r="E47" s="325" t="s">
        <v>94</v>
      </c>
      <c r="G47" s="324">
        <v>2.75</v>
      </c>
      <c r="H47" s="324">
        <v>2.75</v>
      </c>
      <c r="I47" s="324">
        <v>2</v>
      </c>
      <c r="J47" s="324">
        <v>1.25</v>
      </c>
      <c r="K47" s="324" t="s">
        <v>2846</v>
      </c>
      <c r="L47" s="325" t="s">
        <v>2868</v>
      </c>
      <c r="M47" s="326" t="s">
        <v>2909</v>
      </c>
      <c r="N47" s="325" t="s">
        <v>2910</v>
      </c>
      <c r="O47" s="321" t="s">
        <v>2910</v>
      </c>
    </row>
    <row r="48" spans="2:17">
      <c r="C48" s="323">
        <v>1041</v>
      </c>
      <c r="D48" s="323" t="s">
        <v>2845</v>
      </c>
      <c r="E48" s="325" t="s">
        <v>94</v>
      </c>
      <c r="G48" s="324">
        <v>5.125</v>
      </c>
      <c r="H48" s="324">
        <v>2.8125</v>
      </c>
      <c r="I48" s="324">
        <v>0.875</v>
      </c>
      <c r="J48" s="324">
        <v>0.625</v>
      </c>
      <c r="L48" s="325" t="s">
        <v>2911</v>
      </c>
    </row>
    <row r="49" spans="3:17">
      <c r="C49" s="323">
        <v>1042</v>
      </c>
      <c r="D49" s="323" t="s">
        <v>2849</v>
      </c>
      <c r="E49" s="325" t="s">
        <v>2035</v>
      </c>
      <c r="G49" s="324">
        <v>2.125</v>
      </c>
      <c r="H49" s="324">
        <v>1.25</v>
      </c>
      <c r="I49" s="324">
        <v>0.6875</v>
      </c>
      <c r="L49" s="325" t="s">
        <v>2912</v>
      </c>
    </row>
    <row r="50" spans="3:17">
      <c r="C50" s="323">
        <v>1043</v>
      </c>
      <c r="D50" s="323" t="s">
        <v>2845</v>
      </c>
      <c r="E50" s="325" t="s">
        <v>94</v>
      </c>
      <c r="G50" s="324">
        <v>1.375</v>
      </c>
      <c r="H50" s="324">
        <v>1.375</v>
      </c>
      <c r="I50" s="324" t="s">
        <v>2913</v>
      </c>
      <c r="J50" s="324">
        <v>2.25</v>
      </c>
      <c r="L50" s="325" t="s">
        <v>2912</v>
      </c>
    </row>
    <row r="51" spans="3:17">
      <c r="C51" s="323">
        <v>1044</v>
      </c>
      <c r="D51" s="323" t="s">
        <v>2845</v>
      </c>
      <c r="E51" s="325" t="s">
        <v>94</v>
      </c>
      <c r="G51" s="324">
        <v>3.5625</v>
      </c>
      <c r="H51" s="324">
        <v>2.75</v>
      </c>
      <c r="I51" s="324">
        <v>2</v>
      </c>
      <c r="J51" s="324">
        <v>0.75</v>
      </c>
      <c r="L51" s="325" t="s">
        <v>2914</v>
      </c>
    </row>
    <row r="52" spans="3:17">
      <c r="C52" s="323">
        <v>1045</v>
      </c>
      <c r="D52" s="323" t="s">
        <v>2845</v>
      </c>
      <c r="E52" s="325" t="s">
        <v>94</v>
      </c>
      <c r="G52" s="324">
        <v>5</v>
      </c>
      <c r="H52" s="324">
        <v>4</v>
      </c>
      <c r="I52" s="324">
        <v>2</v>
      </c>
      <c r="J52" s="324">
        <v>0.75</v>
      </c>
      <c r="L52" s="325" t="s">
        <v>2914</v>
      </c>
    </row>
    <row r="53" spans="3:17">
      <c r="C53" s="323">
        <v>1046</v>
      </c>
      <c r="D53" s="323" t="s">
        <v>2845</v>
      </c>
      <c r="E53" s="325" t="s">
        <v>94</v>
      </c>
      <c r="G53" s="324">
        <v>10.25</v>
      </c>
      <c r="H53" s="324">
        <v>2.875</v>
      </c>
      <c r="I53" s="324">
        <v>1.25</v>
      </c>
      <c r="J53" s="324">
        <v>0.9375</v>
      </c>
      <c r="L53" s="325" t="s">
        <v>2875</v>
      </c>
      <c r="M53" s="326" t="s">
        <v>2915</v>
      </c>
    </row>
    <row r="54" spans="3:17">
      <c r="C54" s="323">
        <v>1047</v>
      </c>
      <c r="D54" s="323" t="s">
        <v>2845</v>
      </c>
      <c r="E54" s="325" t="s">
        <v>94</v>
      </c>
      <c r="G54" s="324">
        <v>10.375</v>
      </c>
      <c r="H54" s="324">
        <v>3</v>
      </c>
      <c r="I54" s="324">
        <v>0.75</v>
      </c>
      <c r="J54" s="324">
        <v>0.5</v>
      </c>
      <c r="L54" s="325" t="s">
        <v>2916</v>
      </c>
    </row>
    <row r="55" spans="3:17">
      <c r="C55" s="323">
        <v>1048</v>
      </c>
      <c r="D55" s="323" t="s">
        <v>2845</v>
      </c>
      <c r="E55" s="325" t="s">
        <v>94</v>
      </c>
      <c r="G55" s="324">
        <v>8.375</v>
      </c>
      <c r="H55" s="324">
        <v>6.0625</v>
      </c>
      <c r="I55" s="324">
        <v>1.6875</v>
      </c>
      <c r="L55" s="325" t="s">
        <v>2917</v>
      </c>
    </row>
    <row r="56" spans="3:17">
      <c r="C56" s="323">
        <v>1049</v>
      </c>
      <c r="D56" s="323" t="s">
        <v>2845</v>
      </c>
      <c r="E56" s="325" t="s">
        <v>94</v>
      </c>
      <c r="G56" s="324">
        <v>5.25</v>
      </c>
      <c r="H56" s="324">
        <v>4.625</v>
      </c>
      <c r="I56" s="324">
        <v>0.75</v>
      </c>
      <c r="J56" s="324">
        <v>0.5</v>
      </c>
      <c r="L56" s="325" t="s">
        <v>2874</v>
      </c>
      <c r="M56" s="326" t="s">
        <v>2918</v>
      </c>
    </row>
    <row r="57" spans="3:17">
      <c r="C57" s="323">
        <v>1050</v>
      </c>
      <c r="D57" s="323" t="s">
        <v>2849</v>
      </c>
      <c r="E57" s="325" t="s">
        <v>2035</v>
      </c>
      <c r="G57" s="324">
        <v>2.5625</v>
      </c>
      <c r="H57" s="324">
        <v>3.375</v>
      </c>
      <c r="J57" s="324">
        <v>1</v>
      </c>
      <c r="L57" s="325" t="s">
        <v>2919</v>
      </c>
      <c r="M57" s="326" t="s">
        <v>2920</v>
      </c>
    </row>
    <row r="58" spans="3:17">
      <c r="C58" s="323">
        <v>1051</v>
      </c>
      <c r="D58" s="323" t="s">
        <v>2845</v>
      </c>
      <c r="E58" s="325" t="s">
        <v>94</v>
      </c>
      <c r="G58" s="324">
        <v>6.25</v>
      </c>
      <c r="H58" s="324">
        <v>1.875</v>
      </c>
      <c r="I58" s="324">
        <v>0.8125</v>
      </c>
      <c r="J58" s="324">
        <v>0.6875</v>
      </c>
      <c r="K58" s="324" t="s">
        <v>2855</v>
      </c>
      <c r="L58" s="325" t="s">
        <v>2921</v>
      </c>
      <c r="N58" s="325" t="s">
        <v>2854</v>
      </c>
      <c r="O58" s="321" t="s">
        <v>2854</v>
      </c>
    </row>
    <row r="59" spans="3:17">
      <c r="C59" s="323">
        <v>1052</v>
      </c>
      <c r="D59" s="323" t="s">
        <v>2845</v>
      </c>
      <c r="E59" s="325" t="s">
        <v>94</v>
      </c>
      <c r="G59" s="324">
        <v>2.9375</v>
      </c>
      <c r="H59" s="324">
        <v>2.125</v>
      </c>
      <c r="I59" s="324">
        <v>1</v>
      </c>
      <c r="J59" s="324">
        <v>0.875</v>
      </c>
      <c r="L59" s="325" t="s">
        <v>2922</v>
      </c>
    </row>
    <row r="60" spans="3:17">
      <c r="C60" s="323">
        <v>1053</v>
      </c>
      <c r="D60" s="323" t="s">
        <v>2845</v>
      </c>
      <c r="E60" s="325" t="s">
        <v>94</v>
      </c>
      <c r="F60" s="325" t="s">
        <v>2860</v>
      </c>
      <c r="G60" s="324">
        <v>6.1875</v>
      </c>
      <c r="H60" s="324">
        <v>1.75</v>
      </c>
      <c r="I60" s="324">
        <v>0.75</v>
      </c>
      <c r="J60" s="324">
        <v>0.625</v>
      </c>
      <c r="K60" s="324" t="s">
        <v>2899</v>
      </c>
      <c r="L60" s="325" t="s">
        <v>2903</v>
      </c>
      <c r="M60" s="326" t="s">
        <v>2923</v>
      </c>
      <c r="N60" s="325" t="s">
        <v>2924</v>
      </c>
      <c r="O60" s="321" t="s">
        <v>2925</v>
      </c>
      <c r="P60" s="321" t="s">
        <v>2926</v>
      </c>
      <c r="Q60" s="321" t="s">
        <v>2927</v>
      </c>
    </row>
    <row r="61" spans="3:17">
      <c r="C61" s="323">
        <v>1054</v>
      </c>
      <c r="D61" s="323" t="s">
        <v>2845</v>
      </c>
      <c r="E61" s="325" t="s">
        <v>94</v>
      </c>
      <c r="G61" s="324">
        <v>6.25</v>
      </c>
      <c r="H61" s="324">
        <v>4.5</v>
      </c>
      <c r="I61" s="324">
        <v>0.75</v>
      </c>
      <c r="J61" s="324">
        <v>0.5625</v>
      </c>
      <c r="L61" s="325" t="s">
        <v>2911</v>
      </c>
    </row>
    <row r="62" spans="3:17">
      <c r="C62" s="323">
        <v>1055</v>
      </c>
      <c r="D62" s="323" t="s">
        <v>2845</v>
      </c>
      <c r="E62" s="325" t="s">
        <v>94</v>
      </c>
      <c r="G62" s="324">
        <v>3.9375</v>
      </c>
      <c r="H62" s="324">
        <v>3.5625</v>
      </c>
      <c r="I62" s="324">
        <v>1.3125</v>
      </c>
      <c r="J62" s="324">
        <v>0.625</v>
      </c>
      <c r="L62" s="325" t="s">
        <v>2881</v>
      </c>
    </row>
    <row r="63" spans="3:17">
      <c r="C63" s="323">
        <v>1056</v>
      </c>
      <c r="D63" s="323" t="s">
        <v>2845</v>
      </c>
      <c r="E63" s="325" t="s">
        <v>94</v>
      </c>
      <c r="G63" s="324">
        <v>5</v>
      </c>
      <c r="H63" s="324">
        <v>5</v>
      </c>
      <c r="I63" s="324">
        <v>1.1875</v>
      </c>
      <c r="J63" s="324">
        <v>0.75</v>
      </c>
      <c r="L63" s="325" t="s">
        <v>2881</v>
      </c>
    </row>
    <row r="64" spans="3:17">
      <c r="C64" s="323">
        <v>1057</v>
      </c>
      <c r="D64" s="323" t="s">
        <v>2845</v>
      </c>
      <c r="E64" s="325" t="s">
        <v>94</v>
      </c>
      <c r="F64" s="325" t="s">
        <v>2860</v>
      </c>
      <c r="G64" s="324">
        <v>3</v>
      </c>
      <c r="H64" s="324">
        <v>3</v>
      </c>
      <c r="I64" s="324">
        <v>1.25</v>
      </c>
      <c r="J64" s="324">
        <v>0.625</v>
      </c>
      <c r="K64" s="324" t="s">
        <v>2899</v>
      </c>
      <c r="L64" s="325" t="s">
        <v>2928</v>
      </c>
      <c r="M64" s="326" t="s">
        <v>2929</v>
      </c>
      <c r="N64" s="325" t="s">
        <v>2930</v>
      </c>
      <c r="O64" s="321" t="s">
        <v>2931</v>
      </c>
      <c r="P64" s="321" t="s">
        <v>2932</v>
      </c>
      <c r="Q64" s="321" t="s">
        <v>2933</v>
      </c>
    </row>
    <row r="65" spans="1:17">
      <c r="C65" s="323">
        <v>1058</v>
      </c>
      <c r="D65" s="323" t="s">
        <v>2845</v>
      </c>
      <c r="E65" s="325" t="s">
        <v>94</v>
      </c>
      <c r="G65" s="324">
        <v>8.5</v>
      </c>
      <c r="H65" s="324">
        <v>1.625</v>
      </c>
      <c r="I65" s="324">
        <v>0.75</v>
      </c>
      <c r="J65" s="324">
        <v>0.5625</v>
      </c>
      <c r="K65" s="324" t="s">
        <v>2846</v>
      </c>
      <c r="L65" s="325" t="s">
        <v>2874</v>
      </c>
      <c r="N65" s="325" t="s">
        <v>2851</v>
      </c>
      <c r="O65" s="321" t="s">
        <v>2851</v>
      </c>
    </row>
    <row r="66" spans="1:17">
      <c r="C66" s="323">
        <v>1059</v>
      </c>
      <c r="D66" s="323" t="s">
        <v>2845</v>
      </c>
      <c r="E66" s="325" t="s">
        <v>94</v>
      </c>
      <c r="G66" s="324">
        <v>5.25</v>
      </c>
      <c r="H66" s="324">
        <v>3</v>
      </c>
      <c r="I66" s="324">
        <v>2.5</v>
      </c>
      <c r="J66" s="324">
        <v>1</v>
      </c>
    </row>
    <row r="67" spans="1:17">
      <c r="C67" s="323">
        <v>1060</v>
      </c>
      <c r="D67" s="323" t="s">
        <v>2845</v>
      </c>
      <c r="E67" s="325" t="s">
        <v>94</v>
      </c>
      <c r="G67" s="324">
        <v>11.25</v>
      </c>
      <c r="H67" s="324">
        <v>8.75</v>
      </c>
      <c r="I67" s="324">
        <v>2</v>
      </c>
      <c r="J67" s="324">
        <v>1</v>
      </c>
      <c r="K67" s="324" t="s">
        <v>2934</v>
      </c>
      <c r="N67" s="325" t="s">
        <v>2935</v>
      </c>
      <c r="O67" s="321" t="s">
        <v>2935</v>
      </c>
    </row>
    <row r="68" spans="1:17">
      <c r="C68" s="323">
        <v>1061</v>
      </c>
      <c r="D68" s="323" t="s">
        <v>2845</v>
      </c>
      <c r="E68" s="325" t="s">
        <v>94</v>
      </c>
      <c r="G68" s="324">
        <v>7.8125</v>
      </c>
      <c r="H68" s="324">
        <v>5.9375</v>
      </c>
      <c r="I68" s="324">
        <v>1.125</v>
      </c>
      <c r="J68" s="324">
        <v>0.625</v>
      </c>
      <c r="K68" s="324" t="s">
        <v>2936</v>
      </c>
      <c r="L68" s="325" t="s">
        <v>2919</v>
      </c>
      <c r="M68" s="326" t="s">
        <v>2937</v>
      </c>
      <c r="N68" s="325" t="s">
        <v>2938</v>
      </c>
      <c r="O68" s="321" t="s">
        <v>2872</v>
      </c>
    </row>
    <row r="69" spans="1:17">
      <c r="C69" s="323">
        <v>1062</v>
      </c>
      <c r="D69" s="323" t="s">
        <v>2845</v>
      </c>
      <c r="E69" s="325" t="s">
        <v>94</v>
      </c>
      <c r="G69" s="324">
        <v>5.375</v>
      </c>
      <c r="H69" s="324">
        <v>3.125</v>
      </c>
      <c r="I69" s="324">
        <v>0.625</v>
      </c>
      <c r="J69" s="324">
        <v>0.5</v>
      </c>
      <c r="K69" s="324" t="s">
        <v>2858</v>
      </c>
      <c r="L69" s="325" t="s">
        <v>2939</v>
      </c>
      <c r="M69" s="326" t="s">
        <v>2937</v>
      </c>
      <c r="N69" s="325" t="s">
        <v>2940</v>
      </c>
      <c r="O69" s="321" t="s">
        <v>2940</v>
      </c>
    </row>
    <row r="70" spans="1:17">
      <c r="B70" s="322">
        <v>34913</v>
      </c>
      <c r="C70" s="323">
        <v>1063</v>
      </c>
      <c r="D70" s="323" t="s">
        <v>2845</v>
      </c>
      <c r="E70" s="325" t="s">
        <v>94</v>
      </c>
      <c r="G70" s="324">
        <v>3.5625</v>
      </c>
      <c r="H70" s="324">
        <v>3.5625</v>
      </c>
      <c r="I70" s="324">
        <v>1.75</v>
      </c>
      <c r="J70" s="324">
        <v>0.75</v>
      </c>
      <c r="K70" s="324" t="s">
        <v>2846</v>
      </c>
      <c r="L70" s="325" t="s">
        <v>2941</v>
      </c>
      <c r="N70" s="325" t="s">
        <v>2851</v>
      </c>
      <c r="O70" s="321" t="s">
        <v>2942</v>
      </c>
    </row>
    <row r="71" spans="1:17">
      <c r="C71" s="323">
        <v>1064</v>
      </c>
      <c r="D71" s="323" t="s">
        <v>2845</v>
      </c>
      <c r="E71" s="325" t="s">
        <v>94</v>
      </c>
      <c r="F71" s="325" t="s">
        <v>2860</v>
      </c>
      <c r="G71" s="324">
        <v>3</v>
      </c>
      <c r="H71" s="324">
        <v>2.5</v>
      </c>
      <c r="I71" s="324">
        <v>1</v>
      </c>
      <c r="J71" s="324">
        <v>0.625</v>
      </c>
      <c r="K71" s="324" t="s">
        <v>2899</v>
      </c>
      <c r="L71" s="325" t="s">
        <v>2943</v>
      </c>
      <c r="N71" s="325" t="s">
        <v>2851</v>
      </c>
      <c r="O71" s="321" t="s">
        <v>2851</v>
      </c>
      <c r="P71" s="321" t="s">
        <v>2944</v>
      </c>
      <c r="Q71" s="321" t="s">
        <v>2945</v>
      </c>
    </row>
    <row r="72" spans="1:17">
      <c r="C72" s="323">
        <v>1065</v>
      </c>
      <c r="D72" s="323" t="s">
        <v>2845</v>
      </c>
      <c r="E72" s="325" t="s">
        <v>94</v>
      </c>
      <c r="G72" s="324">
        <v>3.5</v>
      </c>
      <c r="H72" s="324">
        <v>2.5625</v>
      </c>
      <c r="I72" s="324">
        <v>0.75</v>
      </c>
      <c r="J72" s="324">
        <v>0.5</v>
      </c>
      <c r="K72" s="324" t="s">
        <v>2899</v>
      </c>
      <c r="L72" s="325" t="s">
        <v>2946</v>
      </c>
      <c r="M72" s="326" t="s">
        <v>2947</v>
      </c>
      <c r="N72" s="325" t="s">
        <v>2851</v>
      </c>
      <c r="O72" s="321" t="s">
        <v>2851</v>
      </c>
    </row>
    <row r="73" spans="1:17">
      <c r="C73" s="323">
        <v>1066</v>
      </c>
      <c r="D73" s="323" t="s">
        <v>2849</v>
      </c>
      <c r="E73" s="325" t="s">
        <v>2035</v>
      </c>
      <c r="G73" s="324">
        <v>14.25</v>
      </c>
      <c r="H73" s="324">
        <v>7.5</v>
      </c>
      <c r="I73" s="324">
        <v>0.5625</v>
      </c>
      <c r="L73" s="325" t="s">
        <v>2946</v>
      </c>
      <c r="M73" s="326" t="s">
        <v>2948</v>
      </c>
    </row>
    <row r="74" spans="1:17">
      <c r="B74" s="322">
        <v>34914</v>
      </c>
      <c r="C74" s="323">
        <v>1067</v>
      </c>
      <c r="D74" s="323" t="s">
        <v>2907</v>
      </c>
      <c r="E74" s="325" t="s">
        <v>1970</v>
      </c>
      <c r="G74" s="324">
        <v>2.8125</v>
      </c>
      <c r="H74" s="324">
        <v>0.5625</v>
      </c>
      <c r="I74" s="324" t="s">
        <v>2949</v>
      </c>
      <c r="K74" s="324" t="s">
        <v>2950</v>
      </c>
      <c r="L74" s="325" t="s">
        <v>2881</v>
      </c>
      <c r="M74" s="326" t="s">
        <v>2951</v>
      </c>
      <c r="N74" s="325" t="s">
        <v>2952</v>
      </c>
    </row>
    <row r="75" spans="1:17">
      <c r="C75" s="323">
        <v>1068</v>
      </c>
      <c r="D75" s="323" t="s">
        <v>2845</v>
      </c>
      <c r="E75" s="325" t="s">
        <v>94</v>
      </c>
      <c r="G75" s="324">
        <v>2.375</v>
      </c>
      <c r="H75" s="324">
        <v>2.375</v>
      </c>
      <c r="I75" s="324">
        <v>2.75</v>
      </c>
      <c r="J75" s="324">
        <v>1.25</v>
      </c>
      <c r="K75" s="324" t="s">
        <v>2846</v>
      </c>
      <c r="L75" s="325" t="s">
        <v>2953</v>
      </c>
      <c r="N75" s="325" t="s">
        <v>2872</v>
      </c>
      <c r="O75" s="321" t="s">
        <v>2872</v>
      </c>
    </row>
    <row r="76" spans="1:17">
      <c r="C76" s="323">
        <v>1069</v>
      </c>
      <c r="D76" s="323" t="s">
        <v>2849</v>
      </c>
      <c r="E76" s="325" t="s">
        <v>2035</v>
      </c>
      <c r="G76" s="324">
        <v>3</v>
      </c>
      <c r="H76" s="324">
        <v>2.65625</v>
      </c>
      <c r="I76" s="324">
        <v>0.68421052631578949</v>
      </c>
      <c r="J76" s="324" t="s">
        <v>2954</v>
      </c>
      <c r="L76" s="325" t="s">
        <v>2928</v>
      </c>
    </row>
    <row r="77" spans="1:17">
      <c r="C77" s="323">
        <v>1070</v>
      </c>
      <c r="D77" s="323" t="s">
        <v>2845</v>
      </c>
      <c r="E77" s="325" t="s">
        <v>94</v>
      </c>
      <c r="G77" s="324">
        <v>6.3125</v>
      </c>
      <c r="H77" s="324">
        <v>1.8125</v>
      </c>
      <c r="I77" s="324">
        <v>0.625</v>
      </c>
      <c r="J77" s="324">
        <v>0.5</v>
      </c>
      <c r="L77" s="325" t="s">
        <v>2955</v>
      </c>
    </row>
    <row r="78" spans="1:17">
      <c r="A78" s="335"/>
      <c r="B78" s="336"/>
      <c r="C78" s="337">
        <v>1071</v>
      </c>
      <c r="D78" s="337" t="s">
        <v>2845</v>
      </c>
      <c r="E78" s="338" t="s">
        <v>94</v>
      </c>
      <c r="F78" s="338" t="s">
        <v>2822</v>
      </c>
      <c r="G78" s="339">
        <v>8</v>
      </c>
      <c r="H78" s="339">
        <v>2</v>
      </c>
      <c r="I78" s="339">
        <v>0.875</v>
      </c>
      <c r="J78" s="339">
        <v>0.5625</v>
      </c>
      <c r="K78" s="339" t="s">
        <v>2899</v>
      </c>
      <c r="L78" s="338" t="s">
        <v>2956</v>
      </c>
      <c r="M78" s="340" t="s">
        <v>2957</v>
      </c>
      <c r="N78" s="338" t="s">
        <v>2958</v>
      </c>
      <c r="O78" s="335" t="s">
        <v>2959</v>
      </c>
      <c r="P78" s="335" t="s">
        <v>2960</v>
      </c>
      <c r="Q78" s="335" t="s">
        <v>2961</v>
      </c>
    </row>
    <row r="79" spans="1:17" ht="14.25" customHeight="1">
      <c r="C79" s="323">
        <v>1072</v>
      </c>
      <c r="D79" s="323" t="s">
        <v>2845</v>
      </c>
      <c r="E79" s="325" t="s">
        <v>94</v>
      </c>
      <c r="G79" s="324">
        <v>10.5625</v>
      </c>
      <c r="H79" s="324">
        <v>2.625</v>
      </c>
      <c r="I79" s="324">
        <v>0.625</v>
      </c>
      <c r="J79" s="324">
        <v>0.625</v>
      </c>
      <c r="L79" s="325" t="s">
        <v>2962</v>
      </c>
    </row>
    <row r="80" spans="1:17">
      <c r="C80" s="323">
        <v>1073</v>
      </c>
      <c r="D80" s="323" t="s">
        <v>2845</v>
      </c>
      <c r="E80" s="325" t="s">
        <v>94</v>
      </c>
      <c r="G80" s="324">
        <v>6.75</v>
      </c>
      <c r="H80" s="324">
        <v>2.75</v>
      </c>
      <c r="I80" s="324">
        <v>0.75</v>
      </c>
      <c r="J80" s="324">
        <v>0.5625</v>
      </c>
      <c r="L80" s="325" t="s">
        <v>2962</v>
      </c>
      <c r="M80" s="326" t="s">
        <v>2963</v>
      </c>
    </row>
    <row r="81" spans="3:15">
      <c r="C81" s="323">
        <v>1074</v>
      </c>
      <c r="D81" s="323" t="s">
        <v>2849</v>
      </c>
      <c r="E81" s="325" t="s">
        <v>2035</v>
      </c>
      <c r="G81" s="324">
        <v>7.5</v>
      </c>
      <c r="H81" s="324">
        <v>3.5</v>
      </c>
      <c r="I81" s="324">
        <v>1.125</v>
      </c>
      <c r="L81" s="325" t="s">
        <v>2964</v>
      </c>
    </row>
    <row r="82" spans="3:15">
      <c r="C82" s="323">
        <v>1075</v>
      </c>
      <c r="D82" s="323" t="s">
        <v>2849</v>
      </c>
      <c r="E82" s="325" t="s">
        <v>2035</v>
      </c>
      <c r="G82" s="324">
        <v>8.125</v>
      </c>
      <c r="H82" s="324">
        <v>1.0625</v>
      </c>
      <c r="I82" s="324">
        <v>0.5</v>
      </c>
      <c r="L82" s="325" t="s">
        <v>2964</v>
      </c>
    </row>
    <row r="83" spans="3:15">
      <c r="C83" s="323">
        <v>1076</v>
      </c>
      <c r="D83" s="323" t="s">
        <v>2849</v>
      </c>
      <c r="E83" s="325" t="s">
        <v>2035</v>
      </c>
      <c r="G83" s="324">
        <v>10.5</v>
      </c>
      <c r="H83" s="324">
        <v>5.25</v>
      </c>
      <c r="I83" s="324">
        <v>0.6875</v>
      </c>
      <c r="L83" s="325" t="s">
        <v>2965</v>
      </c>
    </row>
    <row r="84" spans="3:15">
      <c r="C84" s="323">
        <v>1077</v>
      </c>
      <c r="D84" s="323" t="s">
        <v>2845</v>
      </c>
      <c r="E84" s="325" t="s">
        <v>94</v>
      </c>
      <c r="G84" s="324">
        <v>2.25</v>
      </c>
      <c r="H84" s="324">
        <v>2</v>
      </c>
      <c r="I84" s="324">
        <v>0.875</v>
      </c>
      <c r="J84" s="324">
        <v>0.875</v>
      </c>
      <c r="L84" s="325" t="s">
        <v>2966</v>
      </c>
    </row>
    <row r="85" spans="3:15">
      <c r="C85" s="323">
        <v>1078</v>
      </c>
      <c r="D85" s="323" t="s">
        <v>2845</v>
      </c>
      <c r="E85" s="325" t="s">
        <v>94</v>
      </c>
      <c r="G85" s="324">
        <v>5.75</v>
      </c>
      <c r="H85" s="324">
        <v>5</v>
      </c>
      <c r="I85" s="324">
        <v>1.75</v>
      </c>
      <c r="J85" s="324">
        <v>1</v>
      </c>
      <c r="L85" s="325" t="s">
        <v>2967</v>
      </c>
    </row>
    <row r="86" spans="3:15">
      <c r="C86" s="323">
        <v>1079</v>
      </c>
      <c r="D86" s="323" t="s">
        <v>2845</v>
      </c>
      <c r="E86" s="325" t="s">
        <v>94</v>
      </c>
      <c r="G86" s="324">
        <v>8.75</v>
      </c>
      <c r="H86" s="324">
        <v>1.5</v>
      </c>
      <c r="I86" s="324">
        <v>0.625</v>
      </c>
      <c r="J86" s="324">
        <v>0.5</v>
      </c>
      <c r="L86" s="325" t="s">
        <v>2968</v>
      </c>
    </row>
    <row r="87" spans="3:15">
      <c r="C87" s="323">
        <v>1080</v>
      </c>
      <c r="D87" s="323" t="s">
        <v>2845</v>
      </c>
      <c r="E87" s="325" t="s">
        <v>94</v>
      </c>
      <c r="G87" s="324">
        <v>4.5</v>
      </c>
      <c r="H87" s="324">
        <v>2</v>
      </c>
      <c r="I87" s="324">
        <v>0.5</v>
      </c>
      <c r="J87" s="324">
        <v>0.4375</v>
      </c>
      <c r="L87" s="325" t="s">
        <v>2968</v>
      </c>
    </row>
    <row r="88" spans="3:15">
      <c r="C88" s="323">
        <v>1081</v>
      </c>
      <c r="D88" s="323" t="s">
        <v>2845</v>
      </c>
      <c r="E88" s="325" t="s">
        <v>94</v>
      </c>
      <c r="G88" s="324">
        <v>3.625</v>
      </c>
      <c r="H88" s="324">
        <v>1.4375</v>
      </c>
      <c r="I88" s="324">
        <v>0.625</v>
      </c>
      <c r="J88" s="324">
        <v>0.5</v>
      </c>
      <c r="K88" s="324" t="s">
        <v>2899</v>
      </c>
      <c r="L88" s="325" t="s">
        <v>2968</v>
      </c>
      <c r="M88" s="326" t="s">
        <v>2889</v>
      </c>
      <c r="N88" s="325" t="s">
        <v>2969</v>
      </c>
      <c r="O88" s="321" t="s">
        <v>2970</v>
      </c>
    </row>
    <row r="89" spans="3:15">
      <c r="C89" s="323">
        <v>1082</v>
      </c>
      <c r="D89" s="323" t="s">
        <v>2845</v>
      </c>
      <c r="E89" s="325" t="s">
        <v>94</v>
      </c>
      <c r="G89" s="324">
        <v>3.75</v>
      </c>
      <c r="H89" s="324">
        <v>2.875</v>
      </c>
      <c r="I89" s="324">
        <v>0.625</v>
      </c>
      <c r="J89" s="324">
        <v>0.5</v>
      </c>
      <c r="L89" s="325" t="s">
        <v>2968</v>
      </c>
      <c r="M89" s="326" t="s">
        <v>2889</v>
      </c>
      <c r="N89" s="325" t="s">
        <v>2970</v>
      </c>
      <c r="O89" s="321" t="s">
        <v>2970</v>
      </c>
    </row>
    <row r="90" spans="3:15">
      <c r="C90" s="323">
        <v>1083</v>
      </c>
      <c r="D90" s="323" t="s">
        <v>2845</v>
      </c>
      <c r="E90" s="325" t="s">
        <v>94</v>
      </c>
      <c r="G90" s="324">
        <v>4.75</v>
      </c>
      <c r="H90" s="324">
        <v>3.625</v>
      </c>
      <c r="I90" s="324">
        <v>0.75</v>
      </c>
      <c r="J90" s="324">
        <v>0.5625</v>
      </c>
      <c r="L90" s="325" t="s">
        <v>2968</v>
      </c>
    </row>
    <row r="91" spans="3:15">
      <c r="C91" s="323">
        <v>1084</v>
      </c>
      <c r="D91" s="323" t="s">
        <v>2845</v>
      </c>
      <c r="E91" s="325" t="s">
        <v>94</v>
      </c>
      <c r="G91" s="324">
        <v>4.375</v>
      </c>
      <c r="H91" s="324">
        <v>3.5</v>
      </c>
      <c r="I91" s="324">
        <v>0.75</v>
      </c>
      <c r="J91" s="324">
        <v>0.5625</v>
      </c>
      <c r="L91" s="325" t="s">
        <v>2968</v>
      </c>
    </row>
    <row r="92" spans="3:15">
      <c r="C92" s="323">
        <v>1085</v>
      </c>
      <c r="D92" s="323" t="s">
        <v>2845</v>
      </c>
      <c r="E92" s="325" t="s">
        <v>94</v>
      </c>
      <c r="G92" s="324">
        <v>4.75</v>
      </c>
      <c r="H92" s="324">
        <v>2.75</v>
      </c>
      <c r="I92" s="324">
        <v>0.6875</v>
      </c>
      <c r="J92" s="324">
        <v>0.5625</v>
      </c>
      <c r="K92" s="324" t="s">
        <v>2899</v>
      </c>
      <c r="L92" s="325" t="s">
        <v>2968</v>
      </c>
      <c r="M92" s="326" t="s">
        <v>2889</v>
      </c>
    </row>
    <row r="93" spans="3:15">
      <c r="C93" s="323">
        <v>1086</v>
      </c>
      <c r="D93" s="323" t="s">
        <v>2845</v>
      </c>
      <c r="E93" s="325" t="s">
        <v>94</v>
      </c>
      <c r="G93" s="324">
        <v>2</v>
      </c>
      <c r="H93" s="324">
        <v>1.5625</v>
      </c>
      <c r="I93" s="324">
        <v>0.625</v>
      </c>
      <c r="J93" s="324">
        <v>0.5</v>
      </c>
      <c r="K93" s="324" t="s">
        <v>2846</v>
      </c>
      <c r="L93" s="325" t="s">
        <v>2868</v>
      </c>
      <c r="M93" s="326" t="s">
        <v>2848</v>
      </c>
      <c r="N93" s="334" t="s">
        <v>2848</v>
      </c>
    </row>
    <row r="94" spans="3:15">
      <c r="C94" s="323">
        <v>1088</v>
      </c>
      <c r="D94" s="323" t="s">
        <v>2845</v>
      </c>
      <c r="E94" s="325" t="s">
        <v>94</v>
      </c>
      <c r="G94" s="324">
        <v>5.625</v>
      </c>
      <c r="H94" s="324">
        <v>4.5625</v>
      </c>
      <c r="I94" s="324">
        <v>0.6875</v>
      </c>
      <c r="J94" s="324">
        <v>0.5625</v>
      </c>
      <c r="L94" s="325" t="s">
        <v>2968</v>
      </c>
      <c r="M94" s="326" t="s">
        <v>2971</v>
      </c>
    </row>
    <row r="95" spans="3:15">
      <c r="C95" s="323">
        <v>1089</v>
      </c>
      <c r="D95" s="323" t="s">
        <v>2845</v>
      </c>
      <c r="E95" s="325" t="s">
        <v>94</v>
      </c>
      <c r="G95" s="324">
        <v>7.625</v>
      </c>
      <c r="H95" s="324">
        <v>4.125</v>
      </c>
      <c r="I95" s="324">
        <v>0.6875</v>
      </c>
      <c r="J95" s="324">
        <v>0.5625</v>
      </c>
      <c r="L95" s="325" t="s">
        <v>2968</v>
      </c>
      <c r="M95" s="326" t="s">
        <v>2971</v>
      </c>
    </row>
    <row r="96" spans="3:15">
      <c r="C96" s="323">
        <v>1090</v>
      </c>
      <c r="D96" s="323" t="s">
        <v>2845</v>
      </c>
      <c r="E96" s="325" t="s">
        <v>94</v>
      </c>
      <c r="G96" s="324">
        <v>7</v>
      </c>
      <c r="H96" s="324">
        <v>3.75</v>
      </c>
      <c r="I96" s="324">
        <v>0.625</v>
      </c>
      <c r="J96" s="324">
        <v>0.5625</v>
      </c>
      <c r="L96" s="325" t="s">
        <v>2968</v>
      </c>
    </row>
    <row r="97" spans="2:15">
      <c r="C97" s="323">
        <v>1091</v>
      </c>
      <c r="D97" s="323" t="s">
        <v>2845</v>
      </c>
      <c r="E97" s="325" t="s">
        <v>94</v>
      </c>
      <c r="G97" s="324">
        <v>6</v>
      </c>
      <c r="H97" s="324">
        <v>4</v>
      </c>
      <c r="I97" s="324">
        <v>3</v>
      </c>
      <c r="J97" s="324">
        <v>0.75</v>
      </c>
      <c r="L97" s="325" t="s">
        <v>2875</v>
      </c>
      <c r="M97" s="326" t="s">
        <v>2972</v>
      </c>
    </row>
    <row r="98" spans="2:15">
      <c r="C98" s="323">
        <v>1092</v>
      </c>
      <c r="D98" s="323" t="s">
        <v>2845</v>
      </c>
      <c r="E98" s="325" t="s">
        <v>94</v>
      </c>
      <c r="G98" s="324">
        <v>4.5</v>
      </c>
      <c r="H98" s="324">
        <v>2</v>
      </c>
      <c r="I98" s="324">
        <v>0.75</v>
      </c>
      <c r="L98" s="325" t="s">
        <v>2875</v>
      </c>
      <c r="M98" s="326" t="s">
        <v>2973</v>
      </c>
    </row>
    <row r="99" spans="2:15">
      <c r="C99" s="323">
        <v>1093</v>
      </c>
      <c r="D99" s="323" t="s">
        <v>2907</v>
      </c>
      <c r="E99" s="325" t="s">
        <v>1970</v>
      </c>
      <c r="G99" s="324">
        <v>3.8125</v>
      </c>
      <c r="H99" s="324">
        <v>3.0625</v>
      </c>
      <c r="I99" s="324">
        <v>2.03125</v>
      </c>
      <c r="L99" s="325" t="s">
        <v>2875</v>
      </c>
      <c r="M99" s="326" t="s">
        <v>2974</v>
      </c>
    </row>
    <row r="100" spans="2:15">
      <c r="C100" s="323">
        <v>1094</v>
      </c>
      <c r="D100" s="323" t="s">
        <v>2845</v>
      </c>
      <c r="E100" s="325" t="s">
        <v>94</v>
      </c>
      <c r="G100" s="324">
        <v>2.4375</v>
      </c>
      <c r="H100" s="324">
        <v>2.125</v>
      </c>
      <c r="I100" s="324">
        <v>1.5625</v>
      </c>
      <c r="J100" s="324">
        <v>0.625</v>
      </c>
      <c r="K100" s="324" t="s">
        <v>2975</v>
      </c>
      <c r="L100" s="325" t="s">
        <v>2875</v>
      </c>
      <c r="M100" s="326" t="s">
        <v>2976</v>
      </c>
      <c r="N100" s="334" t="s">
        <v>2851</v>
      </c>
      <c r="O100" s="324" t="s">
        <v>2851</v>
      </c>
    </row>
    <row r="101" spans="2:15">
      <c r="C101" s="323">
        <v>1095</v>
      </c>
      <c r="D101" s="323" t="s">
        <v>2845</v>
      </c>
      <c r="E101" s="325" t="s">
        <v>94</v>
      </c>
      <c r="G101" s="324">
        <v>9.75</v>
      </c>
      <c r="H101" s="324">
        <v>2.5</v>
      </c>
      <c r="I101" s="324">
        <v>0.625</v>
      </c>
      <c r="J101" s="324">
        <v>0.5</v>
      </c>
      <c r="L101" s="325" t="s">
        <v>2968</v>
      </c>
    </row>
    <row r="102" spans="2:15">
      <c r="C102" s="323">
        <v>1096</v>
      </c>
      <c r="D102" s="323" t="s">
        <v>2845</v>
      </c>
      <c r="E102" s="325" t="s">
        <v>94</v>
      </c>
      <c r="F102" s="325" t="s">
        <v>2860</v>
      </c>
      <c r="G102" s="324">
        <v>3</v>
      </c>
      <c r="H102" s="324">
        <v>2.25</v>
      </c>
      <c r="I102" s="324">
        <v>0.625</v>
      </c>
      <c r="J102" s="324">
        <v>0.5</v>
      </c>
      <c r="L102" s="325" t="s">
        <v>2977</v>
      </c>
    </row>
    <row r="103" spans="2:15">
      <c r="C103" s="323">
        <v>1097</v>
      </c>
      <c r="D103" s="323" t="s">
        <v>2849</v>
      </c>
      <c r="E103" s="325" t="s">
        <v>2035</v>
      </c>
      <c r="G103" s="324">
        <v>8.1875</v>
      </c>
      <c r="H103" s="324">
        <v>6.375</v>
      </c>
      <c r="I103" s="324">
        <v>0.5625</v>
      </c>
      <c r="L103" s="325" t="s">
        <v>2875</v>
      </c>
    </row>
    <row r="104" spans="2:15">
      <c r="C104" s="323">
        <v>1098</v>
      </c>
      <c r="D104" s="323" t="s">
        <v>2845</v>
      </c>
      <c r="E104" s="325" t="s">
        <v>94</v>
      </c>
      <c r="G104" s="324">
        <v>9.5625</v>
      </c>
      <c r="H104" s="324">
        <v>5.0625</v>
      </c>
      <c r="I104" s="324">
        <v>0.9375</v>
      </c>
      <c r="J104" s="324">
        <v>0.875</v>
      </c>
    </row>
    <row r="105" spans="2:15">
      <c r="C105" s="323">
        <v>1099</v>
      </c>
      <c r="D105" s="323" t="s">
        <v>2845</v>
      </c>
      <c r="E105" s="325" t="s">
        <v>94</v>
      </c>
      <c r="G105" s="324">
        <v>3.5</v>
      </c>
      <c r="H105" s="324">
        <v>2.6875</v>
      </c>
      <c r="I105" s="324">
        <v>1.5</v>
      </c>
      <c r="J105" s="324">
        <v>0.625</v>
      </c>
      <c r="L105" s="325" t="s">
        <v>2875</v>
      </c>
      <c r="M105" s="326" t="s">
        <v>2978</v>
      </c>
    </row>
    <row r="106" spans="2:15">
      <c r="C106" s="323">
        <v>1100</v>
      </c>
      <c r="D106" s="323" t="s">
        <v>2845</v>
      </c>
      <c r="E106" s="325" t="s">
        <v>94</v>
      </c>
      <c r="G106" s="324">
        <v>8.75</v>
      </c>
      <c r="H106" s="324">
        <v>2.1875</v>
      </c>
      <c r="I106" s="324">
        <v>1.25</v>
      </c>
      <c r="J106" s="324">
        <v>0.625</v>
      </c>
      <c r="L106" s="325" t="s">
        <v>2875</v>
      </c>
      <c r="M106" s="326" t="s">
        <v>2979</v>
      </c>
    </row>
    <row r="107" spans="2:15">
      <c r="C107" s="323">
        <v>1101</v>
      </c>
      <c r="D107" s="323" t="s">
        <v>2845</v>
      </c>
      <c r="E107" s="325" t="s">
        <v>94</v>
      </c>
      <c r="G107" s="324">
        <v>4.875</v>
      </c>
      <c r="H107" s="324">
        <v>3.5625</v>
      </c>
      <c r="I107" s="324">
        <v>1.125</v>
      </c>
      <c r="J107" s="324">
        <v>0.625</v>
      </c>
      <c r="L107" s="325" t="s">
        <v>2967</v>
      </c>
    </row>
    <row r="108" spans="2:15">
      <c r="B108" s="322">
        <v>35003</v>
      </c>
      <c r="C108" s="323">
        <v>1102</v>
      </c>
      <c r="D108" s="323" t="s">
        <v>2907</v>
      </c>
      <c r="E108" s="325" t="s">
        <v>1970</v>
      </c>
      <c r="G108" s="324">
        <v>1.8125</v>
      </c>
      <c r="H108" s="324">
        <v>1.1875</v>
      </c>
      <c r="I108" s="324">
        <v>0.5625</v>
      </c>
      <c r="K108" s="324" t="s">
        <v>2980</v>
      </c>
      <c r="L108" s="325" t="s">
        <v>2868</v>
      </c>
      <c r="M108" s="326" t="s">
        <v>2981</v>
      </c>
    </row>
    <row r="109" spans="2:15">
      <c r="B109" s="322">
        <v>35003</v>
      </c>
      <c r="C109" s="323">
        <v>1103</v>
      </c>
      <c r="D109" s="323" t="s">
        <v>2907</v>
      </c>
      <c r="E109" s="325" t="s">
        <v>1970</v>
      </c>
      <c r="G109" s="324">
        <v>2.1875</v>
      </c>
      <c r="H109" s="324">
        <v>1.09375</v>
      </c>
      <c r="I109" s="324">
        <v>0.5625</v>
      </c>
      <c r="K109" s="324" t="s">
        <v>2980</v>
      </c>
      <c r="L109" s="325" t="s">
        <v>2868</v>
      </c>
      <c r="M109" s="326" t="s">
        <v>2982</v>
      </c>
    </row>
    <row r="110" spans="2:15">
      <c r="C110" s="323">
        <v>1106</v>
      </c>
      <c r="D110" s="323" t="s">
        <v>2845</v>
      </c>
      <c r="E110" s="325" t="s">
        <v>94</v>
      </c>
      <c r="G110" s="324">
        <v>2.375</v>
      </c>
      <c r="H110" s="324">
        <v>1.9375</v>
      </c>
      <c r="I110" s="324">
        <v>1.25</v>
      </c>
      <c r="J110" s="324">
        <v>0.625</v>
      </c>
      <c r="L110" s="325" t="s">
        <v>2875</v>
      </c>
      <c r="M110" s="326" t="s">
        <v>2983</v>
      </c>
      <c r="N110" s="325" t="s">
        <v>2984</v>
      </c>
      <c r="O110" s="321" t="s">
        <v>2848</v>
      </c>
    </row>
    <row r="111" spans="2:15">
      <c r="C111" s="323">
        <v>1107</v>
      </c>
      <c r="D111" s="323" t="s">
        <v>2845</v>
      </c>
      <c r="E111" s="325" t="s">
        <v>94</v>
      </c>
      <c r="G111" s="324">
        <v>7.75</v>
      </c>
      <c r="H111" s="324">
        <v>6.875</v>
      </c>
      <c r="I111" s="324">
        <v>1.5625</v>
      </c>
      <c r="J111" s="324">
        <v>1</v>
      </c>
      <c r="L111" s="325" t="s">
        <v>2875</v>
      </c>
      <c r="M111" s="326" t="s">
        <v>2985</v>
      </c>
    </row>
    <row r="112" spans="2:15">
      <c r="C112" s="323">
        <v>1108</v>
      </c>
      <c r="D112" s="323" t="s">
        <v>2845</v>
      </c>
      <c r="E112" s="325" t="s">
        <v>94</v>
      </c>
      <c r="G112" s="324">
        <v>3.125</v>
      </c>
      <c r="H112" s="324">
        <v>2.4375</v>
      </c>
      <c r="I112" s="324">
        <v>1.125</v>
      </c>
      <c r="J112" s="324">
        <v>0.625</v>
      </c>
      <c r="L112" s="325" t="s">
        <v>2875</v>
      </c>
      <c r="M112" s="326" t="s">
        <v>2986</v>
      </c>
    </row>
    <row r="113" spans="3:15">
      <c r="C113" s="323">
        <v>1109</v>
      </c>
      <c r="D113" s="323" t="s">
        <v>2845</v>
      </c>
      <c r="E113" s="325" t="s">
        <v>94</v>
      </c>
      <c r="G113" s="324">
        <v>5.4375</v>
      </c>
      <c r="H113" s="324">
        <v>3.5</v>
      </c>
      <c r="I113" s="324">
        <v>1</v>
      </c>
      <c r="J113" s="324">
        <v>0.5625</v>
      </c>
      <c r="L113" s="325" t="s">
        <v>2987</v>
      </c>
    </row>
    <row r="114" spans="3:15">
      <c r="C114" s="323">
        <v>1110</v>
      </c>
      <c r="D114" s="323" t="s">
        <v>2849</v>
      </c>
      <c r="E114" s="325" t="s">
        <v>99</v>
      </c>
      <c r="G114" s="324">
        <v>2.75</v>
      </c>
      <c r="H114" s="324">
        <v>2.375</v>
      </c>
      <c r="I114" s="324">
        <v>1.5625</v>
      </c>
      <c r="K114" s="324" t="s">
        <v>2846</v>
      </c>
      <c r="L114" s="325" t="s">
        <v>2875</v>
      </c>
      <c r="M114" s="326" t="s">
        <v>2988</v>
      </c>
      <c r="O114" s="321" t="s">
        <v>2851</v>
      </c>
    </row>
    <row r="115" spans="3:15">
      <c r="C115" s="323">
        <v>1111</v>
      </c>
      <c r="D115" s="323" t="s">
        <v>2845</v>
      </c>
      <c r="E115" s="325" t="s">
        <v>94</v>
      </c>
      <c r="G115" s="324">
        <v>2.75</v>
      </c>
      <c r="H115" s="324">
        <v>2.75</v>
      </c>
      <c r="I115" s="324">
        <v>1.375</v>
      </c>
      <c r="J115" s="324">
        <v>0.625</v>
      </c>
      <c r="K115" s="324" t="s">
        <v>2846</v>
      </c>
      <c r="L115" s="325" t="s">
        <v>2875</v>
      </c>
      <c r="M115" s="326" t="s">
        <v>2989</v>
      </c>
      <c r="N115" s="325" t="s">
        <v>2990</v>
      </c>
      <c r="O115" s="321" t="s">
        <v>2851</v>
      </c>
    </row>
    <row r="116" spans="3:15">
      <c r="C116" s="323">
        <v>1112</v>
      </c>
      <c r="D116" s="323" t="s">
        <v>2849</v>
      </c>
      <c r="E116" s="325" t="s">
        <v>2035</v>
      </c>
      <c r="G116" s="324">
        <v>3.625</v>
      </c>
      <c r="H116" s="324">
        <v>2.8</v>
      </c>
      <c r="I116" s="324">
        <v>0.625</v>
      </c>
      <c r="K116" s="324" t="s">
        <v>2846</v>
      </c>
      <c r="L116" s="325" t="s">
        <v>2875</v>
      </c>
      <c r="N116" s="325" t="s">
        <v>2851</v>
      </c>
    </row>
    <row r="117" spans="3:15">
      <c r="C117" s="323">
        <v>1115</v>
      </c>
      <c r="D117" s="323" t="s">
        <v>2845</v>
      </c>
      <c r="E117" s="325" t="s">
        <v>94</v>
      </c>
      <c r="G117" s="324">
        <v>3.75</v>
      </c>
      <c r="H117" s="324">
        <v>2.875</v>
      </c>
      <c r="I117" s="324">
        <v>1.5</v>
      </c>
      <c r="J117" s="324">
        <v>0.5625</v>
      </c>
      <c r="K117" s="324" t="s">
        <v>2846</v>
      </c>
      <c r="L117" s="325" t="s">
        <v>2875</v>
      </c>
      <c r="M117" s="326" t="s">
        <v>2991</v>
      </c>
      <c r="N117" s="325" t="s">
        <v>2910</v>
      </c>
    </row>
    <row r="118" spans="3:15">
      <c r="C118" s="323">
        <v>1116</v>
      </c>
      <c r="D118" s="323" t="s">
        <v>2849</v>
      </c>
      <c r="E118" s="325" t="s">
        <v>2035</v>
      </c>
      <c r="G118" s="324">
        <v>4.375</v>
      </c>
      <c r="H118" s="324">
        <v>3.3125</v>
      </c>
      <c r="I118" s="324">
        <v>1.75</v>
      </c>
      <c r="L118" s="325" t="s">
        <v>2874</v>
      </c>
    </row>
    <row r="119" spans="3:15">
      <c r="C119" s="323">
        <v>1117</v>
      </c>
      <c r="D119" s="323" t="s">
        <v>2845</v>
      </c>
      <c r="E119" s="325" t="s">
        <v>94</v>
      </c>
      <c r="G119" s="324">
        <v>4.125</v>
      </c>
      <c r="H119" s="324">
        <v>3.125</v>
      </c>
      <c r="I119" s="324">
        <v>1.5625</v>
      </c>
      <c r="J119" s="324">
        <v>1</v>
      </c>
      <c r="L119" s="325" t="s">
        <v>2875</v>
      </c>
      <c r="M119" s="326" t="s">
        <v>2992</v>
      </c>
    </row>
    <row r="120" spans="3:15">
      <c r="C120" s="323">
        <v>1118</v>
      </c>
      <c r="D120" s="323" t="s">
        <v>2845</v>
      </c>
      <c r="E120" s="325" t="s">
        <v>94</v>
      </c>
      <c r="G120" s="324">
        <v>8.75</v>
      </c>
      <c r="H120" s="324">
        <v>1.8125</v>
      </c>
      <c r="I120" s="324">
        <v>1.0625</v>
      </c>
      <c r="J120" s="324">
        <v>0.625</v>
      </c>
      <c r="K120" s="324" t="s">
        <v>2858</v>
      </c>
      <c r="L120" s="325" t="s">
        <v>2993</v>
      </c>
      <c r="M120" s="326" t="s">
        <v>2937</v>
      </c>
      <c r="N120" s="325" t="s">
        <v>2940</v>
      </c>
      <c r="O120" s="321" t="s">
        <v>2940</v>
      </c>
    </row>
    <row r="121" spans="3:15">
      <c r="C121" s="323">
        <v>1119</v>
      </c>
      <c r="D121" s="323" t="s">
        <v>2845</v>
      </c>
      <c r="E121" s="325" t="s">
        <v>94</v>
      </c>
      <c r="G121" s="324">
        <v>8.6875</v>
      </c>
      <c r="H121" s="324">
        <v>1.875</v>
      </c>
      <c r="I121" s="324">
        <v>1.0625</v>
      </c>
      <c r="J121" s="324">
        <v>0.75</v>
      </c>
      <c r="L121" s="325" t="s">
        <v>2875</v>
      </c>
      <c r="M121" s="326" t="s">
        <v>2994</v>
      </c>
    </row>
    <row r="122" spans="3:15">
      <c r="C122" s="323">
        <v>1120</v>
      </c>
      <c r="D122" s="323" t="s">
        <v>2849</v>
      </c>
      <c r="E122" s="325" t="s">
        <v>99</v>
      </c>
      <c r="G122" s="324">
        <v>4.625</v>
      </c>
      <c r="H122" s="324">
        <v>3.5</v>
      </c>
      <c r="I122" s="324">
        <v>1</v>
      </c>
      <c r="L122" s="325" t="s">
        <v>2875</v>
      </c>
      <c r="M122" s="326" t="s">
        <v>2995</v>
      </c>
    </row>
    <row r="123" spans="3:15">
      <c r="C123" s="323">
        <v>1121</v>
      </c>
      <c r="D123" s="323" t="s">
        <v>2849</v>
      </c>
      <c r="E123" s="325" t="s">
        <v>99</v>
      </c>
      <c r="G123" s="324">
        <v>4.8125</v>
      </c>
      <c r="H123" s="324">
        <v>3.6875</v>
      </c>
      <c r="I123" s="324">
        <v>1</v>
      </c>
      <c r="L123" s="325" t="s">
        <v>2875</v>
      </c>
      <c r="M123" s="326" t="s">
        <v>2996</v>
      </c>
    </row>
    <row r="124" spans="3:15">
      <c r="C124" s="323">
        <v>1122</v>
      </c>
      <c r="D124" s="323" t="s">
        <v>2845</v>
      </c>
      <c r="E124" s="325" t="s">
        <v>94</v>
      </c>
      <c r="G124" s="324">
        <v>6.6875</v>
      </c>
      <c r="H124" s="324">
        <v>3.5</v>
      </c>
      <c r="I124" s="324">
        <v>1.3125</v>
      </c>
      <c r="J124" s="324">
        <v>0.625</v>
      </c>
      <c r="L124" s="325" t="s">
        <v>2997</v>
      </c>
      <c r="M124" s="326" t="s">
        <v>2998</v>
      </c>
    </row>
    <row r="125" spans="3:15">
      <c r="C125" s="323">
        <v>1123</v>
      </c>
      <c r="D125" s="323" t="s">
        <v>2845</v>
      </c>
      <c r="E125" s="325" t="s">
        <v>94</v>
      </c>
      <c r="G125" s="324">
        <v>6.6875</v>
      </c>
      <c r="H125" s="324">
        <v>3.5</v>
      </c>
      <c r="I125" s="324">
        <v>1.5625</v>
      </c>
      <c r="J125" s="324">
        <v>0.625</v>
      </c>
      <c r="L125" s="325" t="s">
        <v>2997</v>
      </c>
      <c r="M125" s="326" t="s">
        <v>2999</v>
      </c>
    </row>
    <row r="126" spans="3:15">
      <c r="C126" s="323">
        <v>1124</v>
      </c>
      <c r="D126" s="323" t="s">
        <v>2845</v>
      </c>
      <c r="E126" s="325" t="s">
        <v>94</v>
      </c>
      <c r="G126" s="324">
        <v>2.9375</v>
      </c>
      <c r="H126" s="324">
        <v>2</v>
      </c>
      <c r="I126" s="324">
        <v>1.0625</v>
      </c>
      <c r="J126" s="324">
        <v>0.8125</v>
      </c>
    </row>
    <row r="127" spans="3:15">
      <c r="C127" s="323">
        <v>1125</v>
      </c>
      <c r="D127" s="323" t="s">
        <v>2845</v>
      </c>
      <c r="E127" s="325" t="s">
        <v>94</v>
      </c>
      <c r="G127" s="324">
        <v>7.25</v>
      </c>
      <c r="H127" s="324">
        <v>4.4375</v>
      </c>
      <c r="I127" s="324">
        <v>1.1875</v>
      </c>
      <c r="J127" s="324">
        <v>0.625</v>
      </c>
      <c r="L127" s="325" t="s">
        <v>2993</v>
      </c>
      <c r="M127" s="326" t="s">
        <v>3000</v>
      </c>
    </row>
    <row r="128" spans="3:15">
      <c r="C128" s="323">
        <v>1126</v>
      </c>
      <c r="D128" s="323" t="s">
        <v>2845</v>
      </c>
      <c r="E128" s="325" t="s">
        <v>94</v>
      </c>
      <c r="G128" s="324">
        <v>3.875</v>
      </c>
      <c r="H128" s="324">
        <v>3.25</v>
      </c>
      <c r="I128" s="324">
        <v>2.3125</v>
      </c>
      <c r="L128" s="325" t="s">
        <v>2875</v>
      </c>
      <c r="M128" s="326" t="s">
        <v>3001</v>
      </c>
    </row>
    <row r="129" spans="3:17">
      <c r="C129" s="323">
        <v>1127</v>
      </c>
      <c r="D129" s="323" t="s">
        <v>2845</v>
      </c>
      <c r="E129" s="325" t="s">
        <v>94</v>
      </c>
      <c r="G129" s="324">
        <v>7.1875</v>
      </c>
      <c r="H129" s="324">
        <v>4.5</v>
      </c>
      <c r="I129" s="324">
        <v>1.875</v>
      </c>
      <c r="J129" s="324">
        <v>0.75</v>
      </c>
      <c r="L129" s="325" t="s">
        <v>2875</v>
      </c>
      <c r="M129" s="326" t="s">
        <v>3002</v>
      </c>
    </row>
    <row r="130" spans="3:17">
      <c r="C130" s="323">
        <v>1128</v>
      </c>
      <c r="D130" s="323" t="s">
        <v>2849</v>
      </c>
      <c r="E130" s="325" t="s">
        <v>2035</v>
      </c>
      <c r="F130" s="325" t="s">
        <v>2860</v>
      </c>
      <c r="G130" s="324">
        <v>2.375</v>
      </c>
      <c r="H130" s="324">
        <v>1.9375</v>
      </c>
      <c r="I130" s="324">
        <v>1.5</v>
      </c>
      <c r="K130" s="324" t="s">
        <v>2899</v>
      </c>
      <c r="L130" s="325" t="s">
        <v>2875</v>
      </c>
      <c r="M130" s="326" t="s">
        <v>3003</v>
      </c>
      <c r="P130" s="321" t="s">
        <v>3004</v>
      </c>
      <c r="Q130" s="321" t="s">
        <v>3005</v>
      </c>
    </row>
    <row r="131" spans="3:17">
      <c r="C131" s="323">
        <v>1129</v>
      </c>
      <c r="D131" s="323" t="s">
        <v>2845</v>
      </c>
      <c r="E131" s="325" t="s">
        <v>94</v>
      </c>
      <c r="G131" s="324">
        <v>2.375</v>
      </c>
      <c r="H131" s="324">
        <v>2.125</v>
      </c>
      <c r="I131" s="324">
        <v>0.625</v>
      </c>
      <c r="J131" s="324">
        <v>0.5</v>
      </c>
      <c r="L131" s="325" t="s">
        <v>3006</v>
      </c>
    </row>
    <row r="132" spans="3:17">
      <c r="C132" s="323">
        <v>1130</v>
      </c>
      <c r="D132" s="323" t="s">
        <v>2849</v>
      </c>
      <c r="E132" s="325" t="s">
        <v>2035</v>
      </c>
      <c r="G132" s="324">
        <v>6.375</v>
      </c>
      <c r="H132" s="324">
        <v>3.4375</v>
      </c>
      <c r="I132" s="324">
        <v>1.0625</v>
      </c>
      <c r="L132" s="325" t="s">
        <v>2868</v>
      </c>
    </row>
    <row r="133" spans="3:17">
      <c r="C133" s="323">
        <v>1131</v>
      </c>
      <c r="D133" s="323" t="s">
        <v>2845</v>
      </c>
      <c r="E133" s="325" t="s">
        <v>94</v>
      </c>
      <c r="G133" s="324">
        <v>2.6875</v>
      </c>
      <c r="H133" s="324">
        <v>2.25</v>
      </c>
      <c r="I133" s="324">
        <v>0.875</v>
      </c>
      <c r="J133" s="324">
        <v>0.625</v>
      </c>
      <c r="L133" s="325" t="s">
        <v>2868</v>
      </c>
    </row>
    <row r="134" spans="3:17">
      <c r="C134" s="323">
        <v>1132</v>
      </c>
      <c r="D134" s="323" t="s">
        <v>2845</v>
      </c>
      <c r="E134" s="325" t="s">
        <v>94</v>
      </c>
      <c r="G134" s="324">
        <v>2.3125</v>
      </c>
      <c r="H134" s="324">
        <v>1.8125</v>
      </c>
      <c r="I134" s="324">
        <v>0.875</v>
      </c>
      <c r="J134" s="324">
        <v>0.625</v>
      </c>
      <c r="L134" s="325" t="s">
        <v>2868</v>
      </c>
    </row>
    <row r="135" spans="3:17">
      <c r="C135" s="323">
        <v>1133</v>
      </c>
      <c r="D135" s="323" t="s">
        <v>2907</v>
      </c>
      <c r="E135" s="325" t="s">
        <v>1970</v>
      </c>
      <c r="G135" s="324">
        <v>3.125</v>
      </c>
      <c r="H135" s="324">
        <v>2.5</v>
      </c>
      <c r="I135" s="324">
        <v>0.8125</v>
      </c>
      <c r="K135" s="324" t="s">
        <v>2980</v>
      </c>
      <c r="L135" s="325" t="s">
        <v>3007</v>
      </c>
      <c r="M135" s="326" t="s">
        <v>3008</v>
      </c>
      <c r="O135" s="321" t="s">
        <v>3009</v>
      </c>
    </row>
    <row r="136" spans="3:17">
      <c r="C136" s="323">
        <v>1134</v>
      </c>
      <c r="D136" s="323" t="s">
        <v>2845</v>
      </c>
      <c r="E136" s="325" t="s">
        <v>94</v>
      </c>
      <c r="F136" s="325" t="s">
        <v>2860</v>
      </c>
      <c r="G136" s="324">
        <v>1.5</v>
      </c>
      <c r="H136" s="324">
        <v>1.5</v>
      </c>
      <c r="I136" s="324">
        <v>0.75</v>
      </c>
      <c r="J136" s="324">
        <v>0.875</v>
      </c>
      <c r="K136" s="324" t="s">
        <v>2846</v>
      </c>
      <c r="L136" s="325" t="s">
        <v>2868</v>
      </c>
      <c r="M136" s="326" t="s">
        <v>3010</v>
      </c>
      <c r="N136" s="334" t="s">
        <v>3011</v>
      </c>
      <c r="O136" s="324" t="s">
        <v>3012</v>
      </c>
    </row>
    <row r="137" spans="3:17">
      <c r="C137" s="323">
        <v>1135</v>
      </c>
      <c r="D137" s="323" t="s">
        <v>2845</v>
      </c>
      <c r="E137" s="325" t="s">
        <v>94</v>
      </c>
      <c r="G137" s="324">
        <v>8</v>
      </c>
      <c r="H137" s="324">
        <v>2.375</v>
      </c>
      <c r="I137" s="324">
        <v>1</v>
      </c>
      <c r="J137" s="324">
        <v>1</v>
      </c>
      <c r="L137" s="325" t="s">
        <v>3013</v>
      </c>
    </row>
    <row r="138" spans="3:17">
      <c r="C138" s="323">
        <v>1136</v>
      </c>
      <c r="D138" s="323" t="s">
        <v>3014</v>
      </c>
      <c r="E138" s="325" t="s">
        <v>94</v>
      </c>
      <c r="G138" s="324">
        <v>3.5625</v>
      </c>
      <c r="H138" s="324">
        <v>2.8125</v>
      </c>
      <c r="I138" s="324">
        <v>1.375</v>
      </c>
      <c r="J138" s="324">
        <v>0.4375</v>
      </c>
      <c r="L138" s="325" t="s">
        <v>3015</v>
      </c>
      <c r="M138" s="326" t="s">
        <v>3016</v>
      </c>
    </row>
    <row r="139" spans="3:17">
      <c r="C139" s="323">
        <v>1137</v>
      </c>
      <c r="D139" s="323" t="s">
        <v>2845</v>
      </c>
      <c r="E139" s="325" t="s">
        <v>94</v>
      </c>
      <c r="G139" s="324">
        <v>5.1875</v>
      </c>
      <c r="H139" s="324">
        <v>1.3125</v>
      </c>
      <c r="I139" s="324">
        <v>0.4375</v>
      </c>
      <c r="J139" s="324">
        <v>0.5625</v>
      </c>
    </row>
    <row r="140" spans="3:17">
      <c r="C140" s="323">
        <v>1138</v>
      </c>
      <c r="D140" s="323" t="s">
        <v>2845</v>
      </c>
      <c r="E140" s="325" t="s">
        <v>94</v>
      </c>
      <c r="G140" s="324">
        <v>8.1875</v>
      </c>
      <c r="H140" s="324">
        <v>2.375</v>
      </c>
      <c r="I140" s="324">
        <v>1.0625</v>
      </c>
      <c r="J140" s="324">
        <v>0.625</v>
      </c>
      <c r="L140" s="325" t="s">
        <v>2875</v>
      </c>
      <c r="M140" s="326" t="s">
        <v>3017</v>
      </c>
    </row>
    <row r="141" spans="3:17">
      <c r="C141" s="323">
        <v>1139</v>
      </c>
      <c r="D141" s="323" t="s">
        <v>2845</v>
      </c>
      <c r="E141" s="325" t="s">
        <v>94</v>
      </c>
      <c r="G141" s="324">
        <v>2.375</v>
      </c>
      <c r="H141" s="324">
        <v>1.625</v>
      </c>
      <c r="I141" s="324">
        <v>1.1875</v>
      </c>
      <c r="J141" s="324">
        <v>0.75</v>
      </c>
      <c r="K141" s="324" t="s">
        <v>2846</v>
      </c>
      <c r="L141" s="325" t="s">
        <v>3018</v>
      </c>
      <c r="N141" s="325" t="s">
        <v>3019</v>
      </c>
      <c r="O141" s="321" t="s">
        <v>2851</v>
      </c>
    </row>
    <row r="142" spans="3:17">
      <c r="C142" s="323">
        <v>1140</v>
      </c>
      <c r="D142" s="323" t="s">
        <v>2849</v>
      </c>
      <c r="E142" s="325" t="s">
        <v>2035</v>
      </c>
      <c r="G142" s="324">
        <v>4.625</v>
      </c>
      <c r="H142" s="324">
        <v>3.5</v>
      </c>
      <c r="I142" s="324">
        <v>2.4375</v>
      </c>
      <c r="L142" s="325" t="s">
        <v>2875</v>
      </c>
      <c r="M142" s="326" t="s">
        <v>3020</v>
      </c>
    </row>
    <row r="143" spans="3:17">
      <c r="C143" s="323">
        <v>1141</v>
      </c>
      <c r="D143" s="323" t="s">
        <v>2845</v>
      </c>
      <c r="E143" s="325" t="s">
        <v>94</v>
      </c>
      <c r="G143" s="324">
        <v>7.25</v>
      </c>
      <c r="H143" s="324">
        <v>4.5</v>
      </c>
      <c r="I143" s="324">
        <v>1.6875</v>
      </c>
      <c r="J143" s="324">
        <v>1.6875</v>
      </c>
      <c r="L143" s="325" t="s">
        <v>2875</v>
      </c>
      <c r="M143" s="326" t="s">
        <v>3021</v>
      </c>
      <c r="N143" s="325" t="s">
        <v>2872</v>
      </c>
      <c r="O143" s="321" t="s">
        <v>2872</v>
      </c>
    </row>
    <row r="144" spans="3:17">
      <c r="C144" s="323">
        <v>1142</v>
      </c>
      <c r="D144" s="323" t="s">
        <v>2849</v>
      </c>
      <c r="E144" s="325" t="s">
        <v>2035</v>
      </c>
      <c r="G144" s="324">
        <v>7</v>
      </c>
      <c r="H144" s="324">
        <v>5</v>
      </c>
      <c r="I144" s="324">
        <v>1</v>
      </c>
      <c r="K144" s="324" t="s">
        <v>2899</v>
      </c>
      <c r="L144" s="325" t="s">
        <v>3022</v>
      </c>
      <c r="N144" s="325" t="s">
        <v>2851</v>
      </c>
    </row>
    <row r="145" spans="3:17">
      <c r="C145" s="323">
        <v>1143</v>
      </c>
      <c r="D145" s="323" t="s">
        <v>2845</v>
      </c>
      <c r="E145" s="325" t="s">
        <v>94</v>
      </c>
      <c r="G145" s="324">
        <v>9.75</v>
      </c>
      <c r="H145" s="324">
        <v>2.75</v>
      </c>
      <c r="I145" s="324">
        <v>0.75</v>
      </c>
      <c r="J145" s="324">
        <v>0.625</v>
      </c>
      <c r="L145" s="325" t="s">
        <v>3023</v>
      </c>
    </row>
    <row r="146" spans="3:17">
      <c r="C146" s="323">
        <v>1144</v>
      </c>
      <c r="D146" s="323" t="s">
        <v>2845</v>
      </c>
      <c r="E146" s="325" t="s">
        <v>94</v>
      </c>
      <c r="G146" s="324">
        <v>3.59375</v>
      </c>
      <c r="H146" s="324">
        <v>2.8125</v>
      </c>
      <c r="I146" s="324">
        <v>2</v>
      </c>
      <c r="J146" s="324">
        <v>1.375</v>
      </c>
      <c r="L146" s="325" t="s">
        <v>3024</v>
      </c>
    </row>
    <row r="147" spans="3:17">
      <c r="C147" s="323">
        <v>1146</v>
      </c>
      <c r="D147" s="323" t="s">
        <v>2845</v>
      </c>
      <c r="E147" s="325" t="s">
        <v>94</v>
      </c>
      <c r="G147" s="324">
        <v>4.125</v>
      </c>
      <c r="H147" s="324">
        <v>2.875</v>
      </c>
      <c r="I147" s="324">
        <v>0.625</v>
      </c>
      <c r="J147" s="324">
        <v>0.5625</v>
      </c>
      <c r="L147" s="325" t="s">
        <v>2875</v>
      </c>
    </row>
    <row r="148" spans="3:17">
      <c r="C148" s="323">
        <v>1147</v>
      </c>
      <c r="D148" s="323" t="s">
        <v>2849</v>
      </c>
      <c r="E148" s="325" t="s">
        <v>2035</v>
      </c>
      <c r="G148" s="324">
        <v>12.875</v>
      </c>
      <c r="H148" s="324">
        <v>9</v>
      </c>
      <c r="I148" s="324">
        <v>0.75</v>
      </c>
      <c r="L148" s="325" t="s">
        <v>2965</v>
      </c>
    </row>
    <row r="149" spans="3:17">
      <c r="C149" s="323">
        <v>1148</v>
      </c>
      <c r="D149" s="323" t="s">
        <v>2845</v>
      </c>
      <c r="E149" s="325" t="s">
        <v>94</v>
      </c>
      <c r="F149" s="325" t="s">
        <v>2860</v>
      </c>
      <c r="G149" s="324">
        <v>2.625</v>
      </c>
      <c r="H149" s="324">
        <v>2.25</v>
      </c>
      <c r="I149" s="324">
        <v>1.5</v>
      </c>
      <c r="J149" s="324">
        <v>0.625</v>
      </c>
      <c r="K149" s="324" t="s">
        <v>2899</v>
      </c>
      <c r="L149" s="325" t="s">
        <v>2875</v>
      </c>
      <c r="M149" s="326" t="s">
        <v>3025</v>
      </c>
      <c r="N149" s="325" t="s">
        <v>3026</v>
      </c>
      <c r="O149" s="321" t="s">
        <v>3027</v>
      </c>
      <c r="P149" s="321" t="s">
        <v>3028</v>
      </c>
      <c r="Q149" s="321" t="s">
        <v>3029</v>
      </c>
    </row>
    <row r="150" spans="3:17">
      <c r="C150" s="323">
        <v>1149</v>
      </c>
      <c r="D150" s="323" t="s">
        <v>2849</v>
      </c>
      <c r="E150" s="325" t="s">
        <v>2035</v>
      </c>
      <c r="G150" s="324">
        <v>6.25</v>
      </c>
      <c r="H150" s="324">
        <v>6.25</v>
      </c>
      <c r="I150" s="324">
        <v>0.4375</v>
      </c>
      <c r="L150" s="325" t="s">
        <v>3030</v>
      </c>
    </row>
    <row r="151" spans="3:17">
      <c r="C151" s="323">
        <v>1151</v>
      </c>
      <c r="D151" s="323" t="s">
        <v>2845</v>
      </c>
      <c r="E151" s="325" t="s">
        <v>94</v>
      </c>
      <c r="G151" s="324">
        <v>3.25</v>
      </c>
      <c r="H151" s="324">
        <v>1.5</v>
      </c>
      <c r="I151" s="324">
        <v>0.75</v>
      </c>
      <c r="J151" s="324">
        <v>0.5</v>
      </c>
      <c r="L151" s="325" t="s">
        <v>3031</v>
      </c>
    </row>
    <row r="152" spans="3:17">
      <c r="C152" s="323">
        <v>1152</v>
      </c>
      <c r="D152" s="323" t="s">
        <v>2845</v>
      </c>
      <c r="E152" s="325" t="s">
        <v>94</v>
      </c>
      <c r="G152" s="324">
        <v>3.3125</v>
      </c>
      <c r="H152" s="324">
        <v>2.5</v>
      </c>
      <c r="I152" s="324">
        <v>1</v>
      </c>
      <c r="J152" s="324">
        <v>0.5</v>
      </c>
      <c r="L152" s="325" t="s">
        <v>3032</v>
      </c>
    </row>
    <row r="153" spans="3:17">
      <c r="C153" s="323">
        <v>1153</v>
      </c>
      <c r="D153" s="323" t="s">
        <v>2845</v>
      </c>
      <c r="E153" s="325" t="s">
        <v>94</v>
      </c>
      <c r="G153" s="324">
        <v>3.1875</v>
      </c>
      <c r="H153" s="324">
        <v>3.1875</v>
      </c>
      <c r="I153" s="324">
        <v>1</v>
      </c>
      <c r="J153" s="324">
        <v>0.5625</v>
      </c>
      <c r="L153" s="325" t="s">
        <v>3032</v>
      </c>
    </row>
    <row r="154" spans="3:17">
      <c r="C154" s="323">
        <v>1155</v>
      </c>
      <c r="D154" s="323" t="s">
        <v>2845</v>
      </c>
      <c r="E154" s="325" t="s">
        <v>94</v>
      </c>
      <c r="G154" s="324">
        <v>8.125</v>
      </c>
      <c r="H154" s="324">
        <v>2.375</v>
      </c>
      <c r="I154" s="324">
        <v>1</v>
      </c>
      <c r="J154" s="324">
        <v>0.5</v>
      </c>
      <c r="K154" s="324" t="s">
        <v>2846</v>
      </c>
      <c r="L154" s="325" t="s">
        <v>3032</v>
      </c>
      <c r="N154" s="325" t="s">
        <v>3033</v>
      </c>
      <c r="O154" s="321" t="s">
        <v>3033</v>
      </c>
    </row>
    <row r="155" spans="3:17">
      <c r="C155" s="323">
        <v>1157</v>
      </c>
      <c r="D155" s="323" t="s">
        <v>2845</v>
      </c>
      <c r="E155" s="325" t="s">
        <v>94</v>
      </c>
      <c r="G155" s="324">
        <v>3.5</v>
      </c>
      <c r="H155" s="324">
        <v>2.25</v>
      </c>
      <c r="I155" s="324">
        <v>0.75</v>
      </c>
      <c r="J155" s="324">
        <v>0.5</v>
      </c>
      <c r="K155" s="324" t="s">
        <v>2899</v>
      </c>
      <c r="L155" s="325" t="s">
        <v>2875</v>
      </c>
      <c r="N155" s="325" t="s">
        <v>3033</v>
      </c>
    </row>
    <row r="156" spans="3:17">
      <c r="C156" s="323">
        <v>1158</v>
      </c>
      <c r="D156" s="323" t="s">
        <v>2845</v>
      </c>
      <c r="E156" s="325" t="s">
        <v>94</v>
      </c>
      <c r="G156" s="324">
        <v>5.25</v>
      </c>
      <c r="H156" s="324">
        <v>3</v>
      </c>
      <c r="I156" s="324">
        <v>0.625</v>
      </c>
      <c r="J156" s="324">
        <v>0.5625</v>
      </c>
      <c r="K156" s="324" t="s">
        <v>2899</v>
      </c>
      <c r="L156" s="325" t="s">
        <v>2874</v>
      </c>
      <c r="M156" s="326" t="s">
        <v>3034</v>
      </c>
      <c r="N156" s="334" t="s">
        <v>3035</v>
      </c>
    </row>
    <row r="157" spans="3:17">
      <c r="C157" s="323">
        <v>1159</v>
      </c>
      <c r="D157" s="323" t="s">
        <v>2845</v>
      </c>
      <c r="E157" s="325" t="s">
        <v>94</v>
      </c>
      <c r="G157" s="324">
        <v>3</v>
      </c>
      <c r="H157" s="324">
        <v>2.75</v>
      </c>
      <c r="I157" s="324">
        <v>0.625</v>
      </c>
      <c r="J157" s="324">
        <v>0.5625</v>
      </c>
      <c r="L157" s="325" t="s">
        <v>2874</v>
      </c>
      <c r="M157" s="326" t="s">
        <v>3036</v>
      </c>
    </row>
    <row r="158" spans="3:17">
      <c r="C158" s="323">
        <v>1160</v>
      </c>
      <c r="D158" s="323" t="s">
        <v>2845</v>
      </c>
      <c r="E158" s="325" t="s">
        <v>94</v>
      </c>
      <c r="G158" s="324">
        <v>7.5</v>
      </c>
      <c r="H158" s="324">
        <v>6.25</v>
      </c>
      <c r="I158" s="324">
        <v>0.625</v>
      </c>
      <c r="J158" s="324">
        <v>0.5625</v>
      </c>
      <c r="K158" s="324" t="s">
        <v>2899</v>
      </c>
      <c r="L158" s="325" t="s">
        <v>2874</v>
      </c>
      <c r="M158" s="326" t="s">
        <v>3037</v>
      </c>
      <c r="N158" s="325" t="s">
        <v>2872</v>
      </c>
      <c r="O158" s="321" t="s">
        <v>2872</v>
      </c>
    </row>
    <row r="159" spans="3:17">
      <c r="C159" s="323">
        <v>1161</v>
      </c>
      <c r="D159" s="323" t="s">
        <v>2845</v>
      </c>
      <c r="E159" s="325" t="s">
        <v>94</v>
      </c>
      <c r="G159" s="324">
        <v>8.25</v>
      </c>
      <c r="H159" s="324">
        <v>2.25</v>
      </c>
      <c r="I159" s="324">
        <v>0.625</v>
      </c>
      <c r="J159" s="324">
        <v>0.5625</v>
      </c>
      <c r="L159" s="325" t="s">
        <v>2874</v>
      </c>
      <c r="M159" s="326" t="s">
        <v>3038</v>
      </c>
    </row>
    <row r="160" spans="3:17">
      <c r="C160" s="323">
        <v>1162</v>
      </c>
      <c r="D160" s="323" t="s">
        <v>2845</v>
      </c>
      <c r="E160" s="325" t="s">
        <v>94</v>
      </c>
      <c r="G160" s="324">
        <v>4</v>
      </c>
      <c r="H160" s="324">
        <v>3.375</v>
      </c>
      <c r="I160" s="324">
        <v>1.25</v>
      </c>
      <c r="J160" s="324">
        <v>0.625</v>
      </c>
      <c r="L160" s="325" t="s">
        <v>2875</v>
      </c>
      <c r="M160" s="326" t="s">
        <v>3039</v>
      </c>
    </row>
    <row r="161" spans="3:17">
      <c r="C161" s="323">
        <v>1163</v>
      </c>
      <c r="D161" s="323" t="s">
        <v>2845</v>
      </c>
      <c r="E161" s="325" t="s">
        <v>94</v>
      </c>
      <c r="G161" s="324">
        <v>4.4375</v>
      </c>
      <c r="H161" s="324">
        <v>3.25</v>
      </c>
      <c r="I161" s="324">
        <v>0.75</v>
      </c>
      <c r="J161" s="324">
        <v>0.5625</v>
      </c>
      <c r="L161" s="325" t="s">
        <v>2859</v>
      </c>
      <c r="M161" s="326" t="s">
        <v>3040</v>
      </c>
    </row>
    <row r="162" spans="3:17">
      <c r="C162" s="323">
        <v>1164</v>
      </c>
      <c r="D162" s="323" t="s">
        <v>2849</v>
      </c>
      <c r="E162" s="325" t="s">
        <v>2035</v>
      </c>
      <c r="G162" s="324">
        <v>12.3125</v>
      </c>
      <c r="H162" s="324">
        <v>6.0625</v>
      </c>
      <c r="I162" s="324">
        <v>1.75</v>
      </c>
      <c r="L162" s="325" t="s">
        <v>3041</v>
      </c>
    </row>
    <row r="163" spans="3:17">
      <c r="C163" s="323">
        <v>1165</v>
      </c>
      <c r="D163" s="323" t="s">
        <v>2845</v>
      </c>
      <c r="E163" s="325" t="s">
        <v>94</v>
      </c>
      <c r="G163" s="324">
        <v>2.8125</v>
      </c>
      <c r="H163" s="324">
        <v>2.8125</v>
      </c>
      <c r="I163" s="324">
        <v>0.75</v>
      </c>
      <c r="J163" s="324">
        <v>0.5625</v>
      </c>
      <c r="L163" s="325" t="s">
        <v>2874</v>
      </c>
      <c r="M163" s="326" t="s">
        <v>3042</v>
      </c>
    </row>
    <row r="164" spans="3:17">
      <c r="C164" s="323">
        <v>1167</v>
      </c>
      <c r="D164" s="323" t="s">
        <v>2845</v>
      </c>
      <c r="E164" s="325" t="s">
        <v>94</v>
      </c>
      <c r="G164" s="324">
        <v>4</v>
      </c>
      <c r="H164" s="324">
        <v>3.125</v>
      </c>
      <c r="I164" s="324">
        <v>0.75</v>
      </c>
      <c r="J164" s="324">
        <v>0.5</v>
      </c>
      <c r="K164" s="324" t="s">
        <v>2861</v>
      </c>
      <c r="L164" s="325" t="s">
        <v>2874</v>
      </c>
      <c r="M164" s="326" t="s">
        <v>3043</v>
      </c>
      <c r="N164" s="325" t="s">
        <v>3033</v>
      </c>
    </row>
    <row r="165" spans="3:17">
      <c r="C165" s="323">
        <v>1168</v>
      </c>
      <c r="D165" s="323" t="s">
        <v>2845</v>
      </c>
      <c r="E165" s="325" t="s">
        <v>94</v>
      </c>
      <c r="G165" s="324">
        <v>2.375</v>
      </c>
      <c r="H165" s="324">
        <v>2.125</v>
      </c>
      <c r="I165" s="324">
        <v>0.75</v>
      </c>
      <c r="J165" s="324">
        <v>0.5625</v>
      </c>
      <c r="K165" s="324" t="s">
        <v>2899</v>
      </c>
      <c r="L165" s="325" t="s">
        <v>2874</v>
      </c>
      <c r="M165" s="326" t="s">
        <v>3044</v>
      </c>
      <c r="N165" s="325" t="s">
        <v>3045</v>
      </c>
    </row>
    <row r="166" spans="3:17">
      <c r="C166" s="323">
        <v>1169</v>
      </c>
      <c r="D166" s="323" t="s">
        <v>2845</v>
      </c>
      <c r="E166" s="325" t="s">
        <v>94</v>
      </c>
      <c r="G166" s="324">
        <v>3.375</v>
      </c>
      <c r="H166" s="324">
        <v>2.0625</v>
      </c>
      <c r="I166" s="324">
        <v>1.375</v>
      </c>
      <c r="J166" s="324">
        <v>2</v>
      </c>
      <c r="L166" s="326" t="s">
        <v>3046</v>
      </c>
    </row>
    <row r="167" spans="3:17">
      <c r="C167" s="323">
        <v>1170</v>
      </c>
      <c r="D167" s="323" t="s">
        <v>2845</v>
      </c>
      <c r="E167" s="325" t="s">
        <v>94</v>
      </c>
      <c r="G167" s="324">
        <v>2.375</v>
      </c>
      <c r="H167" s="324">
        <v>2</v>
      </c>
      <c r="I167" s="324">
        <v>1</v>
      </c>
      <c r="J167" s="324">
        <v>0.625</v>
      </c>
      <c r="L167" s="325" t="s">
        <v>3047</v>
      </c>
    </row>
    <row r="168" spans="3:17">
      <c r="C168" s="323">
        <v>1171</v>
      </c>
      <c r="D168" s="323" t="s">
        <v>2849</v>
      </c>
      <c r="E168" s="325" t="s">
        <v>2035</v>
      </c>
      <c r="G168" s="324">
        <v>2.625</v>
      </c>
      <c r="H168" s="324">
        <v>2.25</v>
      </c>
      <c r="I168" s="324">
        <v>1.875</v>
      </c>
      <c r="L168" s="325" t="s">
        <v>2875</v>
      </c>
      <c r="M168" s="326" t="s">
        <v>3048</v>
      </c>
    </row>
    <row r="169" spans="3:17">
      <c r="C169" s="323">
        <v>1172</v>
      </c>
      <c r="D169" s="323" t="s">
        <v>2845</v>
      </c>
      <c r="E169" s="325" t="s">
        <v>94</v>
      </c>
      <c r="G169" s="324">
        <v>8.625</v>
      </c>
      <c r="H169" s="324">
        <v>6.5</v>
      </c>
      <c r="I169" s="324">
        <v>1</v>
      </c>
      <c r="J169" s="324">
        <v>0.625</v>
      </c>
      <c r="L169" s="325" t="s">
        <v>2874</v>
      </c>
      <c r="M169" s="326" t="s">
        <v>3049</v>
      </c>
    </row>
    <row r="170" spans="3:17">
      <c r="C170" s="323">
        <v>1173</v>
      </c>
      <c r="D170" s="323" t="s">
        <v>2845</v>
      </c>
      <c r="E170" s="325" t="s">
        <v>94</v>
      </c>
      <c r="G170" s="324">
        <v>6.75</v>
      </c>
      <c r="H170" s="324">
        <v>4</v>
      </c>
      <c r="I170" s="324">
        <v>0.8125</v>
      </c>
      <c r="J170" s="324">
        <v>0.5625</v>
      </c>
      <c r="L170" s="325" t="s">
        <v>2874</v>
      </c>
    </row>
    <row r="171" spans="3:17">
      <c r="C171" s="323">
        <v>1174</v>
      </c>
      <c r="D171" s="323" t="s">
        <v>2849</v>
      </c>
      <c r="E171" s="325" t="s">
        <v>2035</v>
      </c>
      <c r="G171" s="324">
        <v>4.625</v>
      </c>
      <c r="H171" s="324">
        <v>3.5</v>
      </c>
      <c r="I171" s="324">
        <v>1.875</v>
      </c>
      <c r="L171" s="325" t="s">
        <v>2875</v>
      </c>
      <c r="M171" s="326" t="s">
        <v>3050</v>
      </c>
    </row>
    <row r="172" spans="3:17">
      <c r="C172" s="323">
        <v>1175</v>
      </c>
      <c r="D172" s="323" t="s">
        <v>2845</v>
      </c>
      <c r="E172" s="325" t="s">
        <v>94</v>
      </c>
      <c r="G172" s="324">
        <v>10.625</v>
      </c>
      <c r="H172" s="324">
        <v>10.25</v>
      </c>
      <c r="I172" s="324">
        <v>3.625</v>
      </c>
      <c r="J172" s="324">
        <v>3.1875</v>
      </c>
      <c r="L172" s="325" t="s">
        <v>3051</v>
      </c>
    </row>
    <row r="173" spans="3:17">
      <c r="C173" s="323">
        <v>1176</v>
      </c>
      <c r="D173" s="323" t="s">
        <v>2845</v>
      </c>
      <c r="E173" s="325" t="s">
        <v>94</v>
      </c>
      <c r="G173" s="324">
        <v>3.1875</v>
      </c>
      <c r="H173" s="324">
        <v>2.4375</v>
      </c>
      <c r="I173" s="324">
        <v>1.125</v>
      </c>
      <c r="J173" s="324">
        <v>0.5625</v>
      </c>
      <c r="L173" s="325" t="s">
        <v>2875</v>
      </c>
      <c r="M173" s="326" t="s">
        <v>3052</v>
      </c>
    </row>
    <row r="174" spans="3:17">
      <c r="C174" s="323">
        <v>1177</v>
      </c>
      <c r="D174" s="323" t="s">
        <v>2845</v>
      </c>
      <c r="E174" s="325" t="s">
        <v>94</v>
      </c>
      <c r="G174" s="324">
        <v>6.75</v>
      </c>
      <c r="H174" s="324">
        <v>4</v>
      </c>
      <c r="I174" s="324">
        <v>0.75</v>
      </c>
      <c r="J174" s="324">
        <v>0.5625</v>
      </c>
      <c r="L174" s="325" t="s">
        <v>2874</v>
      </c>
      <c r="M174" s="326" t="s">
        <v>3053</v>
      </c>
    </row>
    <row r="175" spans="3:17">
      <c r="C175" s="323">
        <v>1178</v>
      </c>
      <c r="D175" s="323" t="s">
        <v>2845</v>
      </c>
      <c r="E175" s="325" t="s">
        <v>94</v>
      </c>
      <c r="G175" s="324">
        <v>4.25</v>
      </c>
      <c r="H175" s="324">
        <v>4.25</v>
      </c>
      <c r="I175" s="324">
        <v>0.5</v>
      </c>
      <c r="J175" s="324">
        <v>0.5</v>
      </c>
      <c r="L175" s="325" t="s">
        <v>3054</v>
      </c>
    </row>
    <row r="176" spans="3:17">
      <c r="C176" s="323">
        <v>1179</v>
      </c>
      <c r="D176" s="323" t="s">
        <v>2845</v>
      </c>
      <c r="E176" s="325" t="s">
        <v>94</v>
      </c>
      <c r="F176" s="325" t="s">
        <v>2860</v>
      </c>
      <c r="G176" s="324">
        <v>5.875</v>
      </c>
      <c r="H176" s="324">
        <v>3.25</v>
      </c>
      <c r="I176" s="324">
        <v>0.4375</v>
      </c>
      <c r="J176" s="324">
        <v>0.5625</v>
      </c>
      <c r="K176" s="324" t="s">
        <v>2899</v>
      </c>
      <c r="L176" s="325" t="s">
        <v>2881</v>
      </c>
      <c r="M176" s="326" t="s">
        <v>3055</v>
      </c>
      <c r="N176" s="334" t="s">
        <v>3056</v>
      </c>
      <c r="O176" s="334" t="s">
        <v>3057</v>
      </c>
      <c r="P176" s="324" t="s">
        <v>3058</v>
      </c>
      <c r="Q176" s="324" t="s">
        <v>3059</v>
      </c>
    </row>
    <row r="177" spans="3:15">
      <c r="C177" s="323">
        <v>1180</v>
      </c>
      <c r="D177" s="323" t="s">
        <v>2845</v>
      </c>
      <c r="E177" s="325" t="s">
        <v>94</v>
      </c>
      <c r="G177" s="324">
        <v>4.5</v>
      </c>
      <c r="H177" s="324">
        <v>2.625</v>
      </c>
      <c r="I177" s="324">
        <v>0.5</v>
      </c>
      <c r="J177" s="324">
        <v>2.375</v>
      </c>
      <c r="L177" s="325" t="s">
        <v>3060</v>
      </c>
      <c r="M177" s="326" t="s">
        <v>3061</v>
      </c>
    </row>
    <row r="178" spans="3:15">
      <c r="C178" s="323">
        <v>1181</v>
      </c>
      <c r="D178" s="323" t="s">
        <v>2845</v>
      </c>
      <c r="E178" s="325" t="s">
        <v>94</v>
      </c>
      <c r="G178" s="324">
        <v>7.9375</v>
      </c>
      <c r="H178" s="324">
        <v>2</v>
      </c>
      <c r="I178" s="324">
        <v>0.6875</v>
      </c>
      <c r="J178" s="324">
        <v>0.5</v>
      </c>
      <c r="L178" s="325" t="s">
        <v>3047</v>
      </c>
    </row>
    <row r="179" spans="3:15">
      <c r="C179" s="323">
        <v>1182</v>
      </c>
      <c r="D179" s="323" t="s">
        <v>2845</v>
      </c>
      <c r="E179" s="325" t="s">
        <v>94</v>
      </c>
      <c r="G179" s="324">
        <v>2.875</v>
      </c>
      <c r="H179" s="324">
        <v>2.875</v>
      </c>
      <c r="I179" s="324">
        <v>3</v>
      </c>
      <c r="J179" s="324">
        <v>2.375</v>
      </c>
      <c r="L179" s="325" t="s">
        <v>3060</v>
      </c>
      <c r="M179" s="326" t="s">
        <v>3062</v>
      </c>
    </row>
    <row r="180" spans="3:15">
      <c r="C180" s="323">
        <v>1183</v>
      </c>
      <c r="D180" s="323" t="s">
        <v>2845</v>
      </c>
      <c r="E180" s="325" t="s">
        <v>94</v>
      </c>
      <c r="G180" s="324">
        <v>8.125</v>
      </c>
      <c r="H180" s="324">
        <v>7.6875</v>
      </c>
      <c r="I180" s="324">
        <v>0.875</v>
      </c>
      <c r="J180" s="324">
        <v>2.5</v>
      </c>
      <c r="L180" s="325" t="s">
        <v>3060</v>
      </c>
    </row>
    <row r="181" spans="3:15">
      <c r="C181" s="323">
        <v>1184</v>
      </c>
      <c r="D181" s="323" t="s">
        <v>2845</v>
      </c>
      <c r="E181" s="325" t="s">
        <v>94</v>
      </c>
      <c r="G181" s="324">
        <v>8.4375</v>
      </c>
      <c r="H181" s="324">
        <v>3.25</v>
      </c>
      <c r="I181" s="324">
        <v>0.875</v>
      </c>
      <c r="J181" s="324">
        <v>2.375</v>
      </c>
      <c r="L181" s="325" t="s">
        <v>3060</v>
      </c>
      <c r="M181" s="326" t="s">
        <v>3063</v>
      </c>
    </row>
    <row r="182" spans="3:15">
      <c r="C182" s="323">
        <v>1185</v>
      </c>
      <c r="D182" s="323" t="s">
        <v>2845</v>
      </c>
      <c r="E182" s="325" t="s">
        <v>94</v>
      </c>
      <c r="G182" s="324">
        <v>4</v>
      </c>
      <c r="H182" s="324">
        <v>3.1666666666666665</v>
      </c>
      <c r="I182" s="324">
        <v>0.5</v>
      </c>
      <c r="J182" s="324">
        <v>2</v>
      </c>
      <c r="L182" s="325" t="s">
        <v>3060</v>
      </c>
    </row>
    <row r="183" spans="3:15">
      <c r="C183" s="323">
        <v>1186</v>
      </c>
      <c r="D183" s="323" t="s">
        <v>2845</v>
      </c>
      <c r="E183" s="325" t="s">
        <v>94</v>
      </c>
      <c r="G183" s="324">
        <v>6.25</v>
      </c>
      <c r="H183" s="324">
        <v>5.75</v>
      </c>
      <c r="I183" s="324">
        <v>1</v>
      </c>
      <c r="J183" s="324">
        <v>2.9375</v>
      </c>
      <c r="L183" s="325" t="s">
        <v>3060</v>
      </c>
      <c r="M183" s="326" t="s">
        <v>3064</v>
      </c>
    </row>
    <row r="184" spans="3:15">
      <c r="C184" s="323">
        <v>1187</v>
      </c>
      <c r="D184" s="323" t="s">
        <v>2845</v>
      </c>
      <c r="E184" s="325" t="s">
        <v>94</v>
      </c>
      <c r="G184" s="324">
        <v>4.75</v>
      </c>
      <c r="H184" s="324">
        <v>3.75</v>
      </c>
      <c r="I184" s="324">
        <v>0.75</v>
      </c>
      <c r="J184" s="324">
        <v>0.5625</v>
      </c>
      <c r="K184" s="324" t="s">
        <v>2861</v>
      </c>
      <c r="L184" s="325" t="s">
        <v>2859</v>
      </c>
      <c r="M184" s="326" t="s">
        <v>3065</v>
      </c>
      <c r="N184" s="325" t="s">
        <v>2851</v>
      </c>
      <c r="O184" s="321" t="s">
        <v>2851</v>
      </c>
    </row>
    <row r="185" spans="3:15">
      <c r="C185" s="323">
        <v>1188</v>
      </c>
      <c r="D185" s="323" t="s">
        <v>2845</v>
      </c>
      <c r="E185" s="325" t="s">
        <v>94</v>
      </c>
      <c r="G185" s="324">
        <v>8</v>
      </c>
      <c r="H185" s="324">
        <v>5.5625</v>
      </c>
      <c r="I185" s="324">
        <v>1.5</v>
      </c>
      <c r="J185" s="324">
        <v>1.125</v>
      </c>
      <c r="L185" s="325" t="s">
        <v>2881</v>
      </c>
      <c r="M185" s="326" t="s">
        <v>3066</v>
      </c>
    </row>
    <row r="186" spans="3:15">
      <c r="C186" s="323">
        <v>1189</v>
      </c>
      <c r="D186" s="323" t="s">
        <v>2845</v>
      </c>
      <c r="E186" s="325" t="s">
        <v>94</v>
      </c>
      <c r="G186" s="324">
        <v>7.25</v>
      </c>
      <c r="H186" s="324">
        <v>4</v>
      </c>
      <c r="I186" s="324">
        <v>1</v>
      </c>
      <c r="J186" s="324">
        <v>2.5</v>
      </c>
      <c r="L186" s="325" t="s">
        <v>3067</v>
      </c>
      <c r="M186" s="326" t="s">
        <v>3068</v>
      </c>
    </row>
    <row r="187" spans="3:15">
      <c r="C187" s="323">
        <v>1190</v>
      </c>
      <c r="D187" s="323" t="s">
        <v>2845</v>
      </c>
      <c r="E187" s="325" t="s">
        <v>94</v>
      </c>
      <c r="G187" s="324">
        <v>5.375</v>
      </c>
      <c r="H187" s="324">
        <v>4</v>
      </c>
      <c r="I187" s="324">
        <v>1</v>
      </c>
      <c r="J187" s="324">
        <v>2.875</v>
      </c>
      <c r="L187" s="325" t="s">
        <v>3060</v>
      </c>
      <c r="M187" s="326" t="s">
        <v>3069</v>
      </c>
    </row>
    <row r="188" spans="3:15">
      <c r="C188" s="323">
        <v>1191</v>
      </c>
      <c r="D188" s="323" t="s">
        <v>2845</v>
      </c>
      <c r="E188" s="325" t="s">
        <v>94</v>
      </c>
      <c r="G188" s="324">
        <v>7.25</v>
      </c>
      <c r="H188" s="324">
        <v>4.5</v>
      </c>
      <c r="I188" s="324">
        <v>1</v>
      </c>
      <c r="J188" s="324">
        <v>0.5625</v>
      </c>
      <c r="L188" s="325" t="s">
        <v>3060</v>
      </c>
      <c r="M188" s="326" t="s">
        <v>3070</v>
      </c>
    </row>
    <row r="189" spans="3:15">
      <c r="C189" s="323">
        <v>1192</v>
      </c>
      <c r="D189" s="323" t="s">
        <v>2845</v>
      </c>
      <c r="E189" s="325" t="s">
        <v>94</v>
      </c>
      <c r="G189" s="324">
        <v>4.375</v>
      </c>
      <c r="H189" s="324">
        <v>4.375</v>
      </c>
      <c r="I189" s="324">
        <v>1</v>
      </c>
      <c r="J189" s="324">
        <v>0.625</v>
      </c>
      <c r="L189" s="325" t="s">
        <v>3071</v>
      </c>
      <c r="M189" s="326" t="s">
        <v>3072</v>
      </c>
      <c r="N189" s="325" t="s">
        <v>2854</v>
      </c>
      <c r="O189" s="321" t="s">
        <v>2854</v>
      </c>
    </row>
    <row r="190" spans="3:15">
      <c r="C190" s="323">
        <v>1193</v>
      </c>
      <c r="D190" s="323" t="s">
        <v>2845</v>
      </c>
      <c r="E190" s="325" t="s">
        <v>94</v>
      </c>
      <c r="G190" s="324">
        <v>8.625</v>
      </c>
      <c r="H190" s="324">
        <v>5.625</v>
      </c>
      <c r="I190" s="324">
        <v>1</v>
      </c>
      <c r="J190" s="324">
        <v>0.625</v>
      </c>
      <c r="L190" s="325" t="s">
        <v>3054</v>
      </c>
    </row>
    <row r="191" spans="3:15">
      <c r="C191" s="323">
        <v>1194</v>
      </c>
      <c r="D191" s="323" t="s">
        <v>2845</v>
      </c>
      <c r="E191" s="325" t="s">
        <v>94</v>
      </c>
      <c r="G191" s="324">
        <v>8</v>
      </c>
      <c r="H191" s="324">
        <v>2</v>
      </c>
      <c r="I191" s="324">
        <v>1.25</v>
      </c>
      <c r="J191" s="324">
        <v>0.625</v>
      </c>
      <c r="L191" s="325" t="s">
        <v>3060</v>
      </c>
      <c r="M191" s="326" t="s">
        <v>3073</v>
      </c>
    </row>
    <row r="192" spans="3:15">
      <c r="C192" s="323">
        <v>1195</v>
      </c>
      <c r="D192" s="323" t="s">
        <v>2849</v>
      </c>
      <c r="E192" s="325" t="s">
        <v>2035</v>
      </c>
      <c r="G192" s="324">
        <v>5.875</v>
      </c>
      <c r="H192" s="324">
        <v>4.75</v>
      </c>
      <c r="I192" s="324">
        <v>0.5625</v>
      </c>
      <c r="L192" s="325" t="s">
        <v>2912</v>
      </c>
    </row>
    <row r="193" spans="3:15">
      <c r="C193" s="323">
        <v>1196</v>
      </c>
      <c r="D193" s="323" t="s">
        <v>2845</v>
      </c>
      <c r="E193" s="325" t="s">
        <v>94</v>
      </c>
      <c r="G193" s="324">
        <v>2.75</v>
      </c>
      <c r="H193" s="324">
        <v>2.375</v>
      </c>
      <c r="I193" s="324">
        <v>1.3125</v>
      </c>
      <c r="J193" s="324">
        <v>0.625</v>
      </c>
      <c r="L193" s="325" t="s">
        <v>2875</v>
      </c>
      <c r="M193" s="326" t="s">
        <v>3074</v>
      </c>
    </row>
    <row r="194" spans="3:15">
      <c r="C194" s="323">
        <v>1197</v>
      </c>
      <c r="D194" s="323" t="s">
        <v>2845</v>
      </c>
      <c r="E194" s="325" t="s">
        <v>94</v>
      </c>
      <c r="G194" s="324">
        <v>6.875</v>
      </c>
      <c r="H194" s="324">
        <v>5.3125</v>
      </c>
      <c r="I194" s="324">
        <v>1</v>
      </c>
      <c r="J194" s="324">
        <v>0.75</v>
      </c>
      <c r="K194" s="324" t="s">
        <v>2855</v>
      </c>
      <c r="L194" s="325" t="s">
        <v>2874</v>
      </c>
      <c r="M194" s="326" t="s">
        <v>3075</v>
      </c>
      <c r="N194" s="325" t="s">
        <v>2851</v>
      </c>
      <c r="O194" s="321" t="s">
        <v>2851</v>
      </c>
    </row>
    <row r="195" spans="3:15">
      <c r="C195" s="323">
        <v>1198</v>
      </c>
      <c r="D195" s="323" t="s">
        <v>2849</v>
      </c>
      <c r="E195" s="325" t="s">
        <v>2035</v>
      </c>
      <c r="G195" s="324">
        <v>2.75</v>
      </c>
      <c r="H195" s="324">
        <v>2.375</v>
      </c>
      <c r="I195" s="324">
        <v>1.125</v>
      </c>
      <c r="L195" s="325" t="s">
        <v>2875</v>
      </c>
      <c r="M195" s="326" t="s">
        <v>3076</v>
      </c>
    </row>
    <row r="196" spans="3:15">
      <c r="C196" s="323">
        <v>1199</v>
      </c>
      <c r="D196" s="323" t="s">
        <v>2845</v>
      </c>
      <c r="E196" s="325" t="s">
        <v>94</v>
      </c>
      <c r="G196" s="324">
        <v>7.1875</v>
      </c>
      <c r="H196" s="324">
        <v>4.5</v>
      </c>
      <c r="I196" s="324">
        <v>1.25</v>
      </c>
      <c r="J196" s="324">
        <v>0.75</v>
      </c>
      <c r="L196" s="325" t="s">
        <v>2875</v>
      </c>
      <c r="M196" s="326" t="s">
        <v>3077</v>
      </c>
      <c r="N196" s="325" t="s">
        <v>3078</v>
      </c>
      <c r="O196" s="321" t="s">
        <v>3079</v>
      </c>
    </row>
    <row r="197" spans="3:15">
      <c r="C197" s="323">
        <v>2000</v>
      </c>
      <c r="D197" s="323" t="s">
        <v>2849</v>
      </c>
      <c r="E197" s="325" t="s">
        <v>2035</v>
      </c>
      <c r="G197" s="324">
        <v>5.125</v>
      </c>
      <c r="H197" s="324">
        <v>1.5</v>
      </c>
      <c r="I197" s="324">
        <v>0.875</v>
      </c>
      <c r="J197" s="324">
        <v>0.625</v>
      </c>
      <c r="L197" s="325" t="s">
        <v>3060</v>
      </c>
    </row>
    <row r="198" spans="3:15">
      <c r="C198" s="323">
        <v>2001</v>
      </c>
      <c r="D198" s="323" t="s">
        <v>2845</v>
      </c>
      <c r="E198" s="325" t="s">
        <v>94</v>
      </c>
      <c r="G198" s="324">
        <v>5</v>
      </c>
      <c r="H198" s="324">
        <v>4.375</v>
      </c>
      <c r="I198" s="324">
        <v>0.75</v>
      </c>
      <c r="J198" s="324">
        <v>0.53125</v>
      </c>
      <c r="K198" s="324" t="s">
        <v>2861</v>
      </c>
      <c r="L198" s="325" t="s">
        <v>2859</v>
      </c>
      <c r="M198" s="326" t="s">
        <v>3080</v>
      </c>
      <c r="N198" s="334" t="s">
        <v>2851</v>
      </c>
      <c r="O198" s="334" t="s">
        <v>2851</v>
      </c>
    </row>
    <row r="199" spans="3:15">
      <c r="C199" s="323">
        <v>2002</v>
      </c>
      <c r="D199" s="323" t="s">
        <v>2845</v>
      </c>
      <c r="E199" s="325" t="s">
        <v>94</v>
      </c>
      <c r="G199" s="324">
        <v>6.875</v>
      </c>
      <c r="H199" s="324">
        <v>6.875</v>
      </c>
      <c r="I199" s="324">
        <v>0.875</v>
      </c>
      <c r="J199" s="324">
        <v>0.5</v>
      </c>
      <c r="L199" s="325" t="s">
        <v>3081</v>
      </c>
    </row>
    <row r="200" spans="3:15">
      <c r="C200" s="323">
        <v>2003</v>
      </c>
      <c r="D200" s="323" t="s">
        <v>2845</v>
      </c>
      <c r="E200" s="325" t="s">
        <v>94</v>
      </c>
      <c r="G200" s="324">
        <v>3.9375</v>
      </c>
      <c r="H200" s="324">
        <v>3.0625</v>
      </c>
      <c r="I200" s="324">
        <v>0.6875</v>
      </c>
      <c r="J200" s="324">
        <v>0.5625</v>
      </c>
      <c r="K200" s="324">
        <v>0.04</v>
      </c>
      <c r="L200" s="325" t="s">
        <v>2859</v>
      </c>
      <c r="M200" s="326" t="s">
        <v>3082</v>
      </c>
      <c r="N200" s="325" t="s">
        <v>2851</v>
      </c>
      <c r="O200" s="321" t="s">
        <v>2851</v>
      </c>
    </row>
    <row r="201" spans="3:15">
      <c r="C201" s="323">
        <v>2004</v>
      </c>
      <c r="D201" s="323" t="s">
        <v>2845</v>
      </c>
      <c r="E201" s="325" t="s">
        <v>94</v>
      </c>
      <c r="G201" s="324">
        <v>5.8125</v>
      </c>
      <c r="H201" s="324">
        <v>3.1875</v>
      </c>
      <c r="I201" s="324">
        <v>0.4375</v>
      </c>
      <c r="J201" s="324">
        <v>0.5625</v>
      </c>
      <c r="L201" s="325" t="s">
        <v>2881</v>
      </c>
      <c r="M201" s="326" t="s">
        <v>3083</v>
      </c>
    </row>
    <row r="202" spans="3:15">
      <c r="C202" s="323">
        <v>2005</v>
      </c>
      <c r="D202" s="323" t="s">
        <v>2845</v>
      </c>
      <c r="E202" s="325" t="s">
        <v>94</v>
      </c>
      <c r="G202" s="324">
        <v>2.5</v>
      </c>
      <c r="H202" s="324">
        <v>2.125</v>
      </c>
      <c r="I202" s="324">
        <v>1.375</v>
      </c>
      <c r="J202" s="324">
        <v>0.625</v>
      </c>
      <c r="K202" s="324" t="s">
        <v>2861</v>
      </c>
      <c r="M202" s="326" t="s">
        <v>3084</v>
      </c>
    </row>
    <row r="203" spans="3:15">
      <c r="C203" s="323">
        <v>2006</v>
      </c>
      <c r="D203" s="323" t="s">
        <v>2907</v>
      </c>
      <c r="E203" s="325" t="s">
        <v>1970</v>
      </c>
      <c r="G203" s="324">
        <v>4.5</v>
      </c>
      <c r="H203" s="324">
        <v>2.125</v>
      </c>
      <c r="I203" s="324">
        <v>0.875</v>
      </c>
      <c r="K203" s="324" t="s">
        <v>2980</v>
      </c>
      <c r="L203" s="325" t="s">
        <v>3085</v>
      </c>
      <c r="M203" s="326" t="s">
        <v>3086</v>
      </c>
    </row>
    <row r="204" spans="3:15">
      <c r="C204" s="323">
        <v>2007</v>
      </c>
      <c r="D204" s="323" t="s">
        <v>2845</v>
      </c>
      <c r="E204" s="325" t="s">
        <v>94</v>
      </c>
      <c r="G204" s="324">
        <v>4</v>
      </c>
      <c r="H204" s="324">
        <v>3.375</v>
      </c>
      <c r="I204" s="324">
        <v>1.5</v>
      </c>
      <c r="J204" s="324">
        <v>0.625</v>
      </c>
      <c r="L204" s="325" t="s">
        <v>2875</v>
      </c>
      <c r="M204" s="326" t="s">
        <v>3087</v>
      </c>
      <c r="N204" s="325" t="s">
        <v>2851</v>
      </c>
      <c r="O204" s="321" t="s">
        <v>2851</v>
      </c>
    </row>
    <row r="205" spans="3:15">
      <c r="C205" s="323">
        <v>2008</v>
      </c>
      <c r="D205" s="323" t="s">
        <v>2845</v>
      </c>
      <c r="E205" s="325" t="s">
        <v>94</v>
      </c>
      <c r="G205" s="324">
        <v>8.625</v>
      </c>
      <c r="H205" s="324">
        <v>6.6875</v>
      </c>
      <c r="I205" s="324">
        <v>0.75</v>
      </c>
      <c r="J205" s="324">
        <v>0.5</v>
      </c>
      <c r="L205" s="325" t="s">
        <v>3088</v>
      </c>
    </row>
    <row r="206" spans="3:15">
      <c r="C206" s="323">
        <v>2009</v>
      </c>
      <c r="D206" s="323" t="s">
        <v>2845</v>
      </c>
      <c r="E206" s="325" t="s">
        <v>94</v>
      </c>
      <c r="G206" s="324">
        <v>3.5</v>
      </c>
      <c r="H206" s="324">
        <v>3.5</v>
      </c>
      <c r="I206" s="324">
        <v>0.5</v>
      </c>
      <c r="J206" s="324">
        <v>0.5</v>
      </c>
      <c r="K206" s="324" t="s">
        <v>2899</v>
      </c>
      <c r="L206" s="325" t="s">
        <v>3089</v>
      </c>
      <c r="N206" s="325" t="s">
        <v>2851</v>
      </c>
      <c r="O206" s="321" t="s">
        <v>2851</v>
      </c>
    </row>
    <row r="207" spans="3:15">
      <c r="C207" s="323">
        <v>2010</v>
      </c>
      <c r="D207" s="323" t="s">
        <v>2845</v>
      </c>
      <c r="E207" s="325" t="s">
        <v>94</v>
      </c>
      <c r="G207" s="324">
        <v>7.375</v>
      </c>
      <c r="H207" s="324">
        <v>4.625</v>
      </c>
      <c r="I207" s="324">
        <v>1.375</v>
      </c>
      <c r="J207" s="324">
        <v>0.625</v>
      </c>
      <c r="K207" s="324" t="s">
        <v>2899</v>
      </c>
      <c r="L207" s="325" t="s">
        <v>3090</v>
      </c>
      <c r="M207" s="326" t="s">
        <v>3091</v>
      </c>
      <c r="N207" s="334" t="s">
        <v>2872</v>
      </c>
      <c r="O207" s="324" t="s">
        <v>2872</v>
      </c>
    </row>
    <row r="208" spans="3:15">
      <c r="C208" s="323">
        <v>2011</v>
      </c>
      <c r="D208" s="323" t="s">
        <v>2845</v>
      </c>
      <c r="E208" s="325" t="s">
        <v>94</v>
      </c>
      <c r="G208" s="324">
        <v>5.875</v>
      </c>
      <c r="H208" s="324">
        <v>5.875</v>
      </c>
      <c r="I208" s="324">
        <v>1</v>
      </c>
      <c r="J208" s="324">
        <v>0.625</v>
      </c>
      <c r="K208" s="324" t="s">
        <v>3092</v>
      </c>
      <c r="L208" s="325" t="s">
        <v>3088</v>
      </c>
    </row>
    <row r="209" spans="2:17">
      <c r="C209" s="323">
        <v>2012</v>
      </c>
      <c r="D209" s="323" t="s">
        <v>2845</v>
      </c>
      <c r="E209" s="325" t="s">
        <v>94</v>
      </c>
      <c r="F209" s="325" t="s">
        <v>2860</v>
      </c>
      <c r="G209" s="324">
        <v>3.4375</v>
      </c>
      <c r="H209" s="324">
        <v>2.75</v>
      </c>
      <c r="I209" s="324">
        <v>0.9375</v>
      </c>
      <c r="J209" s="324">
        <v>0.5625</v>
      </c>
      <c r="K209" s="324" t="s">
        <v>2899</v>
      </c>
      <c r="L209" s="325" t="s">
        <v>2881</v>
      </c>
      <c r="M209" s="326" t="s">
        <v>3093</v>
      </c>
      <c r="N209" s="325" t="s">
        <v>3094</v>
      </c>
      <c r="O209" s="321" t="s">
        <v>3095</v>
      </c>
      <c r="P209" s="321" t="s">
        <v>3096</v>
      </c>
      <c r="Q209" s="321" t="s">
        <v>3097</v>
      </c>
    </row>
    <row r="210" spans="2:17">
      <c r="C210" s="323">
        <v>2013</v>
      </c>
      <c r="D210" s="323" t="s">
        <v>2845</v>
      </c>
      <c r="E210" s="325" t="s">
        <v>94</v>
      </c>
      <c r="G210" s="324">
        <v>3.25</v>
      </c>
      <c r="H210" s="324">
        <v>2.5</v>
      </c>
      <c r="I210" s="324">
        <v>0.75</v>
      </c>
      <c r="J210" s="324">
        <v>1.5</v>
      </c>
      <c r="K210" s="324" t="s">
        <v>2899</v>
      </c>
      <c r="L210" s="325" t="s">
        <v>2956</v>
      </c>
      <c r="M210" s="326" t="s">
        <v>3098</v>
      </c>
      <c r="N210" s="325" t="s">
        <v>2851</v>
      </c>
      <c r="O210" s="321" t="s">
        <v>2851</v>
      </c>
    </row>
    <row r="211" spans="2:17">
      <c r="C211" s="323">
        <v>2015</v>
      </c>
      <c r="D211" s="323" t="s">
        <v>2845</v>
      </c>
      <c r="E211" s="325" t="s">
        <v>94</v>
      </c>
      <c r="G211" s="324">
        <v>4.5</v>
      </c>
      <c r="H211" s="324">
        <v>3.625</v>
      </c>
      <c r="I211" s="324">
        <v>0.75</v>
      </c>
      <c r="J211" s="324">
        <v>1.5</v>
      </c>
      <c r="K211" s="324" t="s">
        <v>2861</v>
      </c>
      <c r="L211" s="325" t="s">
        <v>2956</v>
      </c>
      <c r="M211" s="326" t="s">
        <v>3099</v>
      </c>
    </row>
    <row r="212" spans="2:17">
      <c r="C212" s="323">
        <v>2016</v>
      </c>
      <c r="D212" s="323" t="s">
        <v>2845</v>
      </c>
      <c r="E212" s="325" t="s">
        <v>94</v>
      </c>
      <c r="G212" s="324">
        <v>3.375</v>
      </c>
      <c r="H212" s="324">
        <v>2.5</v>
      </c>
      <c r="I212" s="324">
        <v>1.625</v>
      </c>
      <c r="J212" s="324">
        <v>2.375</v>
      </c>
      <c r="L212" s="325" t="s">
        <v>3100</v>
      </c>
    </row>
    <row r="213" spans="2:17">
      <c r="C213" s="323">
        <v>2019</v>
      </c>
      <c r="D213" s="323" t="s">
        <v>2845</v>
      </c>
      <c r="E213" s="325" t="s">
        <v>94</v>
      </c>
      <c r="G213" s="324">
        <v>2.875</v>
      </c>
      <c r="H213" s="324">
        <v>2.875</v>
      </c>
      <c r="I213" s="324">
        <v>1.375</v>
      </c>
      <c r="J213" s="324">
        <v>1</v>
      </c>
      <c r="K213" s="324" t="s">
        <v>2899</v>
      </c>
      <c r="L213" s="325" t="s">
        <v>3101</v>
      </c>
      <c r="N213" s="325" t="s">
        <v>2872</v>
      </c>
      <c r="O213" s="321" t="s">
        <v>2872</v>
      </c>
    </row>
    <row r="214" spans="2:17">
      <c r="C214" s="323">
        <v>2021</v>
      </c>
      <c r="D214" s="323" t="s">
        <v>2845</v>
      </c>
      <c r="E214" s="325" t="s">
        <v>94</v>
      </c>
      <c r="G214" s="324">
        <v>7.5</v>
      </c>
      <c r="H214" s="324">
        <v>2</v>
      </c>
      <c r="I214" s="324">
        <v>0.8125</v>
      </c>
      <c r="J214" s="324">
        <v>0.5625</v>
      </c>
      <c r="L214" s="325" t="s">
        <v>2875</v>
      </c>
    </row>
    <row r="215" spans="2:17">
      <c r="C215" s="323">
        <v>2022</v>
      </c>
      <c r="D215" s="323" t="s">
        <v>2845</v>
      </c>
      <c r="E215" s="325" t="s">
        <v>94</v>
      </c>
      <c r="G215" s="324">
        <v>8.5</v>
      </c>
      <c r="H215" s="324">
        <v>2.25</v>
      </c>
      <c r="I215" s="324">
        <v>0.875</v>
      </c>
      <c r="J215" s="324">
        <v>0.625</v>
      </c>
      <c r="L215" s="325" t="s">
        <v>2914</v>
      </c>
    </row>
    <row r="216" spans="2:17">
      <c r="B216" s="322">
        <v>33380</v>
      </c>
      <c r="C216" s="323">
        <v>2023</v>
      </c>
      <c r="D216" s="323" t="s">
        <v>2845</v>
      </c>
      <c r="E216" s="325" t="s">
        <v>94</v>
      </c>
      <c r="G216" s="324">
        <v>6.5</v>
      </c>
      <c r="H216" s="324">
        <v>6.5</v>
      </c>
      <c r="I216" s="324">
        <v>1.5</v>
      </c>
      <c r="J216" s="324">
        <v>0.5</v>
      </c>
      <c r="K216" s="324" t="s">
        <v>2846</v>
      </c>
      <c r="L216" s="325" t="s">
        <v>3030</v>
      </c>
      <c r="N216" s="325" t="s">
        <v>2872</v>
      </c>
      <c r="O216" s="321" t="s">
        <v>2872</v>
      </c>
    </row>
    <row r="217" spans="2:17">
      <c r="C217" s="323">
        <v>2024</v>
      </c>
      <c r="D217" s="323" t="s">
        <v>2845</v>
      </c>
      <c r="E217" s="325" t="s">
        <v>94</v>
      </c>
      <c r="G217" s="324">
        <v>1.9375</v>
      </c>
      <c r="H217" s="324">
        <v>1.5</v>
      </c>
      <c r="I217" s="324">
        <v>0.625</v>
      </c>
      <c r="J217" s="324">
        <v>0.5</v>
      </c>
      <c r="K217" s="324" t="s">
        <v>2861</v>
      </c>
      <c r="L217" s="325" t="s">
        <v>3060</v>
      </c>
      <c r="M217" s="326" t="s">
        <v>3102</v>
      </c>
      <c r="N217" s="334" t="s">
        <v>2848</v>
      </c>
      <c r="O217" s="324" t="s">
        <v>2848</v>
      </c>
    </row>
    <row r="218" spans="2:17">
      <c r="C218" s="323">
        <v>2026</v>
      </c>
      <c r="D218" s="323" t="s">
        <v>2849</v>
      </c>
      <c r="E218" s="325" t="s">
        <v>2035</v>
      </c>
      <c r="G218" s="324">
        <v>6</v>
      </c>
      <c r="H218" s="324">
        <v>4</v>
      </c>
      <c r="I218" s="324">
        <v>1</v>
      </c>
      <c r="L218" s="325" t="s">
        <v>2919</v>
      </c>
    </row>
    <row r="219" spans="2:17">
      <c r="C219" s="323">
        <v>2027</v>
      </c>
      <c r="D219" s="323" t="s">
        <v>2849</v>
      </c>
      <c r="E219" s="325" t="s">
        <v>2035</v>
      </c>
      <c r="G219" s="324">
        <v>13.75</v>
      </c>
      <c r="H219" s="324">
        <v>3.25</v>
      </c>
      <c r="I219" s="324">
        <v>1.6875</v>
      </c>
      <c r="L219" s="325" t="s">
        <v>2875</v>
      </c>
    </row>
    <row r="220" spans="2:17">
      <c r="C220" s="323">
        <v>2028</v>
      </c>
      <c r="D220" s="323" t="s">
        <v>2845</v>
      </c>
      <c r="E220" s="325" t="s">
        <v>94</v>
      </c>
      <c r="G220" s="324">
        <v>1.875</v>
      </c>
      <c r="H220" s="324">
        <v>1.75</v>
      </c>
      <c r="I220" s="324">
        <v>1.625</v>
      </c>
      <c r="J220" s="324">
        <v>0.625</v>
      </c>
      <c r="L220" s="325" t="s">
        <v>2875</v>
      </c>
      <c r="M220" s="326" t="s">
        <v>3103</v>
      </c>
    </row>
    <row r="221" spans="2:17">
      <c r="C221" s="323">
        <v>2029</v>
      </c>
      <c r="D221" s="323" t="s">
        <v>2845</v>
      </c>
      <c r="E221" s="325" t="s">
        <v>94</v>
      </c>
      <c r="G221" s="324">
        <v>3</v>
      </c>
      <c r="H221" s="324">
        <v>3</v>
      </c>
      <c r="I221" s="324">
        <v>1.375</v>
      </c>
      <c r="J221" s="324">
        <v>0.625</v>
      </c>
      <c r="L221" s="325" t="s">
        <v>3104</v>
      </c>
      <c r="M221" s="326" t="s">
        <v>3105</v>
      </c>
      <c r="N221" s="325" t="s">
        <v>2851</v>
      </c>
      <c r="O221" s="321" t="s">
        <v>2851</v>
      </c>
    </row>
    <row r="222" spans="2:17">
      <c r="C222" s="323">
        <v>2030</v>
      </c>
      <c r="D222" s="323" t="s">
        <v>2845</v>
      </c>
      <c r="E222" s="325" t="s">
        <v>94</v>
      </c>
      <c r="G222" s="324">
        <v>7.5625</v>
      </c>
      <c r="H222" s="324">
        <v>4.5625</v>
      </c>
      <c r="I222" s="324">
        <v>1.5625</v>
      </c>
      <c r="J222" s="324">
        <v>1.125</v>
      </c>
      <c r="L222" s="325" t="s">
        <v>2881</v>
      </c>
    </row>
    <row r="223" spans="2:17">
      <c r="C223" s="323">
        <v>2031</v>
      </c>
      <c r="D223" s="323" t="s">
        <v>2845</v>
      </c>
      <c r="E223" s="325" t="s">
        <v>94</v>
      </c>
      <c r="G223" s="324">
        <v>6</v>
      </c>
      <c r="H223" s="324">
        <v>6</v>
      </c>
      <c r="I223" s="324">
        <v>1.25</v>
      </c>
      <c r="J223" s="324">
        <v>0.625</v>
      </c>
      <c r="L223" s="325" t="s">
        <v>3104</v>
      </c>
    </row>
    <row r="224" spans="2:17">
      <c r="C224" s="323">
        <v>2032</v>
      </c>
      <c r="D224" s="323" t="s">
        <v>2849</v>
      </c>
      <c r="E224" s="325" t="s">
        <v>2035</v>
      </c>
      <c r="G224" s="324">
        <v>7.0625</v>
      </c>
      <c r="H224" s="324">
        <v>5.875</v>
      </c>
      <c r="I224" s="324">
        <v>1.5625</v>
      </c>
      <c r="L224" s="325" t="s">
        <v>2875</v>
      </c>
    </row>
    <row r="225" spans="2:17">
      <c r="C225" s="323">
        <v>2033</v>
      </c>
      <c r="D225" s="323" t="s">
        <v>2845</v>
      </c>
      <c r="E225" s="325" t="s">
        <v>94</v>
      </c>
      <c r="G225" s="324">
        <v>7.25</v>
      </c>
      <c r="H225" s="324">
        <v>5.25</v>
      </c>
      <c r="I225" s="324">
        <v>1</v>
      </c>
      <c r="J225" s="324">
        <v>0.625</v>
      </c>
      <c r="K225" s="324" t="s">
        <v>2855</v>
      </c>
      <c r="L225" s="325" t="s">
        <v>2987</v>
      </c>
      <c r="M225" s="326" t="s">
        <v>3102</v>
      </c>
      <c r="N225" s="325" t="s">
        <v>2872</v>
      </c>
      <c r="O225" s="321" t="s">
        <v>2872</v>
      </c>
    </row>
    <row r="226" spans="2:17">
      <c r="C226" s="323">
        <v>2034</v>
      </c>
      <c r="D226" s="323" t="s">
        <v>2845</v>
      </c>
      <c r="E226" s="325" t="s">
        <v>94</v>
      </c>
      <c r="G226" s="324">
        <v>10.5</v>
      </c>
      <c r="H226" s="324">
        <v>4.5</v>
      </c>
      <c r="I226" s="324">
        <v>1.875</v>
      </c>
      <c r="J226" s="324">
        <v>0.75</v>
      </c>
      <c r="L226" s="325" t="s">
        <v>2881</v>
      </c>
    </row>
    <row r="227" spans="2:17">
      <c r="C227" s="323">
        <v>2035</v>
      </c>
      <c r="D227" s="323" t="s">
        <v>2845</v>
      </c>
      <c r="E227" s="325" t="s">
        <v>94</v>
      </c>
      <c r="G227" s="324">
        <v>6.5</v>
      </c>
      <c r="H227" s="324">
        <v>6.5</v>
      </c>
      <c r="I227" s="324">
        <v>1.5</v>
      </c>
      <c r="J227" s="324">
        <v>0.5</v>
      </c>
      <c r="L227" s="325" t="s">
        <v>2953</v>
      </c>
    </row>
    <row r="228" spans="2:17">
      <c r="C228" s="323">
        <v>2036</v>
      </c>
      <c r="D228" s="323" t="s">
        <v>2845</v>
      </c>
      <c r="E228" s="325" t="s">
        <v>94</v>
      </c>
      <c r="G228" s="324">
        <v>10.1875</v>
      </c>
      <c r="H228" s="324">
        <v>2.1875</v>
      </c>
      <c r="I228" s="324">
        <v>1.0625</v>
      </c>
      <c r="J228" s="324">
        <v>0.5625</v>
      </c>
      <c r="L228" s="325" t="s">
        <v>2875</v>
      </c>
      <c r="M228" s="326" t="s">
        <v>3106</v>
      </c>
    </row>
    <row r="229" spans="2:17">
      <c r="C229" s="323">
        <v>2037</v>
      </c>
      <c r="D229" s="323" t="s">
        <v>2845</v>
      </c>
      <c r="E229" s="325" t="s">
        <v>94</v>
      </c>
      <c r="G229" s="324">
        <v>7.5</v>
      </c>
      <c r="H229" s="324">
        <v>7.5</v>
      </c>
      <c r="I229" s="324">
        <v>1.25</v>
      </c>
      <c r="J229" s="324">
        <v>0.75</v>
      </c>
      <c r="K229" s="324" t="s">
        <v>2899</v>
      </c>
      <c r="L229" s="325" t="s">
        <v>3030</v>
      </c>
      <c r="M229" s="326" t="s">
        <v>3107</v>
      </c>
      <c r="N229" s="325" t="s">
        <v>2872</v>
      </c>
      <c r="O229" s="321" t="s">
        <v>2872</v>
      </c>
    </row>
    <row r="230" spans="2:17">
      <c r="C230" s="323">
        <v>2038</v>
      </c>
      <c r="D230" s="323" t="s">
        <v>2845</v>
      </c>
      <c r="E230" s="325" t="s">
        <v>94</v>
      </c>
      <c r="F230" s="325" t="s">
        <v>2860</v>
      </c>
      <c r="G230" s="324">
        <v>4</v>
      </c>
      <c r="H230" s="324">
        <v>4</v>
      </c>
      <c r="I230" s="324">
        <v>1.25</v>
      </c>
      <c r="J230" s="324">
        <v>0.75</v>
      </c>
      <c r="K230" s="324" t="s">
        <v>2899</v>
      </c>
      <c r="L230" s="325" t="s">
        <v>3108</v>
      </c>
      <c r="N230" s="325" t="s">
        <v>3109</v>
      </c>
      <c r="O230" s="321" t="s">
        <v>3110</v>
      </c>
      <c r="P230" s="321" t="s">
        <v>3111</v>
      </c>
      <c r="Q230" s="321" t="s">
        <v>3112</v>
      </c>
    </row>
    <row r="231" spans="2:17">
      <c r="C231" s="323">
        <v>2039</v>
      </c>
      <c r="D231" s="323" t="s">
        <v>2845</v>
      </c>
      <c r="E231" s="325" t="s">
        <v>94</v>
      </c>
      <c r="F231" s="325" t="s">
        <v>2860</v>
      </c>
      <c r="G231" s="324">
        <v>2.625</v>
      </c>
      <c r="H231" s="324">
        <v>2.625</v>
      </c>
      <c r="I231" s="324">
        <v>2</v>
      </c>
      <c r="J231" s="324">
        <v>0.75</v>
      </c>
      <c r="K231" s="324" t="s">
        <v>2846</v>
      </c>
      <c r="L231" s="325" t="s">
        <v>3030</v>
      </c>
      <c r="M231" s="326" t="s">
        <v>3113</v>
      </c>
      <c r="N231" s="325" t="s">
        <v>2848</v>
      </c>
      <c r="O231" s="321" t="s">
        <v>2851</v>
      </c>
      <c r="P231" s="321" t="s">
        <v>3114</v>
      </c>
      <c r="Q231" s="321" t="s">
        <v>3115</v>
      </c>
    </row>
    <row r="232" spans="2:17">
      <c r="C232" s="323">
        <v>2040</v>
      </c>
      <c r="D232" s="323" t="s">
        <v>2845</v>
      </c>
      <c r="E232" s="325" t="s">
        <v>94</v>
      </c>
      <c r="G232" s="324">
        <v>2.3125</v>
      </c>
      <c r="H232" s="324">
        <v>1.9375</v>
      </c>
      <c r="I232" s="324">
        <v>0.625</v>
      </c>
      <c r="J232" s="324">
        <v>0.5</v>
      </c>
      <c r="L232" s="325" t="s">
        <v>3116</v>
      </c>
      <c r="N232" s="325" t="s">
        <v>2848</v>
      </c>
      <c r="O232" s="321" t="s">
        <v>2848</v>
      </c>
    </row>
    <row r="233" spans="2:17">
      <c r="C233" s="323">
        <v>2041</v>
      </c>
      <c r="D233" s="323" t="s">
        <v>2849</v>
      </c>
      <c r="E233" s="325" t="s">
        <v>2035</v>
      </c>
      <c r="G233" s="324">
        <v>7</v>
      </c>
      <c r="H233" s="324">
        <v>4.25</v>
      </c>
      <c r="I233" s="324">
        <v>0.75</v>
      </c>
      <c r="J233" s="324" t="s">
        <v>2954</v>
      </c>
      <c r="K233" s="324" t="s">
        <v>2899</v>
      </c>
      <c r="L233" s="325" t="s">
        <v>3117</v>
      </c>
      <c r="M233" s="326" t="s">
        <v>309</v>
      </c>
      <c r="O233" s="321" t="s">
        <v>2872</v>
      </c>
    </row>
    <row r="234" spans="2:17">
      <c r="C234" s="323">
        <v>2042</v>
      </c>
      <c r="D234" s="323" t="s">
        <v>2845</v>
      </c>
      <c r="E234" s="325" t="s">
        <v>94</v>
      </c>
      <c r="G234" s="324">
        <v>10.5</v>
      </c>
      <c r="H234" s="324">
        <v>4.5</v>
      </c>
      <c r="I234" s="324">
        <v>1.875</v>
      </c>
      <c r="J234" s="324">
        <v>0.75</v>
      </c>
      <c r="K234" s="324" t="s">
        <v>3118</v>
      </c>
      <c r="L234" s="325" t="s">
        <v>2881</v>
      </c>
      <c r="N234" s="325" t="s">
        <v>2872</v>
      </c>
      <c r="O234" s="321" t="s">
        <v>2872</v>
      </c>
    </row>
    <row r="235" spans="2:17">
      <c r="C235" s="323">
        <v>2043</v>
      </c>
      <c r="D235" s="323" t="s">
        <v>2845</v>
      </c>
      <c r="E235" s="325" t="s">
        <v>94</v>
      </c>
      <c r="G235" s="324">
        <v>5.875</v>
      </c>
      <c r="H235" s="324">
        <v>3.75</v>
      </c>
      <c r="I235" s="324">
        <v>1</v>
      </c>
      <c r="J235" s="324">
        <v>0.5</v>
      </c>
      <c r="K235" s="324" t="s">
        <v>2899</v>
      </c>
      <c r="L235" s="325" t="s">
        <v>3119</v>
      </c>
      <c r="N235" s="325" t="s">
        <v>2872</v>
      </c>
      <c r="O235" s="321" t="s">
        <v>2872</v>
      </c>
    </row>
    <row r="236" spans="2:17">
      <c r="C236" s="323">
        <v>2044</v>
      </c>
      <c r="D236" s="323" t="s">
        <v>2845</v>
      </c>
      <c r="E236" s="325" t="s">
        <v>94</v>
      </c>
      <c r="G236" s="324">
        <v>5</v>
      </c>
      <c r="H236" s="324">
        <v>5</v>
      </c>
      <c r="I236" s="324">
        <v>1.5</v>
      </c>
      <c r="J236" s="324">
        <v>0.5</v>
      </c>
      <c r="K236" s="324" t="s">
        <v>2846</v>
      </c>
      <c r="L236" s="325" t="s">
        <v>3120</v>
      </c>
      <c r="M236" s="326" t="s">
        <v>3121</v>
      </c>
      <c r="N236" s="334" t="s">
        <v>2851</v>
      </c>
      <c r="O236" s="321" t="s">
        <v>3122</v>
      </c>
      <c r="Q236" s="321" t="s">
        <v>3123</v>
      </c>
    </row>
    <row r="237" spans="2:17">
      <c r="C237" s="323">
        <v>2045</v>
      </c>
      <c r="D237" s="323" t="s">
        <v>2845</v>
      </c>
      <c r="E237" s="325" t="s">
        <v>94</v>
      </c>
      <c r="G237" s="324">
        <v>2.5</v>
      </c>
      <c r="H237" s="324">
        <v>2.125</v>
      </c>
      <c r="I237" s="324">
        <v>1.375</v>
      </c>
      <c r="J237" s="324">
        <v>0.625</v>
      </c>
      <c r="L237" s="325" t="s">
        <v>2875</v>
      </c>
      <c r="M237" s="326" t="s">
        <v>3124</v>
      </c>
      <c r="N237" s="325" t="s">
        <v>2872</v>
      </c>
      <c r="O237" s="321" t="s">
        <v>2851</v>
      </c>
    </row>
    <row r="238" spans="2:17" s="346" customFormat="1">
      <c r="B238" s="341"/>
      <c r="C238" s="342">
        <v>2046</v>
      </c>
      <c r="D238" s="342" t="s">
        <v>2845</v>
      </c>
      <c r="E238" s="343" t="s">
        <v>94</v>
      </c>
      <c r="F238" s="343"/>
      <c r="G238" s="344">
        <v>3</v>
      </c>
      <c r="H238" s="344">
        <v>3</v>
      </c>
      <c r="I238" s="344">
        <v>0.625</v>
      </c>
      <c r="J238" s="344">
        <v>1.4375</v>
      </c>
      <c r="K238" s="344" t="s">
        <v>2861</v>
      </c>
      <c r="L238" s="343" t="s">
        <v>3104</v>
      </c>
      <c r="M238" s="345" t="s">
        <v>3125</v>
      </c>
      <c r="N238" s="343" t="s">
        <v>2872</v>
      </c>
      <c r="O238" s="346" t="s">
        <v>2872</v>
      </c>
    </row>
    <row r="239" spans="2:17">
      <c r="B239" s="322">
        <v>35390</v>
      </c>
      <c r="C239" s="323">
        <v>2047</v>
      </c>
      <c r="D239" s="323" t="s">
        <v>2907</v>
      </c>
      <c r="E239" s="325" t="s">
        <v>1970</v>
      </c>
      <c r="G239" s="324">
        <v>2.46875</v>
      </c>
      <c r="H239" s="324">
        <v>2.5</v>
      </c>
      <c r="I239" s="324">
        <v>0.9375</v>
      </c>
      <c r="K239" s="324" t="s">
        <v>2980</v>
      </c>
      <c r="L239" s="325" t="s">
        <v>3126</v>
      </c>
      <c r="M239" s="326" t="s">
        <v>3127</v>
      </c>
      <c r="O239" s="321" t="s">
        <v>3128</v>
      </c>
    </row>
    <row r="240" spans="2:17">
      <c r="C240" s="323">
        <v>2048</v>
      </c>
      <c r="D240" s="323" t="s">
        <v>2845</v>
      </c>
      <c r="E240" s="325" t="s">
        <v>94</v>
      </c>
      <c r="G240" s="324">
        <v>2.375</v>
      </c>
      <c r="H240" s="324">
        <v>2</v>
      </c>
      <c r="I240" s="324">
        <v>1.46875</v>
      </c>
      <c r="J240" s="324">
        <v>0.625</v>
      </c>
      <c r="K240" s="324" t="s">
        <v>2861</v>
      </c>
      <c r="L240" s="325" t="s">
        <v>2875</v>
      </c>
      <c r="M240" s="326" t="s">
        <v>3129</v>
      </c>
    </row>
    <row r="241" spans="2:15">
      <c r="C241" s="323">
        <v>2049</v>
      </c>
      <c r="D241" s="323" t="s">
        <v>2845</v>
      </c>
      <c r="E241" s="325" t="s">
        <v>94</v>
      </c>
      <c r="G241" s="324">
        <v>3.0625</v>
      </c>
      <c r="H241" s="324">
        <v>3.0625</v>
      </c>
      <c r="I241" s="324">
        <v>1</v>
      </c>
      <c r="J241" s="324">
        <v>0.5625</v>
      </c>
      <c r="K241" s="324" t="s">
        <v>2855</v>
      </c>
      <c r="L241" s="325" t="s">
        <v>2875</v>
      </c>
      <c r="M241" s="326" t="s">
        <v>3130</v>
      </c>
    </row>
    <row r="242" spans="2:15">
      <c r="C242" s="323">
        <v>2050</v>
      </c>
      <c r="D242" s="323" t="s">
        <v>2845</v>
      </c>
      <c r="E242" s="325" t="s">
        <v>94</v>
      </c>
      <c r="G242" s="324">
        <v>10</v>
      </c>
      <c r="H242" s="324">
        <v>2.1875</v>
      </c>
      <c r="I242" s="324">
        <v>1</v>
      </c>
      <c r="J242" s="324">
        <v>0.5625</v>
      </c>
      <c r="K242" s="324" t="s">
        <v>2855</v>
      </c>
      <c r="L242" s="325" t="s">
        <v>2875</v>
      </c>
      <c r="M242" s="326" t="s">
        <v>3131</v>
      </c>
    </row>
    <row r="243" spans="2:15">
      <c r="B243" s="322">
        <v>35394</v>
      </c>
      <c r="C243" s="323">
        <v>2051</v>
      </c>
      <c r="D243" s="323" t="s">
        <v>2907</v>
      </c>
      <c r="E243" s="325" t="s">
        <v>1970</v>
      </c>
      <c r="G243" s="324">
        <v>3.9375</v>
      </c>
      <c r="H243" s="324">
        <v>3.125</v>
      </c>
      <c r="I243" s="324">
        <v>0.15625</v>
      </c>
      <c r="K243" s="324" t="s">
        <v>2980</v>
      </c>
      <c r="L243" s="325" t="s">
        <v>3126</v>
      </c>
      <c r="M243" s="326" t="s">
        <v>3132</v>
      </c>
      <c r="O243" s="321" t="s">
        <v>3009</v>
      </c>
    </row>
    <row r="244" spans="2:15">
      <c r="B244" s="322">
        <v>35405</v>
      </c>
      <c r="C244" s="323">
        <v>2052</v>
      </c>
      <c r="D244" s="323" t="s">
        <v>2907</v>
      </c>
      <c r="E244" s="325" t="s">
        <v>1970</v>
      </c>
      <c r="G244" s="324">
        <v>7.625</v>
      </c>
      <c r="H244" s="324">
        <v>6.375</v>
      </c>
      <c r="I244" s="324">
        <v>0.15625</v>
      </c>
      <c r="K244" s="324" t="s">
        <v>2980</v>
      </c>
      <c r="L244" s="325" t="s">
        <v>2875</v>
      </c>
      <c r="M244" s="326" t="s">
        <v>3133</v>
      </c>
    </row>
    <row r="245" spans="2:15">
      <c r="B245" s="322">
        <v>35405</v>
      </c>
      <c r="C245" s="323">
        <v>2053</v>
      </c>
      <c r="D245" s="323" t="s">
        <v>2907</v>
      </c>
      <c r="E245" s="325" t="s">
        <v>1970</v>
      </c>
      <c r="G245" s="324">
        <v>6.53125</v>
      </c>
      <c r="H245" s="324">
        <v>2.3125</v>
      </c>
      <c r="I245" s="324">
        <v>1.0625</v>
      </c>
      <c r="K245" s="324" t="s">
        <v>2980</v>
      </c>
      <c r="L245" s="325" t="s">
        <v>3117</v>
      </c>
      <c r="M245" s="326" t="s">
        <v>3134</v>
      </c>
    </row>
    <row r="246" spans="2:15">
      <c r="C246" s="323">
        <v>2054</v>
      </c>
      <c r="D246" s="323" t="s">
        <v>2845</v>
      </c>
      <c r="E246" s="325" t="s">
        <v>94</v>
      </c>
      <c r="G246" s="324">
        <v>2</v>
      </c>
      <c r="H246" s="324">
        <v>2</v>
      </c>
      <c r="I246" s="324">
        <v>0.6875</v>
      </c>
      <c r="J246" s="324">
        <v>0.5625</v>
      </c>
      <c r="L246" s="325" t="s">
        <v>2875</v>
      </c>
    </row>
    <row r="247" spans="2:15">
      <c r="C247" s="323">
        <v>2055</v>
      </c>
      <c r="D247" s="323" t="s">
        <v>2845</v>
      </c>
      <c r="E247" s="325" t="s">
        <v>94</v>
      </c>
      <c r="G247" s="324">
        <v>3.75</v>
      </c>
      <c r="H247" s="324">
        <v>3.75</v>
      </c>
      <c r="I247" s="324">
        <v>2.25</v>
      </c>
      <c r="J247" s="324">
        <v>1.5</v>
      </c>
      <c r="L247" s="325" t="s">
        <v>2868</v>
      </c>
    </row>
    <row r="248" spans="2:15">
      <c r="C248" s="323">
        <v>2056</v>
      </c>
      <c r="D248" s="323" t="s">
        <v>2845</v>
      </c>
      <c r="E248" s="325" t="s">
        <v>94</v>
      </c>
      <c r="G248" s="324">
        <v>9.625</v>
      </c>
      <c r="H248" s="324">
        <v>1.9375</v>
      </c>
      <c r="I248" s="324">
        <v>0.625</v>
      </c>
      <c r="J248" s="324">
        <v>0.5625</v>
      </c>
      <c r="L248" s="325" t="s">
        <v>3135</v>
      </c>
    </row>
    <row r="249" spans="2:15">
      <c r="C249" s="323">
        <v>2057</v>
      </c>
      <c r="D249" s="323" t="s">
        <v>2845</v>
      </c>
      <c r="E249" s="325" t="s">
        <v>94</v>
      </c>
      <c r="G249" s="324">
        <v>3.5</v>
      </c>
      <c r="H249" s="324">
        <v>2.5</v>
      </c>
      <c r="I249" s="324">
        <v>0.875</v>
      </c>
      <c r="J249" s="324">
        <v>0.625</v>
      </c>
      <c r="L249" s="325" t="s">
        <v>3135</v>
      </c>
    </row>
    <row r="250" spans="2:15">
      <c r="C250" s="323">
        <v>2058</v>
      </c>
      <c r="D250" s="323" t="s">
        <v>2849</v>
      </c>
      <c r="E250" s="325" t="s">
        <v>2035</v>
      </c>
      <c r="G250" s="324">
        <v>3.875</v>
      </c>
      <c r="H250" s="324">
        <v>3.0625</v>
      </c>
      <c r="I250" s="324" t="s">
        <v>234</v>
      </c>
      <c r="J250" s="324">
        <v>1.625</v>
      </c>
      <c r="L250" s="325" t="s">
        <v>3136</v>
      </c>
    </row>
    <row r="251" spans="2:15">
      <c r="C251" s="323">
        <v>2059</v>
      </c>
      <c r="D251" s="323" t="s">
        <v>2849</v>
      </c>
      <c r="E251" s="325" t="s">
        <v>2035</v>
      </c>
      <c r="G251" s="324">
        <v>5.375</v>
      </c>
      <c r="H251" s="324">
        <v>4.3125</v>
      </c>
      <c r="I251" s="324">
        <v>0.875</v>
      </c>
      <c r="L251" s="325" t="s">
        <v>2859</v>
      </c>
    </row>
    <row r="252" spans="2:15">
      <c r="C252" s="323">
        <v>2060</v>
      </c>
      <c r="D252" s="323" t="s">
        <v>2845</v>
      </c>
      <c r="E252" s="325" t="s">
        <v>94</v>
      </c>
      <c r="G252" s="324">
        <v>4</v>
      </c>
      <c r="H252" s="324">
        <v>4</v>
      </c>
      <c r="I252" s="324">
        <v>1.5</v>
      </c>
      <c r="J252" s="324" t="s">
        <v>3137</v>
      </c>
      <c r="L252" s="325" t="s">
        <v>3030</v>
      </c>
    </row>
    <row r="253" spans="2:15">
      <c r="C253" s="323">
        <v>2061</v>
      </c>
      <c r="D253" s="323" t="s">
        <v>2845</v>
      </c>
      <c r="E253" s="325" t="s">
        <v>94</v>
      </c>
      <c r="G253" s="324">
        <v>8</v>
      </c>
      <c r="H253" s="324">
        <v>4.5</v>
      </c>
      <c r="I253" s="324">
        <v>1.5</v>
      </c>
      <c r="J253" s="324">
        <v>0.75</v>
      </c>
      <c r="L253" s="325" t="s">
        <v>3138</v>
      </c>
    </row>
    <row r="254" spans="2:15">
      <c r="C254" s="323">
        <v>2062</v>
      </c>
      <c r="D254" s="323" t="s">
        <v>2845</v>
      </c>
      <c r="E254" s="325" t="s">
        <v>94</v>
      </c>
      <c r="G254" s="324">
        <v>4</v>
      </c>
      <c r="H254" s="324">
        <v>3.75</v>
      </c>
      <c r="I254" s="324">
        <v>1.5</v>
      </c>
      <c r="J254" s="324">
        <v>0.75</v>
      </c>
      <c r="L254" s="325" t="s">
        <v>3138</v>
      </c>
      <c r="M254" s="326" t="s">
        <v>3139</v>
      </c>
    </row>
    <row r="255" spans="2:15">
      <c r="C255" s="323">
        <v>2063</v>
      </c>
      <c r="D255" s="323" t="s">
        <v>2845</v>
      </c>
      <c r="E255" s="325" t="s">
        <v>94</v>
      </c>
      <c r="G255" s="324">
        <v>3</v>
      </c>
      <c r="H255" s="324">
        <v>2.5</v>
      </c>
      <c r="I255" s="324">
        <v>1.5</v>
      </c>
      <c r="J255" s="324">
        <v>0.75</v>
      </c>
      <c r="L255" s="325" t="s">
        <v>3138</v>
      </c>
    </row>
    <row r="256" spans="2:15">
      <c r="C256" s="323">
        <v>2064</v>
      </c>
      <c r="D256" s="323" t="s">
        <v>2845</v>
      </c>
      <c r="E256" s="325" t="s">
        <v>94</v>
      </c>
      <c r="G256" s="324">
        <v>2.375</v>
      </c>
      <c r="H256" s="324">
        <v>1.96875</v>
      </c>
      <c r="I256" s="324">
        <v>1</v>
      </c>
      <c r="J256" s="324">
        <v>0.625</v>
      </c>
      <c r="L256" s="325" t="s">
        <v>3140</v>
      </c>
    </row>
    <row r="257" spans="1:17">
      <c r="C257" s="323">
        <v>2065</v>
      </c>
      <c r="D257" s="323" t="s">
        <v>2849</v>
      </c>
      <c r="E257" s="325" t="s">
        <v>2035</v>
      </c>
      <c r="G257" s="324">
        <v>3.3125</v>
      </c>
      <c r="H257" s="324">
        <v>2.5625</v>
      </c>
      <c r="I257" s="324">
        <v>0.6875</v>
      </c>
      <c r="L257" s="325" t="s">
        <v>2928</v>
      </c>
    </row>
    <row r="258" spans="1:17">
      <c r="C258" s="323">
        <v>2066</v>
      </c>
      <c r="D258" s="323" t="s">
        <v>2849</v>
      </c>
      <c r="E258" s="325" t="s">
        <v>2035</v>
      </c>
      <c r="G258" s="324">
        <v>3.25</v>
      </c>
      <c r="H258" s="324">
        <v>2.25</v>
      </c>
      <c r="I258" s="324">
        <v>0.625</v>
      </c>
      <c r="L258" s="325" t="s">
        <v>2928</v>
      </c>
    </row>
    <row r="259" spans="1:17">
      <c r="C259" s="323">
        <v>2067</v>
      </c>
      <c r="D259" s="323" t="s">
        <v>2845</v>
      </c>
      <c r="E259" s="325" t="s">
        <v>94</v>
      </c>
      <c r="G259" s="324">
        <v>5.5</v>
      </c>
      <c r="H259" s="324">
        <v>4.1875</v>
      </c>
      <c r="I259" s="324">
        <v>0.875</v>
      </c>
      <c r="J259" s="324">
        <v>0.5625</v>
      </c>
      <c r="L259" s="325" t="s">
        <v>3141</v>
      </c>
    </row>
    <row r="260" spans="1:17">
      <c r="C260" s="323">
        <v>2068</v>
      </c>
      <c r="D260" s="323" t="s">
        <v>2907</v>
      </c>
      <c r="E260" s="325" t="s">
        <v>1970</v>
      </c>
      <c r="G260" s="324">
        <v>2.65625</v>
      </c>
      <c r="H260" s="324">
        <v>2.625</v>
      </c>
      <c r="I260" s="324">
        <v>0.84375</v>
      </c>
      <c r="L260" s="325" t="s">
        <v>3088</v>
      </c>
    </row>
    <row r="261" spans="1:17">
      <c r="A261" s="335"/>
      <c r="B261" s="336"/>
      <c r="C261" s="337">
        <v>2069</v>
      </c>
      <c r="D261" s="337" t="s">
        <v>2845</v>
      </c>
      <c r="E261" s="338" t="s">
        <v>94</v>
      </c>
      <c r="F261" s="338" t="s">
        <v>2822</v>
      </c>
      <c r="G261" s="339">
        <v>6.25</v>
      </c>
      <c r="H261" s="339">
        <v>6.25</v>
      </c>
      <c r="I261" s="339">
        <v>0.875</v>
      </c>
      <c r="J261" s="339">
        <v>0.5</v>
      </c>
      <c r="K261" s="339" t="s">
        <v>2899</v>
      </c>
      <c r="L261" s="338" t="s">
        <v>2875</v>
      </c>
      <c r="M261" s="340" t="s">
        <v>3142</v>
      </c>
      <c r="N261" s="338"/>
      <c r="O261" s="335"/>
      <c r="P261" s="335"/>
      <c r="Q261" s="335"/>
    </row>
    <row r="262" spans="1:17">
      <c r="C262" s="323">
        <v>2070</v>
      </c>
      <c r="D262" s="323" t="s">
        <v>2849</v>
      </c>
      <c r="E262" s="325" t="s">
        <v>2035</v>
      </c>
      <c r="G262" s="324">
        <v>9.4375</v>
      </c>
      <c r="H262" s="324">
        <v>3.125</v>
      </c>
      <c r="I262" s="324">
        <v>1</v>
      </c>
      <c r="L262" s="325" t="s">
        <v>2859</v>
      </c>
      <c r="M262" s="326" t="s">
        <v>3143</v>
      </c>
    </row>
    <row r="263" spans="1:17">
      <c r="C263" s="323">
        <v>2071</v>
      </c>
      <c r="D263" s="323" t="s">
        <v>2849</v>
      </c>
      <c r="E263" s="325" t="s">
        <v>2035</v>
      </c>
      <c r="G263" s="324">
        <v>5.3125</v>
      </c>
      <c r="H263" s="324">
        <v>3.5</v>
      </c>
      <c r="I263" s="324">
        <v>1</v>
      </c>
      <c r="L263" s="325" t="s">
        <v>2859</v>
      </c>
      <c r="M263" s="326" t="s">
        <v>3144</v>
      </c>
    </row>
    <row r="264" spans="1:17">
      <c r="C264" s="323">
        <v>2074</v>
      </c>
      <c r="D264" s="323" t="s">
        <v>2845</v>
      </c>
      <c r="E264" s="325" t="s">
        <v>94</v>
      </c>
      <c r="G264" s="324">
        <v>3</v>
      </c>
      <c r="H264" s="324">
        <v>3</v>
      </c>
      <c r="I264" s="324">
        <v>2.5</v>
      </c>
      <c r="J264" s="324">
        <v>1.5</v>
      </c>
      <c r="L264" s="325" t="s">
        <v>2928</v>
      </c>
    </row>
    <row r="265" spans="1:17" s="335" customFormat="1">
      <c r="A265" s="321"/>
      <c r="B265" s="322"/>
      <c r="C265" s="323">
        <v>2075</v>
      </c>
      <c r="D265" s="323" t="s">
        <v>2845</v>
      </c>
      <c r="E265" s="325" t="s">
        <v>94</v>
      </c>
      <c r="F265" s="325"/>
      <c r="G265" s="324">
        <v>2.5</v>
      </c>
      <c r="H265" s="324">
        <v>2</v>
      </c>
      <c r="I265" s="324">
        <v>8.25</v>
      </c>
      <c r="J265" s="324">
        <v>0.5625</v>
      </c>
      <c r="K265" s="324"/>
      <c r="L265" s="325" t="s">
        <v>2874</v>
      </c>
      <c r="M265" s="326"/>
      <c r="N265" s="325"/>
      <c r="O265" s="321"/>
      <c r="P265" s="321"/>
      <c r="Q265" s="321"/>
    </row>
    <row r="266" spans="1:17">
      <c r="C266" s="323">
        <v>2076</v>
      </c>
      <c r="D266" s="323" t="s">
        <v>2845</v>
      </c>
      <c r="E266" s="325" t="s">
        <v>94</v>
      </c>
      <c r="G266" s="324">
        <v>2.9375</v>
      </c>
      <c r="H266" s="324">
        <v>2.4375</v>
      </c>
      <c r="I266" s="324">
        <v>1.25</v>
      </c>
      <c r="J266" s="324">
        <v>0.625</v>
      </c>
      <c r="L266" s="325" t="s">
        <v>2875</v>
      </c>
      <c r="M266" s="326" t="s">
        <v>3145</v>
      </c>
    </row>
    <row r="267" spans="1:17">
      <c r="C267" s="323">
        <v>2077</v>
      </c>
      <c r="D267" s="323" t="s">
        <v>2845</v>
      </c>
      <c r="E267" s="325" t="s">
        <v>94</v>
      </c>
      <c r="G267" s="324">
        <v>9.625</v>
      </c>
      <c r="H267" s="324">
        <v>2.625</v>
      </c>
      <c r="I267" s="324">
        <v>0.75</v>
      </c>
      <c r="J267" s="324">
        <v>0.625</v>
      </c>
      <c r="L267" s="325" t="s">
        <v>3146</v>
      </c>
    </row>
    <row r="268" spans="1:17">
      <c r="C268" s="323">
        <v>2078</v>
      </c>
      <c r="D268" s="323" t="s">
        <v>2845</v>
      </c>
      <c r="E268" s="325" t="s">
        <v>94</v>
      </c>
      <c r="G268" s="324">
        <v>8.75</v>
      </c>
      <c r="H268" s="324">
        <v>2.1875</v>
      </c>
      <c r="I268" s="324">
        <v>1</v>
      </c>
      <c r="J268" s="324">
        <v>0.5625</v>
      </c>
      <c r="L268" s="325" t="s">
        <v>2875</v>
      </c>
      <c r="M268" s="326" t="s">
        <v>3147</v>
      </c>
    </row>
    <row r="269" spans="1:17">
      <c r="C269" s="323">
        <v>2079</v>
      </c>
      <c r="D269" s="323" t="s">
        <v>2845</v>
      </c>
      <c r="E269" s="325" t="s">
        <v>94</v>
      </c>
      <c r="G269" s="324">
        <v>3.75</v>
      </c>
      <c r="H269" s="324">
        <v>2.875</v>
      </c>
      <c r="I269" s="324">
        <v>1.40625</v>
      </c>
      <c r="J269" s="324">
        <v>0.75</v>
      </c>
      <c r="L269" s="325" t="s">
        <v>2875</v>
      </c>
      <c r="M269" s="326" t="s">
        <v>3148</v>
      </c>
    </row>
    <row r="270" spans="1:17">
      <c r="C270" s="323">
        <v>2080</v>
      </c>
      <c r="D270" s="323" t="s">
        <v>2845</v>
      </c>
      <c r="E270" s="325" t="s">
        <v>94</v>
      </c>
      <c r="G270" s="324">
        <v>6.375</v>
      </c>
      <c r="H270" s="324">
        <v>3.375</v>
      </c>
      <c r="I270" s="324">
        <v>1.25</v>
      </c>
      <c r="J270" s="324">
        <v>0.75</v>
      </c>
      <c r="L270" s="325" t="s">
        <v>3149</v>
      </c>
    </row>
    <row r="271" spans="1:17">
      <c r="C271" s="323">
        <v>2081</v>
      </c>
      <c r="D271" s="323" t="s">
        <v>2845</v>
      </c>
      <c r="E271" s="325" t="s">
        <v>94</v>
      </c>
      <c r="G271" s="324">
        <v>3.75</v>
      </c>
      <c r="H271" s="324">
        <v>3</v>
      </c>
      <c r="I271" s="324">
        <v>0.8125</v>
      </c>
      <c r="J271" s="324">
        <v>1.375</v>
      </c>
      <c r="L271" s="325" t="s">
        <v>3150</v>
      </c>
    </row>
    <row r="272" spans="1:17">
      <c r="C272" s="323">
        <v>2082</v>
      </c>
      <c r="D272" s="323" t="s">
        <v>2845</v>
      </c>
      <c r="E272" s="325" t="s">
        <v>94</v>
      </c>
      <c r="F272" s="325" t="s">
        <v>2860</v>
      </c>
      <c r="G272" s="324">
        <v>3.5</v>
      </c>
      <c r="H272" s="324">
        <v>3.5</v>
      </c>
      <c r="I272" s="324">
        <v>1.125</v>
      </c>
      <c r="J272" s="324">
        <v>0.75</v>
      </c>
      <c r="K272" s="324" t="s">
        <v>2899</v>
      </c>
      <c r="L272" s="325" t="s">
        <v>3088</v>
      </c>
      <c r="N272" s="325" t="s">
        <v>3151</v>
      </c>
      <c r="O272" s="321" t="s">
        <v>3152</v>
      </c>
      <c r="P272" s="321" t="s">
        <v>3153</v>
      </c>
      <c r="Q272" s="321" t="s">
        <v>3153</v>
      </c>
    </row>
    <row r="273" spans="1:17">
      <c r="C273" s="323">
        <v>2083</v>
      </c>
      <c r="D273" s="323" t="s">
        <v>2845</v>
      </c>
      <c r="E273" s="325" t="s">
        <v>94</v>
      </c>
      <c r="G273" s="324">
        <v>6</v>
      </c>
      <c r="H273" s="324">
        <v>1.5</v>
      </c>
      <c r="I273" s="324">
        <v>0.625</v>
      </c>
      <c r="J273" s="324">
        <v>0.5</v>
      </c>
      <c r="L273" s="325" t="s">
        <v>3154</v>
      </c>
    </row>
    <row r="274" spans="1:17">
      <c r="C274" s="323">
        <v>2084</v>
      </c>
      <c r="D274" s="323" t="s">
        <v>2845</v>
      </c>
      <c r="E274" s="325" t="s">
        <v>94</v>
      </c>
      <c r="G274" s="324">
        <v>6</v>
      </c>
      <c r="H274" s="324">
        <v>8.25</v>
      </c>
      <c r="I274" s="324">
        <v>0.75</v>
      </c>
      <c r="J274" s="324">
        <v>1</v>
      </c>
      <c r="L274" s="325" t="s">
        <v>3117</v>
      </c>
    </row>
    <row r="275" spans="1:17">
      <c r="C275" s="323">
        <v>2085</v>
      </c>
      <c r="D275" s="323" t="s">
        <v>2845</v>
      </c>
      <c r="E275" s="325" t="s">
        <v>94</v>
      </c>
      <c r="G275" s="324">
        <v>3.8125</v>
      </c>
      <c r="H275" s="324">
        <v>3.1875</v>
      </c>
      <c r="I275" s="324">
        <v>1</v>
      </c>
      <c r="J275" s="324">
        <v>0.625</v>
      </c>
      <c r="L275" s="325" t="s">
        <v>3047</v>
      </c>
    </row>
    <row r="276" spans="1:17">
      <c r="C276" s="323">
        <v>2086</v>
      </c>
      <c r="D276" s="323" t="s">
        <v>2845</v>
      </c>
      <c r="E276" s="325" t="s">
        <v>94</v>
      </c>
      <c r="G276" s="324">
        <v>7</v>
      </c>
      <c r="H276" s="324">
        <v>4.125</v>
      </c>
      <c r="I276" s="324">
        <v>0.875</v>
      </c>
      <c r="J276" s="324">
        <v>0.5625</v>
      </c>
      <c r="L276" s="325" t="s">
        <v>2987</v>
      </c>
    </row>
    <row r="277" spans="1:17">
      <c r="C277" s="323">
        <v>2087</v>
      </c>
      <c r="D277" s="323" t="s">
        <v>2845</v>
      </c>
      <c r="E277" s="325" t="s">
        <v>94</v>
      </c>
      <c r="G277" s="324">
        <v>8.5</v>
      </c>
      <c r="H277" s="324">
        <v>2</v>
      </c>
      <c r="I277" s="324">
        <v>1.125</v>
      </c>
      <c r="J277" s="324">
        <v>0.8125</v>
      </c>
      <c r="L277" s="325" t="s">
        <v>3155</v>
      </c>
    </row>
    <row r="278" spans="1:17">
      <c r="A278" s="335"/>
      <c r="B278" s="336"/>
      <c r="C278" s="337">
        <v>2088</v>
      </c>
      <c r="D278" s="337" t="s">
        <v>2845</v>
      </c>
      <c r="E278" s="338" t="s">
        <v>94</v>
      </c>
      <c r="F278" s="338" t="s">
        <v>2822</v>
      </c>
      <c r="G278" s="339">
        <v>3.75</v>
      </c>
      <c r="H278" s="339">
        <v>3.125</v>
      </c>
      <c r="I278" s="339">
        <v>1</v>
      </c>
      <c r="J278" s="339">
        <v>0.75</v>
      </c>
      <c r="K278" s="339" t="s">
        <v>2899</v>
      </c>
      <c r="L278" s="338" t="s">
        <v>3156</v>
      </c>
      <c r="M278" s="340" t="s">
        <v>3157</v>
      </c>
      <c r="N278" s="338" t="s">
        <v>3158</v>
      </c>
      <c r="O278" s="335" t="s">
        <v>3159</v>
      </c>
      <c r="P278" s="335" t="s">
        <v>3160</v>
      </c>
      <c r="Q278" s="335" t="s">
        <v>3161</v>
      </c>
    </row>
    <row r="279" spans="1:17">
      <c r="C279" s="323">
        <v>2089</v>
      </c>
      <c r="D279" s="323" t="s">
        <v>2845</v>
      </c>
      <c r="E279" s="325" t="s">
        <v>94</v>
      </c>
      <c r="F279" s="325" t="s">
        <v>2860</v>
      </c>
      <c r="G279" s="324">
        <v>5</v>
      </c>
      <c r="H279" s="324">
        <v>3.5</v>
      </c>
      <c r="I279" s="324">
        <v>1</v>
      </c>
      <c r="J279" s="324">
        <v>0.75</v>
      </c>
      <c r="L279" s="325" t="s">
        <v>3089</v>
      </c>
      <c r="M279" s="326" t="s">
        <v>3162</v>
      </c>
      <c r="N279" s="325" t="s">
        <v>3163</v>
      </c>
      <c r="O279" s="321" t="s">
        <v>3164</v>
      </c>
      <c r="P279" s="321" t="s">
        <v>3165</v>
      </c>
      <c r="Q279" s="321" t="s">
        <v>3166</v>
      </c>
    </row>
    <row r="280" spans="1:17">
      <c r="C280" s="323">
        <v>2090</v>
      </c>
      <c r="D280" s="323" t="s">
        <v>2845</v>
      </c>
      <c r="E280" s="325" t="s">
        <v>94</v>
      </c>
      <c r="G280" s="324">
        <v>11</v>
      </c>
      <c r="H280" s="324">
        <v>2.1875</v>
      </c>
      <c r="I280" s="324">
        <v>0.75</v>
      </c>
      <c r="J280" s="324">
        <v>0.625</v>
      </c>
      <c r="L280" s="326" t="s">
        <v>3046</v>
      </c>
    </row>
    <row r="281" spans="1:17">
      <c r="C281" s="323">
        <v>2091</v>
      </c>
      <c r="D281" s="323" t="s">
        <v>2849</v>
      </c>
      <c r="E281" s="325" t="s">
        <v>94</v>
      </c>
      <c r="G281" s="324">
        <v>7.333333333333333</v>
      </c>
      <c r="H281" s="324">
        <v>2.625</v>
      </c>
      <c r="I281" s="324">
        <v>0.75</v>
      </c>
      <c r="L281" s="325" t="s">
        <v>2903</v>
      </c>
      <c r="M281" s="326" t="s">
        <v>3167</v>
      </c>
    </row>
    <row r="282" spans="1:17" s="335" customFormat="1">
      <c r="A282" s="321"/>
      <c r="B282" s="322"/>
      <c r="C282" s="323">
        <v>2092</v>
      </c>
      <c r="D282" s="323" t="s">
        <v>2907</v>
      </c>
      <c r="E282" s="325" t="s">
        <v>1970</v>
      </c>
      <c r="F282" s="325"/>
      <c r="G282" s="324">
        <v>3.75</v>
      </c>
      <c r="H282" s="324">
        <v>2.9375</v>
      </c>
      <c r="I282" s="324">
        <v>1.78125</v>
      </c>
      <c r="J282" s="324"/>
      <c r="K282" s="324" t="s">
        <v>3168</v>
      </c>
      <c r="L282" s="325" t="s">
        <v>3089</v>
      </c>
      <c r="M282" s="326"/>
      <c r="N282" s="325"/>
      <c r="O282" s="321"/>
      <c r="P282" s="321"/>
      <c r="Q282" s="321"/>
    </row>
    <row r="283" spans="1:17">
      <c r="C283" s="323">
        <v>2093</v>
      </c>
      <c r="D283" s="323" t="s">
        <v>2907</v>
      </c>
      <c r="E283" s="325" t="s">
        <v>1970</v>
      </c>
      <c r="G283" s="324">
        <v>6.09375</v>
      </c>
      <c r="H283" s="324">
        <v>4.125</v>
      </c>
      <c r="I283" s="324">
        <v>1.3125</v>
      </c>
      <c r="L283" s="325" t="s">
        <v>2881</v>
      </c>
    </row>
    <row r="284" spans="1:17">
      <c r="C284" s="323">
        <v>2094</v>
      </c>
      <c r="D284" s="323" t="s">
        <v>2907</v>
      </c>
      <c r="E284" s="325" t="s">
        <v>1970</v>
      </c>
      <c r="G284" s="324">
        <v>10.6875</v>
      </c>
      <c r="H284" s="324">
        <v>6.34375</v>
      </c>
      <c r="I284" s="324">
        <v>0.90625</v>
      </c>
      <c r="L284" s="325" t="s">
        <v>3156</v>
      </c>
      <c r="M284" s="326" t="s">
        <v>3169</v>
      </c>
    </row>
    <row r="285" spans="1:17" s="346" customFormat="1">
      <c r="B285" s="341"/>
      <c r="C285" s="342">
        <v>2095</v>
      </c>
      <c r="D285" s="342" t="s">
        <v>2845</v>
      </c>
      <c r="E285" s="343" t="s">
        <v>94</v>
      </c>
      <c r="F285" s="343"/>
      <c r="G285" s="344">
        <v>2.75</v>
      </c>
      <c r="H285" s="344">
        <v>2.75</v>
      </c>
      <c r="I285" s="344">
        <v>2</v>
      </c>
      <c r="J285" s="344">
        <v>1.25</v>
      </c>
      <c r="K285" s="344" t="s">
        <v>2861</v>
      </c>
      <c r="L285" s="343" t="s">
        <v>2868</v>
      </c>
      <c r="M285" s="345" t="s">
        <v>3125</v>
      </c>
      <c r="N285" s="343" t="s">
        <v>2851</v>
      </c>
      <c r="O285" s="346" t="s">
        <v>2851</v>
      </c>
    </row>
    <row r="286" spans="1:17">
      <c r="C286" s="323">
        <v>2096</v>
      </c>
      <c r="D286" s="323" t="s">
        <v>2845</v>
      </c>
      <c r="E286" s="325" t="s">
        <v>94</v>
      </c>
      <c r="G286" s="324">
        <v>6.625</v>
      </c>
      <c r="H286" s="324">
        <v>5</v>
      </c>
      <c r="I286" s="324">
        <v>1</v>
      </c>
      <c r="J286" s="324">
        <v>0.625</v>
      </c>
      <c r="L286" s="325" t="s">
        <v>3170</v>
      </c>
    </row>
    <row r="287" spans="1:17">
      <c r="C287" s="323">
        <v>2097</v>
      </c>
      <c r="D287" s="323" t="s">
        <v>2849</v>
      </c>
      <c r="E287" s="325" t="s">
        <v>2035</v>
      </c>
      <c r="G287" s="324">
        <v>6.5625</v>
      </c>
      <c r="H287" s="324">
        <v>5.375</v>
      </c>
      <c r="I287" s="324">
        <v>0.8125</v>
      </c>
      <c r="J287" s="324">
        <v>1</v>
      </c>
      <c r="L287" s="325" t="s">
        <v>3171</v>
      </c>
    </row>
    <row r="288" spans="1:17">
      <c r="C288" s="323">
        <v>2098</v>
      </c>
      <c r="D288" s="323" t="s">
        <v>2849</v>
      </c>
      <c r="E288" s="325" t="s">
        <v>2035</v>
      </c>
      <c r="G288" s="324">
        <v>2</v>
      </c>
      <c r="H288" s="324">
        <v>2</v>
      </c>
      <c r="I288" s="324">
        <v>0.625</v>
      </c>
      <c r="L288" s="325" t="s">
        <v>2912</v>
      </c>
    </row>
    <row r="289" spans="3:17">
      <c r="C289" s="323">
        <v>2099</v>
      </c>
      <c r="D289" s="323" t="s">
        <v>2849</v>
      </c>
      <c r="E289" s="325" t="s">
        <v>2035</v>
      </c>
      <c r="G289" s="324">
        <v>2.375</v>
      </c>
      <c r="H289" s="324">
        <v>2.125</v>
      </c>
      <c r="I289" s="324">
        <v>0.625</v>
      </c>
      <c r="L289" s="325" t="s">
        <v>2912</v>
      </c>
    </row>
    <row r="290" spans="3:17">
      <c r="C290" s="323">
        <v>2100</v>
      </c>
      <c r="D290" s="323" t="s">
        <v>2849</v>
      </c>
      <c r="E290" s="325" t="s">
        <v>2035</v>
      </c>
      <c r="G290" s="324">
        <v>4.75</v>
      </c>
      <c r="H290" s="324">
        <v>3.75</v>
      </c>
      <c r="I290" s="324">
        <v>0.71875</v>
      </c>
      <c r="L290" s="325" t="s">
        <v>3150</v>
      </c>
    </row>
    <row r="291" spans="3:17">
      <c r="C291" s="323">
        <v>2101</v>
      </c>
      <c r="D291" s="323" t="s">
        <v>2849</v>
      </c>
      <c r="E291" s="325" t="s">
        <v>2035</v>
      </c>
      <c r="G291" s="324">
        <v>3.5</v>
      </c>
      <c r="H291" s="324">
        <v>3.6875</v>
      </c>
      <c r="I291" s="324">
        <v>1.125</v>
      </c>
      <c r="L291" s="325" t="s">
        <v>2900</v>
      </c>
    </row>
    <row r="292" spans="3:17">
      <c r="C292" s="323">
        <v>2103</v>
      </c>
      <c r="D292" s="323" t="s">
        <v>2845</v>
      </c>
      <c r="E292" s="325" t="s">
        <v>94</v>
      </c>
      <c r="G292" s="324">
        <v>4.75</v>
      </c>
      <c r="H292" s="324">
        <v>4.75</v>
      </c>
      <c r="I292" s="324">
        <v>2.25</v>
      </c>
      <c r="J292" s="324">
        <v>1</v>
      </c>
      <c r="L292" s="325" t="s">
        <v>3089</v>
      </c>
    </row>
    <row r="293" spans="3:17">
      <c r="C293" s="323">
        <v>2106</v>
      </c>
      <c r="D293" s="323" t="s">
        <v>2845</v>
      </c>
      <c r="E293" s="325" t="s">
        <v>94</v>
      </c>
      <c r="G293" s="324">
        <v>2.5</v>
      </c>
      <c r="H293" s="324">
        <v>3.625</v>
      </c>
      <c r="I293" s="324">
        <v>1.75</v>
      </c>
      <c r="J293" s="324">
        <v>2</v>
      </c>
      <c r="L293" s="325" t="s">
        <v>3172</v>
      </c>
    </row>
    <row r="294" spans="3:17">
      <c r="C294" s="323">
        <v>2107</v>
      </c>
      <c r="D294" s="323" t="s">
        <v>2845</v>
      </c>
      <c r="E294" s="325" t="s">
        <v>94</v>
      </c>
      <c r="G294" s="324">
        <v>3.5</v>
      </c>
      <c r="H294" s="324">
        <v>3.5</v>
      </c>
      <c r="I294" s="324">
        <v>1.5</v>
      </c>
      <c r="J294" s="324">
        <v>1.5</v>
      </c>
      <c r="K294" s="324" t="s">
        <v>2846</v>
      </c>
      <c r="L294" s="325" t="s">
        <v>3172</v>
      </c>
      <c r="M294" s="326" t="s">
        <v>3173</v>
      </c>
      <c r="N294" s="325" t="s">
        <v>2851</v>
      </c>
      <c r="O294" s="321" t="s">
        <v>2851</v>
      </c>
    </row>
    <row r="295" spans="3:17">
      <c r="C295" s="323">
        <v>2108</v>
      </c>
      <c r="D295" s="323" t="s">
        <v>2845</v>
      </c>
      <c r="E295" s="325" t="s">
        <v>94</v>
      </c>
      <c r="G295" s="324">
        <v>4.125</v>
      </c>
      <c r="H295" s="324">
        <v>2.75</v>
      </c>
      <c r="I295" s="324">
        <v>1</v>
      </c>
      <c r="J295" s="324">
        <v>0.75</v>
      </c>
      <c r="L295" s="325" t="s">
        <v>3174</v>
      </c>
    </row>
    <row r="296" spans="3:17">
      <c r="C296" s="323">
        <v>2109</v>
      </c>
      <c r="D296" s="323" t="s">
        <v>2845</v>
      </c>
      <c r="E296" s="325" t="s">
        <v>94</v>
      </c>
      <c r="G296" s="324">
        <v>3.75</v>
      </c>
      <c r="H296" s="324">
        <v>3.75</v>
      </c>
      <c r="I296" s="324">
        <v>2.875</v>
      </c>
      <c r="J296" s="324">
        <v>0.75</v>
      </c>
    </row>
    <row r="297" spans="3:17">
      <c r="C297" s="323">
        <v>2110</v>
      </c>
      <c r="D297" s="323" t="s">
        <v>2845</v>
      </c>
      <c r="E297" s="325" t="s">
        <v>94</v>
      </c>
      <c r="G297" s="324">
        <v>4.625</v>
      </c>
      <c r="H297" s="324">
        <v>3.75</v>
      </c>
      <c r="I297" s="324">
        <v>0.75</v>
      </c>
      <c r="J297" s="324">
        <v>0.5625</v>
      </c>
      <c r="L297" s="325" t="s">
        <v>3175</v>
      </c>
    </row>
    <row r="298" spans="3:17">
      <c r="C298" s="323">
        <v>2111</v>
      </c>
      <c r="D298" s="323" t="s">
        <v>2845</v>
      </c>
      <c r="E298" s="325" t="s">
        <v>94</v>
      </c>
      <c r="G298" s="324">
        <v>3.6875</v>
      </c>
      <c r="H298" s="324">
        <v>7.125</v>
      </c>
      <c r="I298" s="324">
        <v>0.625</v>
      </c>
      <c r="J298" s="324">
        <v>0.5</v>
      </c>
      <c r="L298" s="325" t="s">
        <v>3175</v>
      </c>
    </row>
    <row r="299" spans="3:17">
      <c r="C299" s="323">
        <v>2112</v>
      </c>
      <c r="D299" s="323" t="s">
        <v>2907</v>
      </c>
      <c r="E299" s="325" t="s">
        <v>1970</v>
      </c>
      <c r="G299" s="324">
        <v>5.125</v>
      </c>
      <c r="H299" s="324">
        <v>5.125</v>
      </c>
      <c r="I299" s="324">
        <v>0.96875</v>
      </c>
      <c r="L299" s="325" t="s">
        <v>2875</v>
      </c>
      <c r="M299" s="326" t="s">
        <v>3176</v>
      </c>
    </row>
    <row r="300" spans="3:17">
      <c r="C300" s="323">
        <v>2113</v>
      </c>
      <c r="D300" s="323" t="s">
        <v>2849</v>
      </c>
      <c r="E300" s="325" t="s">
        <v>2035</v>
      </c>
      <c r="G300" s="324">
        <v>7.125</v>
      </c>
      <c r="H300" s="324">
        <v>2.125</v>
      </c>
      <c r="I300" s="324">
        <v>1</v>
      </c>
      <c r="L300" s="325" t="s">
        <v>3138</v>
      </c>
    </row>
    <row r="301" spans="3:17">
      <c r="C301" s="323">
        <v>2114</v>
      </c>
      <c r="D301" s="323" t="s">
        <v>2849</v>
      </c>
      <c r="E301" s="325" t="s">
        <v>2035</v>
      </c>
      <c r="G301" s="324">
        <v>3.25</v>
      </c>
      <c r="H301" s="324">
        <v>2.5</v>
      </c>
      <c r="I301" s="324">
        <v>0.8125</v>
      </c>
      <c r="L301" s="325" t="s">
        <v>3172</v>
      </c>
    </row>
    <row r="302" spans="3:17">
      <c r="C302" s="323">
        <v>2115</v>
      </c>
      <c r="D302" s="323" t="s">
        <v>2845</v>
      </c>
      <c r="E302" s="325" t="s">
        <v>94</v>
      </c>
      <c r="F302" s="325" t="s">
        <v>2860</v>
      </c>
      <c r="G302" s="324">
        <v>2.875</v>
      </c>
      <c r="H302" s="324">
        <v>2.875</v>
      </c>
      <c r="I302" s="324">
        <v>1.5</v>
      </c>
      <c r="J302" s="324">
        <v>0.625</v>
      </c>
      <c r="L302" s="325" t="s">
        <v>3140</v>
      </c>
      <c r="N302" s="325" t="s">
        <v>3177</v>
      </c>
      <c r="O302" s="321" t="s">
        <v>3178</v>
      </c>
      <c r="P302" s="321" t="s">
        <v>3179</v>
      </c>
      <c r="Q302" s="321" t="s">
        <v>3180</v>
      </c>
    </row>
    <row r="303" spans="3:17">
      <c r="C303" s="323">
        <v>2116</v>
      </c>
      <c r="D303" s="323" t="s">
        <v>2845</v>
      </c>
      <c r="E303" s="325" t="s">
        <v>94</v>
      </c>
      <c r="G303" s="324">
        <v>2.4375</v>
      </c>
      <c r="H303" s="324">
        <v>2.125</v>
      </c>
      <c r="I303" s="324">
        <v>1.1875</v>
      </c>
      <c r="J303" s="324">
        <v>0.625</v>
      </c>
      <c r="L303" s="325" t="s">
        <v>3181</v>
      </c>
      <c r="M303" s="326" t="s">
        <v>3182</v>
      </c>
    </row>
    <row r="304" spans="3:17">
      <c r="C304" s="323">
        <v>2118</v>
      </c>
      <c r="D304" s="323" t="s">
        <v>2849</v>
      </c>
      <c r="E304" s="325" t="s">
        <v>94</v>
      </c>
      <c r="G304" s="324">
        <v>1.875</v>
      </c>
      <c r="H304" s="324">
        <v>1.875</v>
      </c>
      <c r="I304" s="324">
        <v>1</v>
      </c>
      <c r="J304" s="324">
        <v>0.5</v>
      </c>
      <c r="L304" s="325" t="s">
        <v>3140</v>
      </c>
      <c r="M304" s="326" t="s">
        <v>3183</v>
      </c>
    </row>
    <row r="305" spans="1:17">
      <c r="C305" s="323">
        <v>2119</v>
      </c>
      <c r="D305" s="323" t="s">
        <v>2845</v>
      </c>
      <c r="E305" s="325" t="s">
        <v>94</v>
      </c>
      <c r="G305" s="324">
        <v>3</v>
      </c>
      <c r="H305" s="324">
        <v>8</v>
      </c>
      <c r="I305" s="324" t="s">
        <v>3184</v>
      </c>
      <c r="L305" s="325" t="s">
        <v>3172</v>
      </c>
    </row>
    <row r="306" spans="1:17">
      <c r="C306" s="323">
        <v>2120</v>
      </c>
      <c r="D306" s="323" t="s">
        <v>2845</v>
      </c>
      <c r="E306" s="325" t="s">
        <v>94</v>
      </c>
      <c r="G306" s="324">
        <v>1.875</v>
      </c>
      <c r="H306" s="324">
        <v>1.875</v>
      </c>
      <c r="I306" s="324">
        <v>0.875</v>
      </c>
      <c r="J306" s="324">
        <v>0.625</v>
      </c>
      <c r="L306" s="325" t="s">
        <v>3140</v>
      </c>
    </row>
    <row r="307" spans="1:17">
      <c r="C307" s="323">
        <v>2121</v>
      </c>
      <c r="D307" s="323" t="s">
        <v>2849</v>
      </c>
      <c r="E307" s="325" t="s">
        <v>2035</v>
      </c>
      <c r="G307" s="324">
        <v>1.875</v>
      </c>
      <c r="H307" s="324">
        <v>1.875</v>
      </c>
      <c r="I307" s="324">
        <v>1.25</v>
      </c>
      <c r="L307" s="325" t="s">
        <v>3140</v>
      </c>
      <c r="M307" s="326" t="s">
        <v>3185</v>
      </c>
    </row>
    <row r="308" spans="1:17">
      <c r="C308" s="323">
        <v>2122</v>
      </c>
      <c r="D308" s="323" t="s">
        <v>2849</v>
      </c>
      <c r="E308" s="325" t="s">
        <v>2035</v>
      </c>
      <c r="G308" s="324">
        <v>1.875</v>
      </c>
      <c r="H308" s="324">
        <v>1.875</v>
      </c>
      <c r="I308" s="324">
        <v>1.5</v>
      </c>
      <c r="J308" s="324" t="s">
        <v>234</v>
      </c>
      <c r="L308" s="325" t="s">
        <v>3140</v>
      </c>
      <c r="M308" s="326" t="s">
        <v>3185</v>
      </c>
    </row>
    <row r="309" spans="1:17">
      <c r="C309" s="323">
        <v>2123</v>
      </c>
      <c r="D309" s="323" t="s">
        <v>2849</v>
      </c>
      <c r="E309" s="325" t="s">
        <v>2035</v>
      </c>
      <c r="G309" s="324">
        <v>3.875</v>
      </c>
      <c r="H309" s="324">
        <v>1.75</v>
      </c>
      <c r="I309" s="324">
        <v>0.5</v>
      </c>
      <c r="L309" s="325" t="s">
        <v>2853</v>
      </c>
      <c r="M309" s="326" t="s">
        <v>2035</v>
      </c>
    </row>
    <row r="310" spans="1:17">
      <c r="C310" s="323">
        <v>2124</v>
      </c>
      <c r="D310" s="323" t="s">
        <v>2845</v>
      </c>
      <c r="E310" s="325" t="s">
        <v>94</v>
      </c>
      <c r="G310" s="324">
        <v>3.5625</v>
      </c>
      <c r="H310" s="324">
        <v>2.8125</v>
      </c>
      <c r="I310" s="324">
        <v>1.125</v>
      </c>
      <c r="L310" s="325" t="s">
        <v>3117</v>
      </c>
      <c r="M310" s="326" t="s">
        <v>3186</v>
      </c>
    </row>
    <row r="311" spans="1:17">
      <c r="C311" s="323">
        <v>2125</v>
      </c>
      <c r="D311" s="323" t="s">
        <v>2845</v>
      </c>
      <c r="E311" s="325" t="s">
        <v>94</v>
      </c>
      <c r="G311" s="324">
        <v>3.5625</v>
      </c>
      <c r="H311" s="324">
        <v>1.3125</v>
      </c>
      <c r="I311" s="324">
        <v>0.4375</v>
      </c>
      <c r="J311" s="324">
        <v>1.125</v>
      </c>
      <c r="K311" s="324" t="s">
        <v>3092</v>
      </c>
      <c r="L311" s="325" t="s">
        <v>3117</v>
      </c>
      <c r="M311" s="326" t="s">
        <v>3187</v>
      </c>
      <c r="N311" s="325" t="s">
        <v>3188</v>
      </c>
      <c r="O311" s="321" t="s">
        <v>3189</v>
      </c>
    </row>
    <row r="312" spans="1:17">
      <c r="C312" s="323">
        <v>2126</v>
      </c>
      <c r="D312" s="323" t="s">
        <v>2907</v>
      </c>
      <c r="E312" s="325" t="s">
        <v>1970</v>
      </c>
      <c r="G312" s="324">
        <v>3.125</v>
      </c>
      <c r="H312" s="324">
        <v>3.125</v>
      </c>
      <c r="I312" s="324">
        <v>1.625</v>
      </c>
      <c r="L312" s="325" t="s">
        <v>3140</v>
      </c>
      <c r="M312" s="326" t="s">
        <v>3190</v>
      </c>
    </row>
    <row r="313" spans="1:17">
      <c r="A313" s="335"/>
      <c r="B313" s="336"/>
      <c r="C313" s="337">
        <v>2127</v>
      </c>
      <c r="D313" s="337" t="s">
        <v>2845</v>
      </c>
      <c r="E313" s="338" t="s">
        <v>94</v>
      </c>
      <c r="F313" s="338" t="s">
        <v>2822</v>
      </c>
      <c r="G313" s="339">
        <v>2.0625</v>
      </c>
      <c r="H313" s="339">
        <v>1.75</v>
      </c>
      <c r="I313" s="339">
        <v>1.375</v>
      </c>
      <c r="J313" s="339">
        <v>1</v>
      </c>
      <c r="K313" s="339" t="s">
        <v>2899</v>
      </c>
      <c r="L313" s="338" t="s">
        <v>3156</v>
      </c>
      <c r="M313" s="340" t="s">
        <v>3191</v>
      </c>
      <c r="N313" s="338" t="s">
        <v>3192</v>
      </c>
      <c r="O313" s="335" t="s">
        <v>3193</v>
      </c>
      <c r="P313" s="335" t="s">
        <v>3194</v>
      </c>
      <c r="Q313" s="335" t="s">
        <v>3195</v>
      </c>
    </row>
    <row r="314" spans="1:17">
      <c r="C314" s="323">
        <v>2128</v>
      </c>
      <c r="D314" s="323" t="s">
        <v>2845</v>
      </c>
      <c r="E314" s="325" t="s">
        <v>94</v>
      </c>
      <c r="F314" s="325" t="s">
        <v>2860</v>
      </c>
      <c r="G314" s="324">
        <v>2.0625</v>
      </c>
      <c r="H314" s="324">
        <v>1.625</v>
      </c>
      <c r="I314" s="324">
        <v>1</v>
      </c>
      <c r="J314" s="324">
        <v>0.75</v>
      </c>
      <c r="K314" s="324" t="s">
        <v>2899</v>
      </c>
      <c r="L314" s="325" t="s">
        <v>3156</v>
      </c>
      <c r="M314" s="326" t="s">
        <v>3196</v>
      </c>
      <c r="N314" s="325" t="s">
        <v>3197</v>
      </c>
      <c r="O314" s="321" t="s">
        <v>3198</v>
      </c>
      <c r="P314" s="321" t="s">
        <v>3199</v>
      </c>
      <c r="Q314" s="321" t="s">
        <v>3200</v>
      </c>
    </row>
    <row r="315" spans="1:17">
      <c r="A315" s="335"/>
      <c r="B315" s="336"/>
      <c r="C315" s="337">
        <v>2130</v>
      </c>
      <c r="D315" s="337" t="s">
        <v>2845</v>
      </c>
      <c r="E315" s="338" t="s">
        <v>94</v>
      </c>
      <c r="F315" s="338" t="s">
        <v>2822</v>
      </c>
      <c r="G315" s="339">
        <v>5.9375</v>
      </c>
      <c r="H315" s="339">
        <v>3.8125</v>
      </c>
      <c r="I315" s="339">
        <v>1</v>
      </c>
      <c r="J315" s="339">
        <v>0.75</v>
      </c>
      <c r="K315" s="339" t="s">
        <v>2899</v>
      </c>
      <c r="L315" s="338" t="s">
        <v>3156</v>
      </c>
      <c r="M315" s="340" t="s">
        <v>3201</v>
      </c>
      <c r="N315" s="338" t="s">
        <v>3202</v>
      </c>
      <c r="O315" s="335" t="s">
        <v>3203</v>
      </c>
      <c r="P315" s="335" t="s">
        <v>3204</v>
      </c>
      <c r="Q315" s="335" t="s">
        <v>3205</v>
      </c>
    </row>
    <row r="316" spans="1:17">
      <c r="C316" s="323">
        <v>2131</v>
      </c>
      <c r="D316" s="323" t="s">
        <v>2845</v>
      </c>
      <c r="E316" s="325" t="s">
        <v>94</v>
      </c>
      <c r="F316" s="325" t="s">
        <v>2860</v>
      </c>
      <c r="G316" s="324">
        <v>8.5</v>
      </c>
      <c r="H316" s="324">
        <v>1.9375</v>
      </c>
      <c r="I316" s="324">
        <v>0.75</v>
      </c>
      <c r="J316" s="324">
        <v>0.625</v>
      </c>
      <c r="K316" s="324" t="s">
        <v>2899</v>
      </c>
      <c r="L316" s="325" t="s">
        <v>234</v>
      </c>
      <c r="M316" s="326" t="s">
        <v>3206</v>
      </c>
      <c r="N316" s="325" t="s">
        <v>3207</v>
      </c>
      <c r="O316" s="321" t="s">
        <v>3208</v>
      </c>
      <c r="P316" s="321" t="s">
        <v>3209</v>
      </c>
      <c r="Q316" s="321" t="s">
        <v>3210</v>
      </c>
    </row>
    <row r="317" spans="1:17">
      <c r="C317" s="323">
        <v>2132</v>
      </c>
      <c r="D317" s="323" t="s">
        <v>2907</v>
      </c>
      <c r="E317" s="325" t="s">
        <v>1970</v>
      </c>
      <c r="G317" s="324">
        <v>3.75</v>
      </c>
      <c r="H317" s="324">
        <v>3</v>
      </c>
      <c r="I317" s="324">
        <v>1.3125</v>
      </c>
      <c r="L317" s="325" t="s">
        <v>3117</v>
      </c>
      <c r="M317" s="326" t="s">
        <v>3211</v>
      </c>
    </row>
    <row r="318" spans="1:17">
      <c r="C318" s="323">
        <v>2133</v>
      </c>
      <c r="D318" s="323" t="s">
        <v>2845</v>
      </c>
      <c r="E318" s="325" t="s">
        <v>94</v>
      </c>
      <c r="G318" s="324">
        <v>6.25</v>
      </c>
      <c r="H318" s="324">
        <v>4.25</v>
      </c>
      <c r="I318" s="324">
        <v>1.25</v>
      </c>
      <c r="J318" s="324">
        <v>0.625</v>
      </c>
      <c r="L318" s="325" t="s">
        <v>2881</v>
      </c>
      <c r="M318" s="326" t="s">
        <v>3212</v>
      </c>
    </row>
    <row r="319" spans="1:17">
      <c r="C319" s="323">
        <v>2134</v>
      </c>
      <c r="D319" s="323" t="s">
        <v>2845</v>
      </c>
      <c r="E319" s="325" t="s">
        <v>94</v>
      </c>
      <c r="G319" s="324">
        <v>4.875</v>
      </c>
      <c r="H319" s="324">
        <v>4.875</v>
      </c>
      <c r="I319" s="324">
        <v>0.875</v>
      </c>
      <c r="J319" s="324">
        <v>0.625</v>
      </c>
      <c r="K319" s="324" t="s">
        <v>2861</v>
      </c>
      <c r="L319" s="325" t="s">
        <v>2859</v>
      </c>
    </row>
    <row r="320" spans="1:17">
      <c r="C320" s="323">
        <v>2135</v>
      </c>
      <c r="D320" s="323" t="s">
        <v>2849</v>
      </c>
      <c r="E320" s="325" t="s">
        <v>2035</v>
      </c>
      <c r="G320" s="324">
        <v>6.75</v>
      </c>
      <c r="H320" s="324">
        <v>1.25</v>
      </c>
      <c r="I320" s="324">
        <v>0.625</v>
      </c>
      <c r="L320" s="325" t="s">
        <v>2912</v>
      </c>
    </row>
    <row r="321" spans="2:17">
      <c r="C321" s="323">
        <v>2136</v>
      </c>
      <c r="D321" s="323" t="s">
        <v>2845</v>
      </c>
      <c r="E321" s="325" t="s">
        <v>94</v>
      </c>
      <c r="G321" s="324">
        <v>4</v>
      </c>
      <c r="H321" s="324">
        <v>2.5</v>
      </c>
      <c r="I321" s="324">
        <v>0.5625</v>
      </c>
      <c r="J321" s="324">
        <v>0.875</v>
      </c>
      <c r="K321" s="324" t="s">
        <v>2899</v>
      </c>
      <c r="L321" s="325" t="s">
        <v>3213</v>
      </c>
      <c r="M321" s="326" t="s">
        <v>3214</v>
      </c>
      <c r="N321" s="334" t="s">
        <v>3215</v>
      </c>
      <c r="O321" s="334" t="s">
        <v>3215</v>
      </c>
    </row>
    <row r="322" spans="2:17">
      <c r="C322" s="323">
        <v>2137</v>
      </c>
      <c r="D322" s="323" t="s">
        <v>2849</v>
      </c>
      <c r="E322" s="325" t="s">
        <v>2035</v>
      </c>
      <c r="G322" s="324">
        <v>5.0625</v>
      </c>
      <c r="H322" s="324">
        <v>5.9375</v>
      </c>
      <c r="I322" s="324">
        <v>1</v>
      </c>
      <c r="L322" s="325" t="s">
        <v>3213</v>
      </c>
    </row>
    <row r="323" spans="2:17">
      <c r="C323" s="323">
        <v>2138</v>
      </c>
      <c r="D323" s="323" t="s">
        <v>2845</v>
      </c>
      <c r="E323" s="325" t="s">
        <v>94</v>
      </c>
      <c r="G323" s="324">
        <v>9.75</v>
      </c>
      <c r="H323" s="324">
        <v>2.625</v>
      </c>
      <c r="I323" s="324">
        <v>1.0625</v>
      </c>
      <c r="J323" s="324">
        <v>0.625</v>
      </c>
      <c r="K323" s="324" t="s">
        <v>2936</v>
      </c>
      <c r="L323" s="325" t="s">
        <v>3108</v>
      </c>
      <c r="M323" s="326" t="s">
        <v>3216</v>
      </c>
      <c r="N323" s="325" t="s">
        <v>2851</v>
      </c>
      <c r="O323" s="321" t="s">
        <v>2851</v>
      </c>
    </row>
    <row r="324" spans="2:17">
      <c r="C324" s="323">
        <v>2139</v>
      </c>
      <c r="D324" s="323" t="s">
        <v>2845</v>
      </c>
      <c r="E324" s="325" t="s">
        <v>94</v>
      </c>
      <c r="G324" s="324">
        <v>4.75</v>
      </c>
      <c r="H324" s="324">
        <v>4.375</v>
      </c>
      <c r="I324" s="324">
        <v>1.625</v>
      </c>
      <c r="J324" s="324">
        <v>0.625</v>
      </c>
      <c r="K324" s="324" t="s">
        <v>2936</v>
      </c>
      <c r="L324" s="325" t="s">
        <v>3108</v>
      </c>
      <c r="M324" s="326" t="s">
        <v>3216</v>
      </c>
      <c r="N324" s="325" t="s">
        <v>2872</v>
      </c>
      <c r="O324" s="321" t="s">
        <v>2872</v>
      </c>
    </row>
    <row r="325" spans="2:17">
      <c r="C325" s="323">
        <v>2140</v>
      </c>
      <c r="D325" s="323" t="s">
        <v>2845</v>
      </c>
      <c r="E325" s="325" t="s">
        <v>94</v>
      </c>
      <c r="G325" s="324">
        <v>3.125</v>
      </c>
      <c r="H325" s="324">
        <v>3.125</v>
      </c>
      <c r="I325" s="324">
        <v>1</v>
      </c>
      <c r="J325" s="324">
        <v>0.5625</v>
      </c>
      <c r="K325" s="324" t="s">
        <v>2936</v>
      </c>
      <c r="L325" s="325" t="s">
        <v>3108</v>
      </c>
      <c r="M325" s="326" t="s">
        <v>3216</v>
      </c>
      <c r="N325" s="325" t="s">
        <v>2851</v>
      </c>
      <c r="O325" s="321" t="s">
        <v>2851</v>
      </c>
    </row>
    <row r="326" spans="2:17">
      <c r="C326" s="323">
        <v>2141</v>
      </c>
      <c r="D326" s="323" t="s">
        <v>2845</v>
      </c>
      <c r="E326" s="325" t="s">
        <v>94</v>
      </c>
      <c r="G326" s="324">
        <v>6.875</v>
      </c>
      <c r="H326" s="324">
        <v>1.1875</v>
      </c>
      <c r="I326" s="324">
        <v>0.5625</v>
      </c>
      <c r="J326" s="324">
        <v>2.4375</v>
      </c>
      <c r="L326" s="325" t="s">
        <v>3217</v>
      </c>
    </row>
    <row r="327" spans="2:17">
      <c r="C327" s="323">
        <v>2142</v>
      </c>
      <c r="D327" s="323" t="s">
        <v>2845</v>
      </c>
      <c r="E327" s="325" t="s">
        <v>94</v>
      </c>
      <c r="G327" s="324">
        <v>5.125</v>
      </c>
      <c r="H327" s="324">
        <v>5.125</v>
      </c>
      <c r="I327" s="324">
        <v>0.75</v>
      </c>
      <c r="J327" s="324">
        <v>0.5625</v>
      </c>
      <c r="L327" s="325" t="s">
        <v>3181</v>
      </c>
    </row>
    <row r="328" spans="2:17">
      <c r="B328" s="323"/>
      <c r="C328" s="323">
        <v>2143</v>
      </c>
      <c r="D328" s="323" t="s">
        <v>2907</v>
      </c>
      <c r="E328" s="325" t="s">
        <v>1970</v>
      </c>
      <c r="F328" s="321"/>
      <c r="G328" s="324">
        <v>5.1875</v>
      </c>
      <c r="H328" s="324">
        <v>3.3125</v>
      </c>
      <c r="I328" s="324">
        <v>1.3125</v>
      </c>
      <c r="M328" s="326" t="s">
        <v>3218</v>
      </c>
    </row>
    <row r="329" spans="2:17">
      <c r="C329" s="323">
        <v>2144</v>
      </c>
      <c r="D329" s="323" t="s">
        <v>2845</v>
      </c>
      <c r="E329" s="325" t="s">
        <v>94</v>
      </c>
      <c r="G329" s="324">
        <v>4.25</v>
      </c>
      <c r="H329" s="324">
        <v>2.5</v>
      </c>
      <c r="I329" s="324">
        <v>0.875</v>
      </c>
      <c r="J329" s="324">
        <v>0.75</v>
      </c>
      <c r="L329" s="325" t="s">
        <v>3219</v>
      </c>
    </row>
    <row r="330" spans="2:17">
      <c r="C330" s="323">
        <v>2145</v>
      </c>
      <c r="D330" s="323" t="s">
        <v>2845</v>
      </c>
      <c r="E330" s="325" t="s">
        <v>94</v>
      </c>
      <c r="G330" s="324">
        <v>5.375</v>
      </c>
      <c r="H330" s="324">
        <v>4.5</v>
      </c>
      <c r="I330" s="324">
        <v>0.625</v>
      </c>
      <c r="J330" s="324">
        <v>0.5</v>
      </c>
      <c r="L330" s="325" t="s">
        <v>3085</v>
      </c>
    </row>
    <row r="331" spans="2:17">
      <c r="C331" s="323">
        <v>2146</v>
      </c>
      <c r="D331" s="323" t="s">
        <v>2845</v>
      </c>
      <c r="E331" s="325" t="s">
        <v>94</v>
      </c>
      <c r="G331" s="324">
        <v>10</v>
      </c>
      <c r="H331" s="324">
        <v>1.625</v>
      </c>
      <c r="I331" s="324">
        <v>0.625</v>
      </c>
      <c r="J331" s="324">
        <v>0.5</v>
      </c>
      <c r="L331" s="325" t="s">
        <v>3085</v>
      </c>
    </row>
    <row r="332" spans="2:17">
      <c r="C332" s="323">
        <v>2147</v>
      </c>
      <c r="D332" s="323" t="s">
        <v>2845</v>
      </c>
      <c r="E332" s="325" t="s">
        <v>94</v>
      </c>
      <c r="F332" s="325" t="s">
        <v>2860</v>
      </c>
      <c r="G332" s="324">
        <v>3</v>
      </c>
      <c r="H332" s="324">
        <v>3</v>
      </c>
      <c r="I332" s="324">
        <v>1</v>
      </c>
      <c r="J332" s="324">
        <v>0.5</v>
      </c>
      <c r="K332" s="324" t="s">
        <v>2899</v>
      </c>
      <c r="L332" s="325" t="s">
        <v>3220</v>
      </c>
      <c r="O332" s="321" t="s">
        <v>3221</v>
      </c>
      <c r="P332" s="321" t="s">
        <v>3222</v>
      </c>
      <c r="Q332" s="321" t="s">
        <v>3223</v>
      </c>
    </row>
    <row r="333" spans="2:17">
      <c r="C333" s="323">
        <v>2148</v>
      </c>
      <c r="D333" s="323" t="s">
        <v>2845</v>
      </c>
      <c r="E333" s="325" t="s">
        <v>94</v>
      </c>
      <c r="G333" s="324">
        <v>3.5</v>
      </c>
      <c r="H333" s="324">
        <v>3.25</v>
      </c>
      <c r="I333" s="324">
        <v>0.625</v>
      </c>
      <c r="J333" s="324">
        <v>0.5</v>
      </c>
      <c r="L333" s="325" t="s">
        <v>3181</v>
      </c>
    </row>
    <row r="334" spans="2:17">
      <c r="C334" s="323">
        <v>2149</v>
      </c>
      <c r="D334" s="323" t="s">
        <v>2849</v>
      </c>
      <c r="E334" s="325" t="s">
        <v>2035</v>
      </c>
      <c r="G334" s="324">
        <v>6.5</v>
      </c>
      <c r="H334" s="324">
        <v>4.75</v>
      </c>
      <c r="I334" s="324">
        <v>1.125</v>
      </c>
      <c r="L334" s="325" t="s">
        <v>2912</v>
      </c>
    </row>
    <row r="335" spans="2:17">
      <c r="C335" s="323">
        <v>2150</v>
      </c>
      <c r="D335" s="323" t="s">
        <v>2845</v>
      </c>
      <c r="E335" s="325" t="s">
        <v>94</v>
      </c>
      <c r="G335" s="324">
        <v>13.625</v>
      </c>
      <c r="H335" s="324">
        <v>9</v>
      </c>
      <c r="I335" s="324">
        <v>3.375</v>
      </c>
      <c r="J335" s="324">
        <v>0.75</v>
      </c>
      <c r="L335" s="325" t="s">
        <v>2993</v>
      </c>
      <c r="M335" s="326" t="s">
        <v>3224</v>
      </c>
    </row>
    <row r="336" spans="2:17">
      <c r="C336" s="323">
        <v>2151</v>
      </c>
      <c r="D336" s="323" t="s">
        <v>2845</v>
      </c>
      <c r="E336" s="325" t="s">
        <v>94</v>
      </c>
      <c r="G336" s="324">
        <v>4.0625</v>
      </c>
      <c r="H336" s="324">
        <v>3.5</v>
      </c>
      <c r="I336" s="324">
        <v>1.25</v>
      </c>
      <c r="J336" s="324">
        <v>0.625</v>
      </c>
      <c r="K336" s="324" t="s">
        <v>2846</v>
      </c>
      <c r="L336" s="325" t="s">
        <v>3089</v>
      </c>
      <c r="M336" s="326" t="s">
        <v>3225</v>
      </c>
      <c r="N336" s="325" t="s">
        <v>2848</v>
      </c>
      <c r="O336" s="321" t="s">
        <v>2851</v>
      </c>
    </row>
    <row r="337" spans="2:18">
      <c r="C337" s="323">
        <v>2152</v>
      </c>
      <c r="D337" s="323" t="s">
        <v>2845</v>
      </c>
      <c r="E337" s="325" t="s">
        <v>94</v>
      </c>
      <c r="G337" s="324">
        <v>3.1875</v>
      </c>
      <c r="H337" s="324">
        <v>3.1875</v>
      </c>
      <c r="I337" s="324">
        <v>2.9375</v>
      </c>
      <c r="L337" s="325" t="s">
        <v>3226</v>
      </c>
    </row>
    <row r="338" spans="2:18">
      <c r="C338" s="323">
        <v>2153</v>
      </c>
      <c r="D338" s="323" t="s">
        <v>2845</v>
      </c>
      <c r="E338" s="325" t="s">
        <v>94</v>
      </c>
      <c r="G338" s="324">
        <v>8</v>
      </c>
      <c r="H338" s="324">
        <v>2</v>
      </c>
      <c r="I338" s="324">
        <v>1</v>
      </c>
      <c r="J338" s="324">
        <v>0.5625</v>
      </c>
      <c r="L338" s="325" t="s">
        <v>3089</v>
      </c>
    </row>
    <row r="339" spans="2:18" s="346" customFormat="1">
      <c r="B339" s="341"/>
      <c r="C339" s="342">
        <v>2154</v>
      </c>
      <c r="D339" s="342" t="s">
        <v>2845</v>
      </c>
      <c r="E339" s="343" t="s">
        <v>94</v>
      </c>
      <c r="F339" s="343" t="s">
        <v>2860</v>
      </c>
      <c r="G339" s="344">
        <v>3.5</v>
      </c>
      <c r="H339" s="344">
        <v>1.375</v>
      </c>
      <c r="I339" s="344">
        <v>1.5</v>
      </c>
      <c r="J339" s="344">
        <v>2</v>
      </c>
      <c r="K339" s="344"/>
      <c r="L339" s="343" t="s">
        <v>3089</v>
      </c>
      <c r="M339" s="345" t="s">
        <v>3227</v>
      </c>
      <c r="N339" s="343" t="s">
        <v>2851</v>
      </c>
      <c r="O339" s="346" t="s">
        <v>2851</v>
      </c>
      <c r="P339" s="346" t="s">
        <v>3228</v>
      </c>
      <c r="Q339" s="346" t="s">
        <v>3229</v>
      </c>
    </row>
    <row r="340" spans="2:18">
      <c r="B340" s="322">
        <v>35886</v>
      </c>
      <c r="C340" s="323">
        <v>2155</v>
      </c>
      <c r="D340" s="323" t="s">
        <v>2907</v>
      </c>
      <c r="E340" s="325" t="s">
        <v>1970</v>
      </c>
      <c r="G340" s="324">
        <v>6.46875</v>
      </c>
      <c r="H340" s="324">
        <v>2</v>
      </c>
      <c r="I340" s="324">
        <v>1</v>
      </c>
      <c r="M340" s="326" t="s">
        <v>3230</v>
      </c>
      <c r="O340" s="321" t="s">
        <v>3231</v>
      </c>
    </row>
    <row r="341" spans="2:18">
      <c r="C341" s="323">
        <v>2156</v>
      </c>
      <c r="D341" s="323" t="s">
        <v>2845</v>
      </c>
      <c r="E341" s="325" t="s">
        <v>94</v>
      </c>
      <c r="G341" s="324">
        <v>2.6875</v>
      </c>
      <c r="H341" s="324">
        <v>2.6875</v>
      </c>
      <c r="I341" s="324">
        <v>0.9375</v>
      </c>
      <c r="J341" s="324">
        <v>0.5625</v>
      </c>
      <c r="L341" s="325" t="s">
        <v>3138</v>
      </c>
    </row>
    <row r="342" spans="2:18">
      <c r="C342" s="323">
        <v>2157</v>
      </c>
      <c r="D342" s="323" t="s">
        <v>2849</v>
      </c>
      <c r="E342" s="325" t="s">
        <v>94</v>
      </c>
      <c r="G342" s="324">
        <v>1.75</v>
      </c>
      <c r="H342" s="324">
        <v>1</v>
      </c>
      <c r="I342" s="324">
        <v>2.0625</v>
      </c>
      <c r="L342" s="325" t="s">
        <v>3232</v>
      </c>
    </row>
    <row r="343" spans="2:18">
      <c r="C343" s="323">
        <v>2158</v>
      </c>
      <c r="D343" s="323" t="s">
        <v>2845</v>
      </c>
      <c r="E343" s="325" t="s">
        <v>94</v>
      </c>
      <c r="G343" s="324">
        <v>13.5</v>
      </c>
      <c r="H343" s="324">
        <v>9.6875</v>
      </c>
      <c r="I343" s="324">
        <v>1.3125</v>
      </c>
      <c r="J343" s="324">
        <v>0.75</v>
      </c>
      <c r="L343" s="325" t="s">
        <v>3085</v>
      </c>
    </row>
    <row r="344" spans="2:18">
      <c r="C344" s="323">
        <v>2159</v>
      </c>
      <c r="D344" s="323" t="s">
        <v>2845</v>
      </c>
      <c r="E344" s="325" t="s">
        <v>94</v>
      </c>
      <c r="G344" s="324">
        <v>4.25</v>
      </c>
      <c r="H344" s="324">
        <v>2.8125</v>
      </c>
      <c r="I344" s="324">
        <v>0.6875</v>
      </c>
      <c r="J344" s="324">
        <v>0.5</v>
      </c>
      <c r="L344" s="325" t="s">
        <v>3233</v>
      </c>
    </row>
    <row r="345" spans="2:18">
      <c r="C345" s="323">
        <v>2160</v>
      </c>
      <c r="D345" s="323" t="s">
        <v>2845</v>
      </c>
      <c r="E345" s="325" t="s">
        <v>94</v>
      </c>
      <c r="G345" s="324">
        <v>7.875</v>
      </c>
      <c r="H345" s="324">
        <v>1.375</v>
      </c>
      <c r="I345" s="324">
        <v>0.625</v>
      </c>
      <c r="J345" s="324">
        <v>0.5625</v>
      </c>
      <c r="L345" s="325" t="s">
        <v>2928</v>
      </c>
    </row>
    <row r="346" spans="2:18">
      <c r="C346" s="323">
        <v>2161</v>
      </c>
      <c r="D346" s="323" t="s">
        <v>2845</v>
      </c>
      <c r="E346" s="325" t="s">
        <v>94</v>
      </c>
      <c r="G346" s="324">
        <v>2.875</v>
      </c>
      <c r="H346" s="324">
        <v>2.125</v>
      </c>
      <c r="I346" s="324">
        <v>0.75</v>
      </c>
      <c r="J346" s="324">
        <v>0.5625</v>
      </c>
      <c r="L346" s="325" t="s">
        <v>2928</v>
      </c>
      <c r="M346" s="326" t="s">
        <v>3234</v>
      </c>
      <c r="N346" s="325" t="s">
        <v>2848</v>
      </c>
      <c r="O346" s="321" t="s">
        <v>2848</v>
      </c>
    </row>
    <row r="347" spans="2:18">
      <c r="C347" s="323">
        <v>2162</v>
      </c>
      <c r="D347" s="323" t="s">
        <v>2907</v>
      </c>
      <c r="E347" s="325" t="s">
        <v>1970</v>
      </c>
      <c r="G347" s="324">
        <v>6</v>
      </c>
      <c r="H347" s="324">
        <v>3.46875</v>
      </c>
      <c r="I347" s="324">
        <v>0.84375</v>
      </c>
      <c r="J347" s="324" t="s">
        <v>3235</v>
      </c>
      <c r="L347" s="325" t="s">
        <v>2881</v>
      </c>
      <c r="M347" s="326" t="s">
        <v>3236</v>
      </c>
      <c r="N347" s="325" t="s">
        <v>3237</v>
      </c>
    </row>
    <row r="348" spans="2:18">
      <c r="C348" s="323">
        <v>2163</v>
      </c>
      <c r="D348" s="323" t="s">
        <v>2845</v>
      </c>
      <c r="E348" s="325" t="s">
        <v>94</v>
      </c>
      <c r="G348" s="324">
        <v>5</v>
      </c>
      <c r="H348" s="324">
        <v>4.875</v>
      </c>
      <c r="I348" s="324">
        <v>0.75</v>
      </c>
      <c r="J348" s="324">
        <v>1.25</v>
      </c>
      <c r="L348" s="325" t="s">
        <v>3117</v>
      </c>
    </row>
    <row r="349" spans="2:18">
      <c r="C349" s="323">
        <v>2164</v>
      </c>
      <c r="D349" s="323" t="s">
        <v>2845</v>
      </c>
      <c r="E349" s="325" t="s">
        <v>94</v>
      </c>
      <c r="G349" s="324">
        <v>6</v>
      </c>
      <c r="H349" s="324">
        <v>5.5</v>
      </c>
      <c r="I349" s="324">
        <v>1.0625</v>
      </c>
      <c r="J349" s="324">
        <v>0.75</v>
      </c>
      <c r="L349" s="325" t="s">
        <v>3085</v>
      </c>
      <c r="N349" s="325" t="s">
        <v>3238</v>
      </c>
      <c r="O349" s="321" t="s">
        <v>3239</v>
      </c>
    </row>
    <row r="350" spans="2:18">
      <c r="C350" s="323">
        <v>2165</v>
      </c>
      <c r="D350" s="323" t="s">
        <v>2845</v>
      </c>
      <c r="E350" s="325" t="s">
        <v>94</v>
      </c>
      <c r="G350" s="324">
        <v>6.9375</v>
      </c>
      <c r="H350" s="324">
        <v>4.1875</v>
      </c>
      <c r="I350" s="324">
        <v>0.5</v>
      </c>
      <c r="J350" s="324">
        <v>0.75</v>
      </c>
      <c r="K350" s="324" t="s">
        <v>2899</v>
      </c>
      <c r="L350" s="325" t="s">
        <v>3117</v>
      </c>
      <c r="M350" s="326" t="s">
        <v>3240</v>
      </c>
      <c r="N350" s="325" t="s">
        <v>2872</v>
      </c>
      <c r="O350" s="321" t="s">
        <v>2872</v>
      </c>
      <c r="R350" s="321" t="s">
        <v>3241</v>
      </c>
    </row>
    <row r="351" spans="2:18">
      <c r="C351" s="323">
        <v>2167</v>
      </c>
      <c r="D351" s="323" t="s">
        <v>2907</v>
      </c>
      <c r="E351" s="325" t="s">
        <v>1970</v>
      </c>
      <c r="G351" s="324">
        <v>8.625</v>
      </c>
      <c r="H351" s="324">
        <v>2.09375</v>
      </c>
      <c r="I351" s="324">
        <v>1</v>
      </c>
      <c r="L351" s="325" t="s">
        <v>2875</v>
      </c>
      <c r="M351" s="326" t="s">
        <v>3242</v>
      </c>
    </row>
    <row r="352" spans="2:18">
      <c r="C352" s="323">
        <v>2168</v>
      </c>
      <c r="D352" s="323" t="s">
        <v>2845</v>
      </c>
      <c r="E352" s="325" t="s">
        <v>94</v>
      </c>
      <c r="G352" s="324">
        <v>9.75</v>
      </c>
      <c r="H352" s="324">
        <v>3.3125</v>
      </c>
      <c r="I352" s="324">
        <v>1</v>
      </c>
      <c r="J352" s="324">
        <v>0.625</v>
      </c>
      <c r="L352" s="325" t="s">
        <v>3243</v>
      </c>
    </row>
    <row r="353" spans="3:16">
      <c r="C353" s="323">
        <v>2169</v>
      </c>
      <c r="D353" s="323" t="s">
        <v>2845</v>
      </c>
      <c r="E353" s="325" t="s">
        <v>94</v>
      </c>
      <c r="G353" s="324">
        <v>4.25</v>
      </c>
      <c r="H353" s="324">
        <v>3.125</v>
      </c>
      <c r="I353" s="324">
        <v>1</v>
      </c>
      <c r="J353" s="324">
        <v>0.625</v>
      </c>
      <c r="L353" s="325" t="s">
        <v>3243</v>
      </c>
    </row>
    <row r="354" spans="3:16">
      <c r="C354" s="323">
        <v>2170</v>
      </c>
      <c r="D354" s="323" t="s">
        <v>2907</v>
      </c>
      <c r="E354" s="325" t="s">
        <v>1970</v>
      </c>
      <c r="G354" s="324">
        <v>6.5</v>
      </c>
      <c r="H354" s="324">
        <v>2.71875</v>
      </c>
      <c r="I354" s="324">
        <v>1.09375</v>
      </c>
      <c r="L354" s="325" t="s">
        <v>3244</v>
      </c>
      <c r="M354" s="326" t="s">
        <v>3245</v>
      </c>
    </row>
    <row r="355" spans="3:16">
      <c r="C355" s="323">
        <v>2171</v>
      </c>
      <c r="D355" s="323" t="s">
        <v>2845</v>
      </c>
      <c r="E355" s="325" t="s">
        <v>94</v>
      </c>
      <c r="G355" s="324">
        <v>2.875</v>
      </c>
      <c r="H355" s="324">
        <v>2.5</v>
      </c>
      <c r="I355" s="324">
        <v>1.25</v>
      </c>
      <c r="J355" s="324">
        <v>0.5625</v>
      </c>
      <c r="L355" s="325" t="s">
        <v>2928</v>
      </c>
    </row>
    <row r="356" spans="3:16">
      <c r="C356" s="323">
        <v>2172</v>
      </c>
      <c r="D356" s="323" t="s">
        <v>2845</v>
      </c>
      <c r="E356" s="325" t="s">
        <v>94</v>
      </c>
      <c r="G356" s="324">
        <v>10.4375</v>
      </c>
      <c r="H356" s="324">
        <v>6.166666666666667</v>
      </c>
      <c r="I356" s="324">
        <v>0.75</v>
      </c>
      <c r="J356" s="324">
        <v>0.625</v>
      </c>
      <c r="L356" s="325" t="s">
        <v>3156</v>
      </c>
      <c r="M356" s="326" t="s">
        <v>3246</v>
      </c>
      <c r="N356" s="325" t="s">
        <v>3247</v>
      </c>
      <c r="O356" s="321" t="s">
        <v>3248</v>
      </c>
      <c r="P356" s="321" t="s">
        <v>3249</v>
      </c>
    </row>
    <row r="357" spans="3:16">
      <c r="C357" s="323">
        <v>2173</v>
      </c>
      <c r="D357" s="323" t="s">
        <v>2845</v>
      </c>
      <c r="E357" s="325" t="s">
        <v>94</v>
      </c>
      <c r="G357" s="324">
        <v>2.75</v>
      </c>
      <c r="H357" s="324">
        <v>3.25</v>
      </c>
      <c r="I357" s="324">
        <v>0.6875</v>
      </c>
      <c r="J357" s="324">
        <v>0.6875</v>
      </c>
      <c r="L357" s="325" t="s">
        <v>2956</v>
      </c>
      <c r="M357" s="326" t="s">
        <v>3250</v>
      </c>
    </row>
    <row r="358" spans="3:16">
      <c r="C358" s="323">
        <v>2174</v>
      </c>
      <c r="D358" s="323" t="s">
        <v>2907</v>
      </c>
      <c r="E358" s="325" t="s">
        <v>1970</v>
      </c>
      <c r="G358" s="324">
        <v>7.875</v>
      </c>
      <c r="H358" s="324">
        <v>7.5</v>
      </c>
      <c r="I358" s="324">
        <v>2.375</v>
      </c>
      <c r="L358" s="325" t="s">
        <v>3089</v>
      </c>
      <c r="M358" s="326" t="s">
        <v>3251</v>
      </c>
    </row>
    <row r="359" spans="3:16">
      <c r="C359" s="323">
        <v>2175</v>
      </c>
      <c r="D359" s="323" t="s">
        <v>2907</v>
      </c>
      <c r="E359" s="325" t="s">
        <v>1970</v>
      </c>
      <c r="G359" s="324">
        <v>5</v>
      </c>
      <c r="H359" s="324">
        <v>4.96875</v>
      </c>
      <c r="I359" s="324">
        <v>2.34375</v>
      </c>
      <c r="K359" s="324" t="s">
        <v>2980</v>
      </c>
      <c r="L359" s="325" t="s">
        <v>3089</v>
      </c>
      <c r="M359" s="326" t="s">
        <v>3251</v>
      </c>
    </row>
    <row r="360" spans="3:16">
      <c r="C360" s="323">
        <v>2176</v>
      </c>
      <c r="D360" s="323" t="s">
        <v>2907</v>
      </c>
      <c r="E360" s="325" t="s">
        <v>1970</v>
      </c>
      <c r="G360" s="324">
        <v>1.96875</v>
      </c>
      <c r="H360" s="324">
        <v>2.0625</v>
      </c>
      <c r="I360" s="324">
        <v>1.03125</v>
      </c>
      <c r="L360" s="325" t="s">
        <v>3232</v>
      </c>
      <c r="M360" s="326" t="s">
        <v>3252</v>
      </c>
    </row>
    <row r="361" spans="3:16">
      <c r="C361" s="323">
        <v>2178</v>
      </c>
      <c r="D361" s="323" t="s">
        <v>2907</v>
      </c>
      <c r="E361" s="325" t="s">
        <v>1970</v>
      </c>
      <c r="G361" s="324">
        <v>3.6875</v>
      </c>
      <c r="H361" s="324">
        <v>1.0625</v>
      </c>
      <c r="I361" s="324">
        <v>2.65625</v>
      </c>
      <c r="L361" s="325" t="s">
        <v>3089</v>
      </c>
      <c r="M361" s="326" t="s">
        <v>3253</v>
      </c>
    </row>
    <row r="362" spans="3:16">
      <c r="C362" s="323">
        <v>2179</v>
      </c>
      <c r="D362" s="323" t="s">
        <v>2907</v>
      </c>
      <c r="E362" s="325" t="s">
        <v>1970</v>
      </c>
      <c r="G362" s="324">
        <v>3.1875</v>
      </c>
      <c r="H362" s="324">
        <v>3.21875</v>
      </c>
      <c r="I362" s="324">
        <v>1.40625</v>
      </c>
      <c r="L362" s="325" t="s">
        <v>3089</v>
      </c>
      <c r="M362" s="326" t="s">
        <v>3254</v>
      </c>
    </row>
    <row r="363" spans="3:16">
      <c r="C363" s="323">
        <v>2180</v>
      </c>
      <c r="D363" s="323" t="s">
        <v>2907</v>
      </c>
      <c r="E363" s="325" t="s">
        <v>1970</v>
      </c>
      <c r="G363" s="324">
        <v>4.25</v>
      </c>
      <c r="H363" s="324">
        <v>3.71875</v>
      </c>
      <c r="I363" s="324">
        <v>1.40625</v>
      </c>
      <c r="L363" s="325" t="s">
        <v>3089</v>
      </c>
      <c r="M363" s="326" t="s">
        <v>3255</v>
      </c>
    </row>
    <row r="364" spans="3:16">
      <c r="C364" s="323">
        <v>2181</v>
      </c>
      <c r="D364" s="323" t="s">
        <v>2907</v>
      </c>
      <c r="E364" s="325" t="s">
        <v>1970</v>
      </c>
      <c r="G364" s="324">
        <v>8.1875</v>
      </c>
      <c r="H364" s="324">
        <v>2.25</v>
      </c>
      <c r="I364" s="324">
        <v>1.15625</v>
      </c>
      <c r="L364" s="325" t="s">
        <v>3089</v>
      </c>
      <c r="M364" s="326" t="s">
        <v>3256</v>
      </c>
    </row>
    <row r="365" spans="3:16">
      <c r="C365" s="323">
        <v>2182</v>
      </c>
      <c r="D365" s="323" t="s">
        <v>2907</v>
      </c>
      <c r="E365" s="325" t="s">
        <v>1970</v>
      </c>
      <c r="G365" s="324">
        <v>8.625</v>
      </c>
      <c r="H365" s="324">
        <v>2.125</v>
      </c>
      <c r="I365" s="324">
        <v>1.09375</v>
      </c>
      <c r="L365" s="325" t="s">
        <v>2875</v>
      </c>
      <c r="M365" s="326" t="s">
        <v>3257</v>
      </c>
    </row>
    <row r="366" spans="3:16">
      <c r="C366" s="323">
        <v>2183</v>
      </c>
      <c r="D366" s="323" t="s">
        <v>2907</v>
      </c>
      <c r="E366" s="325" t="s">
        <v>1970</v>
      </c>
      <c r="G366" s="324">
        <v>4.59375</v>
      </c>
      <c r="H366" s="324">
        <v>1.96875</v>
      </c>
      <c r="I366" s="324">
        <v>3</v>
      </c>
      <c r="L366" s="325" t="s">
        <v>3136</v>
      </c>
      <c r="M366" s="326" t="s">
        <v>3258</v>
      </c>
    </row>
    <row r="367" spans="3:16">
      <c r="C367" s="323">
        <v>2184</v>
      </c>
      <c r="D367" s="323" t="s">
        <v>2849</v>
      </c>
      <c r="E367" s="325" t="s">
        <v>94</v>
      </c>
      <c r="G367" s="324">
        <v>2.9375</v>
      </c>
      <c r="H367" s="324">
        <v>1.84375</v>
      </c>
      <c r="I367" s="324">
        <v>0.5</v>
      </c>
      <c r="L367" s="325" t="s">
        <v>3136</v>
      </c>
      <c r="M367" s="326" t="s">
        <v>3259</v>
      </c>
    </row>
    <row r="368" spans="3:16">
      <c r="C368" s="323">
        <v>2187</v>
      </c>
      <c r="D368" s="323" t="s">
        <v>2845</v>
      </c>
      <c r="E368" s="325" t="s">
        <v>94</v>
      </c>
      <c r="G368" s="324">
        <v>8.5</v>
      </c>
      <c r="H368" s="324">
        <v>7.5625</v>
      </c>
      <c r="I368" s="324">
        <v>1.5625</v>
      </c>
      <c r="J368" s="324">
        <v>0.625</v>
      </c>
      <c r="L368" s="325" t="s">
        <v>2903</v>
      </c>
    </row>
    <row r="369" spans="3:15">
      <c r="C369" s="323">
        <v>2188</v>
      </c>
      <c r="D369" s="323" t="s">
        <v>2907</v>
      </c>
      <c r="E369" s="325" t="s">
        <v>1970</v>
      </c>
      <c r="G369" s="324">
        <v>3.75</v>
      </c>
      <c r="H369" s="324">
        <v>2.90625</v>
      </c>
      <c r="I369" s="324">
        <v>1.78125</v>
      </c>
      <c r="L369" s="325" t="s">
        <v>2875</v>
      </c>
      <c r="M369" s="326" t="s">
        <v>3260</v>
      </c>
    </row>
    <row r="370" spans="3:15">
      <c r="C370" s="323">
        <v>2189</v>
      </c>
      <c r="D370" s="323" t="s">
        <v>2907</v>
      </c>
      <c r="E370" s="325" t="s">
        <v>1970</v>
      </c>
      <c r="G370" s="324">
        <v>3.6875</v>
      </c>
      <c r="H370" s="324">
        <v>3</v>
      </c>
      <c r="I370" s="324">
        <v>1.53125</v>
      </c>
      <c r="L370" s="325" t="s">
        <v>2875</v>
      </c>
      <c r="M370" s="326" t="s">
        <v>3261</v>
      </c>
    </row>
    <row r="371" spans="3:15">
      <c r="C371" s="323">
        <v>2190</v>
      </c>
      <c r="D371" s="323" t="s">
        <v>2845</v>
      </c>
      <c r="E371" s="325" t="s">
        <v>94</v>
      </c>
      <c r="L371" s="325" t="s">
        <v>2962</v>
      </c>
      <c r="M371" s="326" t="s">
        <v>3262</v>
      </c>
    </row>
    <row r="372" spans="3:15">
      <c r="C372" s="323">
        <v>2191</v>
      </c>
      <c r="D372" s="323" t="s">
        <v>2907</v>
      </c>
      <c r="E372" s="325" t="s">
        <v>1970</v>
      </c>
      <c r="G372" s="324">
        <v>6.25</v>
      </c>
      <c r="H372" s="324">
        <v>8.5</v>
      </c>
      <c r="I372" s="324">
        <v>1.09375</v>
      </c>
      <c r="L372" s="325" t="s">
        <v>3263</v>
      </c>
      <c r="M372" s="326" t="s">
        <v>3264</v>
      </c>
    </row>
    <row r="373" spans="3:15">
      <c r="C373" s="323">
        <v>2192</v>
      </c>
      <c r="D373" s="323" t="s">
        <v>2845</v>
      </c>
      <c r="E373" s="325" t="s">
        <v>94</v>
      </c>
      <c r="G373" s="324">
        <v>3.875</v>
      </c>
      <c r="H373" s="324">
        <v>7.125</v>
      </c>
      <c r="I373" s="324">
        <v>1</v>
      </c>
      <c r="J373" s="324">
        <v>0.625</v>
      </c>
      <c r="L373" s="325" t="s">
        <v>2859</v>
      </c>
      <c r="M373" s="326" t="s">
        <v>3265</v>
      </c>
    </row>
    <row r="374" spans="3:15">
      <c r="C374" s="323">
        <v>2193</v>
      </c>
      <c r="D374" s="323" t="s">
        <v>2845</v>
      </c>
      <c r="E374" s="325" t="s">
        <v>94</v>
      </c>
      <c r="G374" s="324">
        <v>4.625</v>
      </c>
      <c r="H374" s="324">
        <v>4.4375</v>
      </c>
      <c r="I374" s="324">
        <v>0.9375</v>
      </c>
      <c r="J374" s="324">
        <v>0.625</v>
      </c>
      <c r="K374" s="324" t="s">
        <v>2861</v>
      </c>
      <c r="L374" s="325" t="s">
        <v>2859</v>
      </c>
      <c r="M374" s="326" t="s">
        <v>3266</v>
      </c>
    </row>
    <row r="375" spans="3:15">
      <c r="C375" s="323">
        <v>2194</v>
      </c>
      <c r="D375" s="323" t="s">
        <v>2845</v>
      </c>
      <c r="E375" s="325" t="s">
        <v>94</v>
      </c>
      <c r="G375" s="324">
        <v>4.125</v>
      </c>
      <c r="H375" s="324">
        <v>2.875</v>
      </c>
      <c r="I375" s="324">
        <v>0.875</v>
      </c>
      <c r="J375" s="324">
        <v>0.625</v>
      </c>
      <c r="L375" s="325" t="s">
        <v>2859</v>
      </c>
      <c r="M375" s="326" t="s">
        <v>3267</v>
      </c>
    </row>
    <row r="376" spans="3:15">
      <c r="C376" s="323">
        <v>2195</v>
      </c>
      <c r="D376" s="323" t="s">
        <v>2907</v>
      </c>
      <c r="E376" s="325" t="s">
        <v>1970</v>
      </c>
      <c r="G376" s="324">
        <v>6</v>
      </c>
      <c r="H376" s="324">
        <v>1.25</v>
      </c>
      <c r="I376" s="324">
        <v>0.6875</v>
      </c>
      <c r="L376" s="325" t="s">
        <v>2875</v>
      </c>
      <c r="M376" s="326" t="s">
        <v>3268</v>
      </c>
    </row>
    <row r="377" spans="3:15">
      <c r="C377" s="323">
        <v>2196</v>
      </c>
      <c r="D377" s="323" t="s">
        <v>2907</v>
      </c>
      <c r="E377" s="325" t="s">
        <v>1970</v>
      </c>
      <c r="G377" s="324">
        <v>3.5</v>
      </c>
      <c r="H377" s="324">
        <v>3.75</v>
      </c>
      <c r="I377" s="324">
        <v>1.796875</v>
      </c>
      <c r="L377" s="325" t="s">
        <v>2875</v>
      </c>
      <c r="M377" s="326" t="s">
        <v>3269</v>
      </c>
    </row>
    <row r="378" spans="3:15">
      <c r="C378" s="323">
        <v>2197</v>
      </c>
      <c r="D378" s="323" t="s">
        <v>2907</v>
      </c>
      <c r="E378" s="325" t="s">
        <v>1970</v>
      </c>
      <c r="G378" s="324">
        <v>2.5</v>
      </c>
      <c r="H378" s="324">
        <v>2.09375</v>
      </c>
      <c r="I378" s="324">
        <v>1.21875</v>
      </c>
      <c r="J378" s="324" t="s">
        <v>3270</v>
      </c>
      <c r="L378" s="325" t="s">
        <v>2875</v>
      </c>
      <c r="M378" s="326" t="s">
        <v>3271</v>
      </c>
      <c r="N378" s="325" t="s">
        <v>3272</v>
      </c>
    </row>
    <row r="379" spans="3:15">
      <c r="C379" s="323">
        <v>2198</v>
      </c>
      <c r="D379" s="323" t="s">
        <v>2845</v>
      </c>
      <c r="E379" s="325" t="s">
        <v>94</v>
      </c>
      <c r="G379" s="324">
        <v>4.875</v>
      </c>
      <c r="H379" s="324">
        <v>4.6875</v>
      </c>
      <c r="I379" s="324">
        <v>1.0625</v>
      </c>
      <c r="J379" s="324">
        <v>0.625</v>
      </c>
      <c r="K379" s="324" t="s">
        <v>2899</v>
      </c>
      <c r="L379" s="325" t="s">
        <v>2859</v>
      </c>
      <c r="M379" s="326" t="s">
        <v>3273</v>
      </c>
      <c r="N379" s="325" t="s">
        <v>2872</v>
      </c>
      <c r="O379" s="321" t="s">
        <v>2872</v>
      </c>
    </row>
    <row r="380" spans="3:15">
      <c r="C380" s="323">
        <v>2199</v>
      </c>
      <c r="D380" s="323" t="s">
        <v>2845</v>
      </c>
      <c r="E380" s="325" t="s">
        <v>94</v>
      </c>
      <c r="G380" s="324">
        <v>5.3125</v>
      </c>
      <c r="H380" s="324">
        <v>3.4375</v>
      </c>
      <c r="I380" s="324">
        <v>1.125</v>
      </c>
      <c r="J380" s="324">
        <v>0.625</v>
      </c>
      <c r="K380" s="324" t="s">
        <v>2899</v>
      </c>
      <c r="L380" s="325" t="s">
        <v>2859</v>
      </c>
      <c r="M380" s="326" t="s">
        <v>3274</v>
      </c>
      <c r="N380" s="325" t="s">
        <v>2872</v>
      </c>
      <c r="O380" s="321" t="s">
        <v>2872</v>
      </c>
    </row>
    <row r="381" spans="3:15">
      <c r="C381" s="323">
        <v>2200</v>
      </c>
      <c r="D381" s="323" t="s">
        <v>2845</v>
      </c>
      <c r="E381" s="325" t="s">
        <v>94</v>
      </c>
      <c r="G381" s="324">
        <v>8.375</v>
      </c>
      <c r="H381" s="324">
        <v>4</v>
      </c>
      <c r="I381" s="324">
        <v>0.8125</v>
      </c>
      <c r="J381" s="324">
        <v>0.5625</v>
      </c>
      <c r="K381" s="324" t="s">
        <v>2899</v>
      </c>
      <c r="L381" s="325" t="s">
        <v>2859</v>
      </c>
      <c r="M381" s="326" t="s">
        <v>3275</v>
      </c>
      <c r="N381" s="325" t="s">
        <v>2872</v>
      </c>
      <c r="O381" s="321" t="s">
        <v>2872</v>
      </c>
    </row>
    <row r="382" spans="3:15">
      <c r="C382" s="323">
        <v>2201</v>
      </c>
      <c r="D382" s="323" t="s">
        <v>2907</v>
      </c>
      <c r="E382" s="325" t="s">
        <v>1970</v>
      </c>
      <c r="G382" s="324">
        <v>3.0625</v>
      </c>
      <c r="H382" s="324">
        <v>3.03125</v>
      </c>
      <c r="I382" s="324">
        <v>1.1875</v>
      </c>
      <c r="L382" s="325" t="s">
        <v>2875</v>
      </c>
      <c r="M382" s="326" t="s">
        <v>3276</v>
      </c>
    </row>
    <row r="383" spans="3:15">
      <c r="C383" s="323">
        <v>2202</v>
      </c>
      <c r="D383" s="323" t="s">
        <v>2907</v>
      </c>
      <c r="E383" s="325" t="s">
        <v>1970</v>
      </c>
      <c r="G383" s="324">
        <v>3.625</v>
      </c>
      <c r="H383" s="324">
        <v>2.71875</v>
      </c>
      <c r="I383" s="324">
        <v>2.875</v>
      </c>
      <c r="L383" s="325" t="s">
        <v>2875</v>
      </c>
      <c r="M383" s="326" t="s">
        <v>3277</v>
      </c>
    </row>
    <row r="384" spans="3:15">
      <c r="C384" s="323">
        <v>2203</v>
      </c>
      <c r="D384" s="323" t="s">
        <v>2907</v>
      </c>
      <c r="E384" s="325" t="s">
        <v>1970</v>
      </c>
      <c r="G384" s="324">
        <v>1</v>
      </c>
      <c r="H384" s="324">
        <v>2.1875</v>
      </c>
      <c r="I384" s="324">
        <v>6.1875</v>
      </c>
      <c r="J384" s="324" t="s">
        <v>234</v>
      </c>
      <c r="L384" s="325" t="s">
        <v>2875</v>
      </c>
      <c r="M384" s="326" t="s">
        <v>3278</v>
      </c>
    </row>
    <row r="385" spans="3:17">
      <c r="C385" s="323">
        <v>2204</v>
      </c>
      <c r="D385" s="323" t="s">
        <v>2907</v>
      </c>
      <c r="E385" s="325" t="s">
        <v>1970</v>
      </c>
      <c r="G385" s="324">
        <v>1.25</v>
      </c>
      <c r="H385" s="324">
        <v>3.3125</v>
      </c>
      <c r="I385" s="324">
        <v>6.5625</v>
      </c>
      <c r="J385" s="324" t="s">
        <v>234</v>
      </c>
      <c r="L385" s="325" t="s">
        <v>2875</v>
      </c>
      <c r="M385" s="326" t="s">
        <v>3279</v>
      </c>
    </row>
    <row r="386" spans="3:17">
      <c r="C386" s="323">
        <v>2206</v>
      </c>
      <c r="D386" s="323" t="s">
        <v>2907</v>
      </c>
      <c r="E386" s="325" t="s">
        <v>1970</v>
      </c>
      <c r="G386" s="324">
        <v>3.8125</v>
      </c>
      <c r="H386" s="324">
        <v>3.0625</v>
      </c>
      <c r="I386" s="324">
        <v>2.375</v>
      </c>
      <c r="L386" s="325" t="s">
        <v>3138</v>
      </c>
      <c r="M386" s="326" t="s">
        <v>3280</v>
      </c>
    </row>
    <row r="387" spans="3:17">
      <c r="C387" s="323">
        <v>2207</v>
      </c>
      <c r="D387" s="323" t="s">
        <v>2907</v>
      </c>
      <c r="E387" s="325" t="s">
        <v>1970</v>
      </c>
      <c r="G387" s="324">
        <v>2.6875</v>
      </c>
      <c r="H387" s="324">
        <v>2.1875</v>
      </c>
      <c r="I387" s="324">
        <v>1.21875</v>
      </c>
      <c r="L387" s="325" t="s">
        <v>2875</v>
      </c>
      <c r="M387" s="326" t="s">
        <v>3281</v>
      </c>
      <c r="N387" s="325" t="s">
        <v>3282</v>
      </c>
    </row>
    <row r="388" spans="3:17">
      <c r="C388" s="323">
        <v>2208</v>
      </c>
      <c r="D388" s="323" t="s">
        <v>2845</v>
      </c>
      <c r="E388" s="325" t="s">
        <v>94</v>
      </c>
      <c r="G388" s="324">
        <v>9.75</v>
      </c>
      <c r="H388" s="324">
        <v>1.90625</v>
      </c>
      <c r="I388" s="324">
        <v>1.8125</v>
      </c>
      <c r="J388" s="324">
        <v>1.5</v>
      </c>
      <c r="L388" s="325" t="s">
        <v>2875</v>
      </c>
      <c r="M388" s="326" t="s">
        <v>3283</v>
      </c>
    </row>
    <row r="389" spans="3:17">
      <c r="C389" s="323">
        <v>2209</v>
      </c>
      <c r="D389" s="323" t="s">
        <v>2845</v>
      </c>
      <c r="E389" s="325" t="s">
        <v>94</v>
      </c>
      <c r="G389" s="324">
        <v>9.28125</v>
      </c>
      <c r="H389" s="324">
        <v>1.90625</v>
      </c>
      <c r="I389" s="324">
        <v>1.8125</v>
      </c>
      <c r="J389" s="324">
        <v>1.5</v>
      </c>
      <c r="L389" s="325" t="s">
        <v>2875</v>
      </c>
      <c r="M389" s="326" t="s">
        <v>3284</v>
      </c>
    </row>
    <row r="390" spans="3:17">
      <c r="C390" s="323">
        <v>2210</v>
      </c>
      <c r="D390" s="323" t="s">
        <v>2907</v>
      </c>
      <c r="E390" s="325" t="s">
        <v>1970</v>
      </c>
      <c r="G390" s="324">
        <v>3.3125</v>
      </c>
      <c r="H390" s="324">
        <v>2.3125</v>
      </c>
      <c r="I390" s="324">
        <v>1.875</v>
      </c>
      <c r="L390" s="325" t="s">
        <v>2875</v>
      </c>
      <c r="M390" s="326" t="s">
        <v>3285</v>
      </c>
    </row>
    <row r="391" spans="3:17">
      <c r="C391" s="323">
        <v>2211</v>
      </c>
      <c r="D391" s="323" t="s">
        <v>2907</v>
      </c>
      <c r="E391" s="325" t="s">
        <v>1970</v>
      </c>
      <c r="G391" s="324">
        <v>1.8125</v>
      </c>
      <c r="H391" s="324">
        <v>1.25</v>
      </c>
      <c r="I391" s="324">
        <v>2.25</v>
      </c>
      <c r="L391" s="325" t="s">
        <v>2875</v>
      </c>
      <c r="M391" s="326" t="s">
        <v>3286</v>
      </c>
      <c r="N391" s="325" t="s">
        <v>3287</v>
      </c>
    </row>
    <row r="392" spans="3:17">
      <c r="C392" s="323">
        <v>2212</v>
      </c>
      <c r="D392" s="323" t="s">
        <v>2907</v>
      </c>
      <c r="E392" s="325" t="s">
        <v>1970</v>
      </c>
      <c r="G392" s="324">
        <v>3.953125</v>
      </c>
      <c r="H392" s="324">
        <v>4.4375</v>
      </c>
      <c r="I392" s="324">
        <v>2.25</v>
      </c>
      <c r="L392" s="325" t="s">
        <v>2875</v>
      </c>
      <c r="M392" s="326" t="s">
        <v>3288</v>
      </c>
    </row>
    <row r="393" spans="3:17">
      <c r="C393" s="323">
        <v>2213</v>
      </c>
      <c r="D393" s="323" t="s">
        <v>2907</v>
      </c>
      <c r="E393" s="325" t="s">
        <v>1970</v>
      </c>
      <c r="G393" s="324">
        <v>2.9375</v>
      </c>
      <c r="H393" s="324">
        <v>1.6875</v>
      </c>
      <c r="I393" s="324">
        <v>3.875</v>
      </c>
      <c r="L393" s="325" t="s">
        <v>2875</v>
      </c>
      <c r="M393" s="326" t="s">
        <v>3289</v>
      </c>
    </row>
    <row r="394" spans="3:17">
      <c r="C394" s="323">
        <v>2214</v>
      </c>
      <c r="D394" s="323" t="s">
        <v>2845</v>
      </c>
      <c r="E394" s="325" t="s">
        <v>94</v>
      </c>
      <c r="G394" s="324">
        <v>4.375</v>
      </c>
      <c r="H394" s="324">
        <v>3.3125</v>
      </c>
      <c r="I394" s="324">
        <v>1.5</v>
      </c>
      <c r="L394" s="325" t="s">
        <v>3290</v>
      </c>
      <c r="M394" s="326" t="s">
        <v>3291</v>
      </c>
    </row>
    <row r="395" spans="3:17">
      <c r="C395" s="323">
        <v>2215</v>
      </c>
      <c r="D395" s="323" t="s">
        <v>2907</v>
      </c>
      <c r="E395" s="325" t="s">
        <v>1970</v>
      </c>
      <c r="G395" s="324">
        <v>7.09375</v>
      </c>
      <c r="H395" s="324">
        <v>4.34375</v>
      </c>
      <c r="I395" s="324">
        <v>1.65625</v>
      </c>
      <c r="L395" s="325" t="s">
        <v>3292</v>
      </c>
      <c r="M395" s="326" t="s">
        <v>3293</v>
      </c>
    </row>
    <row r="396" spans="3:17">
      <c r="C396" s="323">
        <v>2216</v>
      </c>
      <c r="D396" s="323" t="s">
        <v>2907</v>
      </c>
      <c r="E396" s="325" t="s">
        <v>1970</v>
      </c>
      <c r="G396" s="324">
        <v>2.375</v>
      </c>
      <c r="H396" s="324">
        <v>2.03125</v>
      </c>
      <c r="I396" s="324">
        <v>1.46875</v>
      </c>
      <c r="L396" s="325" t="s">
        <v>3117</v>
      </c>
      <c r="M396" s="326" t="s">
        <v>3294</v>
      </c>
    </row>
    <row r="397" spans="3:17">
      <c r="C397" s="323">
        <v>2217</v>
      </c>
      <c r="D397" s="323" t="s">
        <v>2907</v>
      </c>
      <c r="E397" s="325" t="s">
        <v>1970</v>
      </c>
      <c r="G397" s="324">
        <v>3.578125</v>
      </c>
      <c r="H397" s="324">
        <v>1.90625</v>
      </c>
      <c r="I397" s="324">
        <v>2.9375</v>
      </c>
      <c r="L397" s="325" t="s">
        <v>2875</v>
      </c>
      <c r="M397" s="326" t="s">
        <v>3295</v>
      </c>
    </row>
    <row r="398" spans="3:17">
      <c r="C398" s="323">
        <v>2218</v>
      </c>
      <c r="D398" s="323" t="s">
        <v>2907</v>
      </c>
      <c r="E398" s="325" t="s">
        <v>1970</v>
      </c>
      <c r="G398" s="324">
        <v>8.5625</v>
      </c>
      <c r="H398" s="324">
        <v>6.625</v>
      </c>
      <c r="I398" s="324">
        <v>0.9375</v>
      </c>
      <c r="L398" s="325" t="s">
        <v>3296</v>
      </c>
      <c r="M398" s="326" t="s">
        <v>3297</v>
      </c>
    </row>
    <row r="399" spans="3:17">
      <c r="C399" s="323">
        <v>2219</v>
      </c>
      <c r="D399" s="323" t="s">
        <v>2845</v>
      </c>
      <c r="E399" s="325" t="s">
        <v>94</v>
      </c>
      <c r="F399" s="325" t="s">
        <v>2860</v>
      </c>
      <c r="G399" s="324">
        <v>3.125</v>
      </c>
      <c r="H399" s="324">
        <v>3.125</v>
      </c>
      <c r="I399" s="324">
        <v>2</v>
      </c>
      <c r="J399" s="324">
        <v>0.75</v>
      </c>
      <c r="L399" s="325" t="s">
        <v>2956</v>
      </c>
      <c r="N399" s="325" t="s">
        <v>3298</v>
      </c>
      <c r="O399" s="321" t="s">
        <v>3299</v>
      </c>
      <c r="P399" s="321" t="s">
        <v>3300</v>
      </c>
      <c r="Q399" s="321" t="s">
        <v>3301</v>
      </c>
    </row>
    <row r="400" spans="3:17">
      <c r="C400" s="323">
        <v>2220</v>
      </c>
      <c r="D400" s="323" t="s">
        <v>2845</v>
      </c>
      <c r="E400" s="325" t="s">
        <v>94</v>
      </c>
      <c r="G400" s="324">
        <v>10.5</v>
      </c>
      <c r="H400" s="324">
        <v>7.5</v>
      </c>
      <c r="I400" s="324">
        <v>3</v>
      </c>
      <c r="J400" s="324">
        <v>0.75</v>
      </c>
      <c r="L400" s="325" t="s">
        <v>3031</v>
      </c>
    </row>
    <row r="401" spans="1:17">
      <c r="C401" s="323">
        <v>2221</v>
      </c>
      <c r="D401" s="323" t="s">
        <v>2907</v>
      </c>
      <c r="E401" s="325" t="s">
        <v>1970</v>
      </c>
      <c r="G401" s="324">
        <v>1.921875</v>
      </c>
      <c r="H401" s="324">
        <v>2.125</v>
      </c>
      <c r="I401" s="324">
        <v>1.21875</v>
      </c>
      <c r="K401" s="324" t="s">
        <v>2980</v>
      </c>
      <c r="M401" s="326" t="s">
        <v>3302</v>
      </c>
      <c r="N401" s="325" t="s">
        <v>3303</v>
      </c>
    </row>
    <row r="402" spans="1:17">
      <c r="C402" s="323">
        <v>2222</v>
      </c>
      <c r="D402" s="323" t="s">
        <v>2907</v>
      </c>
      <c r="E402" s="325" t="s">
        <v>1970</v>
      </c>
      <c r="G402" s="324">
        <v>2.671875</v>
      </c>
      <c r="H402" s="324">
        <v>2.875</v>
      </c>
      <c r="I402" s="324">
        <v>1.25</v>
      </c>
      <c r="M402" s="326" t="s">
        <v>3304</v>
      </c>
    </row>
    <row r="403" spans="1:17">
      <c r="C403" s="323">
        <v>2223</v>
      </c>
      <c r="D403" s="323" t="s">
        <v>2907</v>
      </c>
      <c r="E403" s="325" t="s">
        <v>1970</v>
      </c>
      <c r="G403" s="324">
        <v>2.75</v>
      </c>
      <c r="H403" s="324">
        <v>2.75</v>
      </c>
      <c r="I403" s="324">
        <v>0.875</v>
      </c>
      <c r="M403" s="326" t="s">
        <v>3305</v>
      </c>
    </row>
    <row r="404" spans="1:17">
      <c r="C404" s="323">
        <v>2224</v>
      </c>
      <c r="D404" s="323" t="s">
        <v>2845</v>
      </c>
      <c r="E404" s="325" t="s">
        <v>94</v>
      </c>
      <c r="G404" s="324">
        <v>6.625</v>
      </c>
      <c r="H404" s="324">
        <v>3.625</v>
      </c>
      <c r="I404" s="324">
        <v>0.8125</v>
      </c>
      <c r="J404" s="324">
        <v>0.625</v>
      </c>
      <c r="L404" s="325" t="s">
        <v>2903</v>
      </c>
    </row>
    <row r="405" spans="1:17">
      <c r="C405" s="323">
        <v>2225</v>
      </c>
      <c r="D405" s="323" t="s">
        <v>2845</v>
      </c>
      <c r="E405" s="325" t="s">
        <v>94</v>
      </c>
      <c r="G405" s="324">
        <v>6.5625</v>
      </c>
      <c r="H405" s="324">
        <v>2.125</v>
      </c>
      <c r="I405" s="324">
        <v>0.8125</v>
      </c>
      <c r="J405" s="324">
        <v>1</v>
      </c>
      <c r="L405" s="325" t="s">
        <v>3117</v>
      </c>
    </row>
    <row r="406" spans="1:17">
      <c r="C406" s="323">
        <v>2226</v>
      </c>
      <c r="D406" s="323" t="s">
        <v>2845</v>
      </c>
      <c r="E406" s="325" t="s">
        <v>94</v>
      </c>
      <c r="G406" s="324">
        <v>6.375</v>
      </c>
      <c r="H406" s="324">
        <v>4</v>
      </c>
      <c r="I406" s="324">
        <v>1.375</v>
      </c>
      <c r="J406" s="324">
        <v>0.875</v>
      </c>
      <c r="L406" s="325" t="s">
        <v>3117</v>
      </c>
    </row>
    <row r="407" spans="1:17">
      <c r="A407" s="335"/>
      <c r="B407" s="336"/>
      <c r="C407" s="337">
        <v>2227</v>
      </c>
      <c r="D407" s="337" t="s">
        <v>2845</v>
      </c>
      <c r="E407" s="338" t="s">
        <v>94</v>
      </c>
      <c r="F407" s="338" t="s">
        <v>2822</v>
      </c>
      <c r="G407" s="339">
        <v>2.125</v>
      </c>
      <c r="H407" s="339">
        <v>1.75</v>
      </c>
      <c r="I407" s="339">
        <v>0.75</v>
      </c>
      <c r="J407" s="339">
        <v>0.5625</v>
      </c>
      <c r="K407" s="339" t="s">
        <v>2899</v>
      </c>
      <c r="L407" s="338" t="s">
        <v>3306</v>
      </c>
      <c r="M407" s="340" t="s">
        <v>3307</v>
      </c>
      <c r="N407" s="338"/>
      <c r="O407" s="335"/>
      <c r="P407" s="335" t="s">
        <v>3308</v>
      </c>
      <c r="Q407" s="335" t="s">
        <v>3309</v>
      </c>
    </row>
    <row r="408" spans="1:17">
      <c r="C408" s="323">
        <v>2228</v>
      </c>
      <c r="D408" s="323" t="s">
        <v>2907</v>
      </c>
      <c r="E408" s="325" t="s">
        <v>1970</v>
      </c>
      <c r="G408" s="324">
        <v>3.125</v>
      </c>
      <c r="H408" s="324">
        <v>2.375</v>
      </c>
      <c r="I408" s="324">
        <v>1.09375</v>
      </c>
      <c r="M408" s="326" t="s">
        <v>3310</v>
      </c>
    </row>
    <row r="409" spans="1:17">
      <c r="C409" s="323">
        <v>2229</v>
      </c>
      <c r="D409" s="323" t="s">
        <v>2907</v>
      </c>
      <c r="E409" s="325" t="s">
        <v>1970</v>
      </c>
      <c r="G409" s="324">
        <v>3.5</v>
      </c>
      <c r="H409" s="324">
        <v>2.6875</v>
      </c>
      <c r="I409" s="324">
        <v>1.03125</v>
      </c>
      <c r="K409" s="324" t="s">
        <v>2980</v>
      </c>
      <c r="L409" s="325" t="s">
        <v>3311</v>
      </c>
      <c r="M409" s="326" t="s">
        <v>3312</v>
      </c>
      <c r="N409" s="325" t="s">
        <v>2952</v>
      </c>
    </row>
    <row r="410" spans="1:17">
      <c r="C410" s="323">
        <v>2230</v>
      </c>
      <c r="D410" s="323" t="s">
        <v>2907</v>
      </c>
      <c r="E410" s="325" t="s">
        <v>1970</v>
      </c>
      <c r="G410" s="324">
        <v>4.859375</v>
      </c>
      <c r="H410" s="324">
        <v>4.859375</v>
      </c>
      <c r="I410" s="324" t="s">
        <v>3313</v>
      </c>
      <c r="L410" s="325" t="s">
        <v>3314</v>
      </c>
    </row>
    <row r="411" spans="1:17">
      <c r="C411" s="323">
        <v>2231</v>
      </c>
      <c r="D411" s="323" t="s">
        <v>2845</v>
      </c>
      <c r="E411" s="325" t="s">
        <v>94</v>
      </c>
      <c r="G411" s="324">
        <v>5.8125</v>
      </c>
      <c r="H411" s="324">
        <v>3.6875</v>
      </c>
      <c r="I411" s="324">
        <v>1.4375</v>
      </c>
      <c r="J411" s="324" t="s">
        <v>3315</v>
      </c>
      <c r="K411" s="324" t="s">
        <v>2899</v>
      </c>
      <c r="L411" s="325" t="s">
        <v>3119</v>
      </c>
      <c r="M411" s="326" t="s">
        <v>3316</v>
      </c>
      <c r="N411" s="325" t="s">
        <v>3317</v>
      </c>
      <c r="O411" s="321" t="s">
        <v>2872</v>
      </c>
      <c r="P411" s="321" t="s">
        <v>3318</v>
      </c>
    </row>
    <row r="412" spans="1:17">
      <c r="C412" s="323">
        <v>2232</v>
      </c>
      <c r="D412" s="323" t="s">
        <v>2907</v>
      </c>
      <c r="E412" s="325" t="s">
        <v>1970</v>
      </c>
      <c r="G412" s="324">
        <v>1.625</v>
      </c>
      <c r="H412" s="324">
        <v>1.875</v>
      </c>
      <c r="I412" s="324">
        <v>5.375</v>
      </c>
      <c r="L412" s="325" t="s">
        <v>3140</v>
      </c>
      <c r="M412" s="326" t="s">
        <v>3319</v>
      </c>
    </row>
    <row r="413" spans="1:17">
      <c r="C413" s="323">
        <v>2233</v>
      </c>
      <c r="D413" s="323" t="s">
        <v>2907</v>
      </c>
      <c r="E413" s="325" t="s">
        <v>1970</v>
      </c>
      <c r="G413" s="324">
        <v>1.21875</v>
      </c>
      <c r="H413" s="324">
        <v>4.3125</v>
      </c>
      <c r="I413" s="324">
        <v>7.0625</v>
      </c>
      <c r="L413" s="325" t="s">
        <v>2875</v>
      </c>
      <c r="M413" s="326" t="s">
        <v>3320</v>
      </c>
    </row>
    <row r="414" spans="1:17">
      <c r="C414" s="323">
        <v>2234</v>
      </c>
      <c r="D414" s="323" t="s">
        <v>2907</v>
      </c>
      <c r="E414" s="325" t="s">
        <v>1970</v>
      </c>
      <c r="G414" s="324">
        <v>2.25</v>
      </c>
      <c r="H414" s="324">
        <v>4.375</v>
      </c>
      <c r="I414" s="324">
        <v>1.3125</v>
      </c>
      <c r="L414" s="325" t="s">
        <v>3140</v>
      </c>
      <c r="M414" s="326" t="s">
        <v>3321</v>
      </c>
    </row>
    <row r="415" spans="1:17">
      <c r="C415" s="323">
        <v>2235</v>
      </c>
      <c r="D415" s="323" t="s">
        <v>2907</v>
      </c>
      <c r="E415" s="325" t="s">
        <v>1970</v>
      </c>
      <c r="G415" s="324">
        <v>2.59375</v>
      </c>
      <c r="H415" s="324">
        <v>3.3125</v>
      </c>
      <c r="I415" s="324">
        <v>1.1875</v>
      </c>
      <c r="L415" s="325" t="s">
        <v>2875</v>
      </c>
      <c r="M415" s="326" t="s">
        <v>3322</v>
      </c>
      <c r="N415" s="325" t="s">
        <v>3323</v>
      </c>
      <c r="O415" s="321" t="s">
        <v>3231</v>
      </c>
    </row>
    <row r="416" spans="1:17">
      <c r="C416" s="323">
        <v>2236</v>
      </c>
      <c r="D416" s="323" t="s">
        <v>2845</v>
      </c>
      <c r="E416" s="325" t="s">
        <v>94</v>
      </c>
      <c r="G416" s="324">
        <v>10.25</v>
      </c>
      <c r="H416" s="324">
        <v>7.375</v>
      </c>
      <c r="I416" s="324">
        <v>1.5</v>
      </c>
      <c r="L416" s="325" t="s">
        <v>3031</v>
      </c>
      <c r="M416" s="326" t="s">
        <v>3324</v>
      </c>
    </row>
    <row r="417" spans="3:15">
      <c r="C417" s="323">
        <v>2237</v>
      </c>
      <c r="D417" s="323" t="s">
        <v>2907</v>
      </c>
      <c r="E417" s="325" t="s">
        <v>1970</v>
      </c>
      <c r="G417" s="324">
        <v>3</v>
      </c>
      <c r="H417" s="324">
        <v>3.6875</v>
      </c>
      <c r="I417" s="324">
        <v>1.34375</v>
      </c>
      <c r="L417" s="325" t="s">
        <v>2881</v>
      </c>
      <c r="M417" s="326" t="s">
        <v>3325</v>
      </c>
      <c r="N417" s="325" t="s">
        <v>3326</v>
      </c>
    </row>
    <row r="418" spans="3:15">
      <c r="C418" s="323">
        <v>2238</v>
      </c>
      <c r="D418" s="323" t="s">
        <v>2907</v>
      </c>
      <c r="E418" s="325" t="s">
        <v>1970</v>
      </c>
      <c r="G418" s="324">
        <v>4.3125</v>
      </c>
      <c r="H418" s="324">
        <v>7.0625</v>
      </c>
      <c r="I418" s="324">
        <v>1.1875</v>
      </c>
      <c r="L418" s="325" t="s">
        <v>2875</v>
      </c>
      <c r="M418" s="326" t="s">
        <v>3327</v>
      </c>
      <c r="N418" s="325" t="s">
        <v>3328</v>
      </c>
    </row>
    <row r="419" spans="3:15">
      <c r="C419" s="323">
        <v>2239</v>
      </c>
      <c r="D419" s="323" t="s">
        <v>2845</v>
      </c>
      <c r="E419" s="325" t="s">
        <v>94</v>
      </c>
      <c r="G419" s="324">
        <v>3.625</v>
      </c>
      <c r="H419" s="324">
        <v>7.0625</v>
      </c>
      <c r="I419" s="324">
        <v>0.8125</v>
      </c>
      <c r="J419" s="324">
        <v>0.625</v>
      </c>
      <c r="L419" s="325" t="s">
        <v>2903</v>
      </c>
    </row>
    <row r="420" spans="3:15">
      <c r="C420" s="323">
        <v>2240</v>
      </c>
      <c r="D420" s="323" t="s">
        <v>2907</v>
      </c>
      <c r="E420" s="325" t="s">
        <v>1970</v>
      </c>
      <c r="G420" s="324">
        <v>1.6875</v>
      </c>
      <c r="H420" s="324">
        <v>2.0625</v>
      </c>
      <c r="I420" s="324">
        <v>1.5</v>
      </c>
      <c r="L420" s="325" t="s">
        <v>3140</v>
      </c>
      <c r="M420" s="326" t="s">
        <v>3329</v>
      </c>
    </row>
    <row r="421" spans="3:15">
      <c r="C421" s="323">
        <v>2241</v>
      </c>
      <c r="D421" s="323" t="s">
        <v>2907</v>
      </c>
      <c r="E421" s="325" t="s">
        <v>1970</v>
      </c>
      <c r="G421" s="324">
        <v>1.9375</v>
      </c>
      <c r="H421" s="324">
        <v>2</v>
      </c>
      <c r="I421" s="324">
        <v>1.625</v>
      </c>
      <c r="L421" s="325" t="s">
        <v>3140</v>
      </c>
      <c r="M421" s="326" t="s">
        <v>3330</v>
      </c>
    </row>
    <row r="422" spans="3:15">
      <c r="C422" s="323">
        <v>2242</v>
      </c>
      <c r="D422" s="323" t="s">
        <v>2907</v>
      </c>
      <c r="E422" s="325" t="s">
        <v>1970</v>
      </c>
      <c r="G422" s="324">
        <v>2.21875</v>
      </c>
      <c r="H422" s="324">
        <v>4.375</v>
      </c>
      <c r="I422" s="324">
        <v>1.6875</v>
      </c>
      <c r="L422" s="325" t="s">
        <v>3140</v>
      </c>
      <c r="M422" s="326" t="s">
        <v>3331</v>
      </c>
    </row>
    <row r="423" spans="3:15">
      <c r="C423" s="323">
        <v>2243</v>
      </c>
      <c r="D423" s="323" t="s">
        <v>2849</v>
      </c>
      <c r="E423" s="325" t="s">
        <v>94</v>
      </c>
      <c r="G423" s="324">
        <v>4.375</v>
      </c>
      <c r="H423" s="324">
        <v>3.3125</v>
      </c>
      <c r="I423" s="324">
        <v>1.5</v>
      </c>
      <c r="K423" s="324" t="s">
        <v>2899</v>
      </c>
      <c r="L423" s="325" t="s">
        <v>3119</v>
      </c>
      <c r="O423" s="321" t="s">
        <v>2872</v>
      </c>
    </row>
    <row r="424" spans="3:15">
      <c r="C424" s="323">
        <v>2244</v>
      </c>
      <c r="D424" s="323" t="s">
        <v>2907</v>
      </c>
      <c r="E424" s="325" t="s">
        <v>1970</v>
      </c>
      <c r="G424" s="324">
        <v>3.8125</v>
      </c>
      <c r="H424" s="324">
        <v>4.03125</v>
      </c>
      <c r="I424" s="324">
        <v>0.25</v>
      </c>
      <c r="L424" s="325" t="s">
        <v>2881</v>
      </c>
      <c r="M424" s="326" t="s">
        <v>3332</v>
      </c>
    </row>
    <row r="425" spans="3:15">
      <c r="C425" s="323">
        <v>2245</v>
      </c>
      <c r="D425" s="323" t="s">
        <v>2907</v>
      </c>
      <c r="E425" s="325" t="s">
        <v>1970</v>
      </c>
      <c r="G425" s="324">
        <v>3.0625</v>
      </c>
      <c r="H425" s="324">
        <v>2.71875</v>
      </c>
      <c r="I425" s="324">
        <v>2</v>
      </c>
      <c r="L425" s="325" t="s">
        <v>3089</v>
      </c>
      <c r="M425" s="326" t="s">
        <v>3333</v>
      </c>
    </row>
    <row r="426" spans="3:15">
      <c r="C426" s="323">
        <v>2246</v>
      </c>
      <c r="D426" s="323" t="s">
        <v>2907</v>
      </c>
      <c r="E426" s="325" t="s">
        <v>1970</v>
      </c>
      <c r="G426" s="324">
        <v>4.3125</v>
      </c>
      <c r="H426" s="324">
        <v>4.03125</v>
      </c>
      <c r="I426" s="324">
        <v>2.3125</v>
      </c>
      <c r="L426" s="325" t="s">
        <v>3089</v>
      </c>
      <c r="M426" s="326" t="s">
        <v>3334</v>
      </c>
    </row>
    <row r="427" spans="3:15">
      <c r="C427" s="323">
        <v>2247</v>
      </c>
      <c r="D427" s="323" t="s">
        <v>2907</v>
      </c>
      <c r="E427" s="325" t="s">
        <v>1970</v>
      </c>
      <c r="G427" s="324">
        <v>2.28125</v>
      </c>
      <c r="H427" s="324">
        <v>4.375</v>
      </c>
      <c r="I427" s="324">
        <v>1.71875</v>
      </c>
      <c r="L427" s="325" t="s">
        <v>3140</v>
      </c>
      <c r="M427" s="326" t="s">
        <v>3331</v>
      </c>
    </row>
    <row r="428" spans="3:15">
      <c r="C428" s="323">
        <v>2248</v>
      </c>
      <c r="D428" s="323" t="s">
        <v>2845</v>
      </c>
      <c r="E428" s="325" t="s">
        <v>94</v>
      </c>
      <c r="G428" s="324">
        <v>1.71875</v>
      </c>
      <c r="H428" s="324">
        <v>1.5</v>
      </c>
      <c r="I428" s="324">
        <v>0.625</v>
      </c>
      <c r="L428" s="325" t="s">
        <v>3335</v>
      </c>
    </row>
    <row r="429" spans="3:15">
      <c r="C429" s="323">
        <v>2249</v>
      </c>
      <c r="D429" s="323" t="s">
        <v>2845</v>
      </c>
      <c r="E429" s="325" t="s">
        <v>94</v>
      </c>
      <c r="G429" s="324">
        <v>3.5625</v>
      </c>
      <c r="H429" s="324">
        <v>2.25</v>
      </c>
      <c r="I429" s="324">
        <v>1.1875</v>
      </c>
      <c r="J429" s="324">
        <v>1.75</v>
      </c>
      <c r="L429" s="325" t="s">
        <v>2875</v>
      </c>
      <c r="M429" s="326" t="s">
        <v>3336</v>
      </c>
    </row>
    <row r="430" spans="3:15">
      <c r="C430" s="323">
        <v>2250</v>
      </c>
      <c r="D430" s="323" t="s">
        <v>2907</v>
      </c>
      <c r="E430" s="325" t="s">
        <v>1970</v>
      </c>
      <c r="G430" s="324">
        <v>3.5625</v>
      </c>
      <c r="H430" s="324">
        <v>2.21875</v>
      </c>
      <c r="I430" s="324">
        <v>2.96875</v>
      </c>
      <c r="L430" s="325" t="s">
        <v>2875</v>
      </c>
      <c r="M430" s="326" t="s">
        <v>3337</v>
      </c>
    </row>
    <row r="431" spans="3:15">
      <c r="C431" s="323">
        <v>2251</v>
      </c>
      <c r="D431" s="323" t="s">
        <v>2845</v>
      </c>
      <c r="E431" s="325" t="s">
        <v>94</v>
      </c>
      <c r="G431" s="324">
        <v>2.75</v>
      </c>
      <c r="H431" s="324">
        <v>2</v>
      </c>
      <c r="I431" s="324">
        <v>1</v>
      </c>
      <c r="J431" s="324">
        <v>0.625</v>
      </c>
      <c r="L431" s="325" t="s">
        <v>3338</v>
      </c>
    </row>
    <row r="432" spans="3:15">
      <c r="C432" s="323">
        <v>2252</v>
      </c>
      <c r="D432" s="323" t="s">
        <v>2849</v>
      </c>
      <c r="E432" s="325" t="s">
        <v>94</v>
      </c>
      <c r="G432" s="324">
        <v>2.25</v>
      </c>
      <c r="H432" s="324">
        <v>5.4375</v>
      </c>
      <c r="I432" s="324">
        <v>1.125</v>
      </c>
      <c r="L432" s="325" t="s">
        <v>3156</v>
      </c>
      <c r="M432" s="326" t="s">
        <v>3339</v>
      </c>
    </row>
    <row r="433" spans="2:15">
      <c r="C433" s="323">
        <v>2253</v>
      </c>
      <c r="D433" s="323" t="s">
        <v>2907</v>
      </c>
      <c r="E433" s="325" t="s">
        <v>1970</v>
      </c>
      <c r="G433" s="324">
        <v>2</v>
      </c>
      <c r="H433" s="324">
        <v>2.3125</v>
      </c>
      <c r="I433" s="324">
        <v>1.5</v>
      </c>
      <c r="L433" s="325" t="s">
        <v>3156</v>
      </c>
      <c r="M433" s="326" t="s">
        <v>3340</v>
      </c>
    </row>
    <row r="434" spans="2:15">
      <c r="C434" s="323">
        <v>2254</v>
      </c>
      <c r="D434" s="323" t="s">
        <v>2845</v>
      </c>
      <c r="E434" s="325" t="s">
        <v>94</v>
      </c>
      <c r="G434" s="324">
        <v>7.4375</v>
      </c>
      <c r="H434" s="324">
        <v>6.8125</v>
      </c>
      <c r="I434" s="324">
        <v>0.8125</v>
      </c>
      <c r="J434" s="324">
        <v>0.75</v>
      </c>
      <c r="L434" s="325" t="s">
        <v>3335</v>
      </c>
    </row>
    <row r="435" spans="2:15">
      <c r="C435" s="323">
        <v>2255</v>
      </c>
      <c r="D435" s="323" t="s">
        <v>2845</v>
      </c>
      <c r="E435" s="325" t="s">
        <v>94</v>
      </c>
      <c r="G435" s="324">
        <v>5</v>
      </c>
      <c r="H435" s="324">
        <v>8.5</v>
      </c>
      <c r="I435" s="324">
        <v>2</v>
      </c>
      <c r="J435" s="324">
        <v>0.75</v>
      </c>
      <c r="K435" s="324" t="s">
        <v>2899</v>
      </c>
      <c r="L435" s="325" t="s">
        <v>3341</v>
      </c>
      <c r="N435" s="325" t="s">
        <v>2872</v>
      </c>
      <c r="O435" s="321" t="s">
        <v>2872</v>
      </c>
    </row>
    <row r="436" spans="2:15">
      <c r="C436" s="323">
        <v>2257</v>
      </c>
      <c r="D436" s="323" t="s">
        <v>2907</v>
      </c>
      <c r="E436" s="325" t="s">
        <v>1970</v>
      </c>
      <c r="G436" s="324">
        <v>3</v>
      </c>
      <c r="H436" s="324">
        <v>2.875</v>
      </c>
      <c r="I436" s="324">
        <v>0.96875</v>
      </c>
      <c r="L436" s="325" t="s">
        <v>2881</v>
      </c>
      <c r="M436" s="326" t="s">
        <v>3342</v>
      </c>
    </row>
    <row r="437" spans="2:15">
      <c r="C437" s="323">
        <v>2258</v>
      </c>
      <c r="D437" s="323" t="s">
        <v>2907</v>
      </c>
      <c r="E437" s="325" t="s">
        <v>1970</v>
      </c>
      <c r="G437" s="324">
        <v>2.75</v>
      </c>
      <c r="H437" s="324">
        <v>5.5</v>
      </c>
      <c r="I437" s="324">
        <v>1.15625</v>
      </c>
      <c r="L437" s="325" t="s">
        <v>3156</v>
      </c>
      <c r="M437" s="326" t="s">
        <v>3343</v>
      </c>
    </row>
    <row r="438" spans="2:15">
      <c r="C438" s="323">
        <v>2259</v>
      </c>
      <c r="D438" s="323" t="s">
        <v>2907</v>
      </c>
      <c r="E438" s="325" t="s">
        <v>1970</v>
      </c>
      <c r="G438" s="324">
        <v>3.53125</v>
      </c>
      <c r="H438" s="324">
        <v>7.375</v>
      </c>
      <c r="I438" s="324">
        <v>1.375</v>
      </c>
      <c r="K438" s="324" t="s">
        <v>2980</v>
      </c>
      <c r="L438" s="325" t="s">
        <v>3156</v>
      </c>
      <c r="M438" s="326" t="s">
        <v>3344</v>
      </c>
    </row>
    <row r="439" spans="2:15">
      <c r="C439" s="323">
        <v>2260</v>
      </c>
      <c r="D439" s="323" t="s">
        <v>2845</v>
      </c>
      <c r="E439" s="325" t="s">
        <v>94</v>
      </c>
      <c r="G439" s="324">
        <v>7.125</v>
      </c>
      <c r="H439" s="324">
        <v>8.375</v>
      </c>
      <c r="J439" s="324">
        <v>0.75</v>
      </c>
      <c r="L439" s="325" t="s">
        <v>3345</v>
      </c>
      <c r="M439" s="326" t="s">
        <v>3346</v>
      </c>
    </row>
    <row r="440" spans="2:15">
      <c r="C440" s="323">
        <v>2261</v>
      </c>
      <c r="D440" s="323" t="s">
        <v>2845</v>
      </c>
      <c r="E440" s="325" t="s">
        <v>94</v>
      </c>
      <c r="G440" s="324">
        <v>8.25</v>
      </c>
      <c r="H440" s="324">
        <v>7</v>
      </c>
      <c r="I440" s="324">
        <v>2.25</v>
      </c>
      <c r="J440" s="324">
        <v>0.75</v>
      </c>
      <c r="K440" s="324" t="s">
        <v>2861</v>
      </c>
      <c r="L440" s="325" t="s">
        <v>3345</v>
      </c>
      <c r="M440" s="326" t="s">
        <v>3346</v>
      </c>
      <c r="N440" s="325" t="s">
        <v>2872</v>
      </c>
      <c r="O440" s="321" t="s">
        <v>2872</v>
      </c>
    </row>
    <row r="441" spans="2:15">
      <c r="C441" s="323">
        <v>2262</v>
      </c>
      <c r="D441" s="323" t="s">
        <v>2845</v>
      </c>
      <c r="E441" s="325" t="s">
        <v>94</v>
      </c>
      <c r="G441" s="324">
        <v>3.4375</v>
      </c>
      <c r="H441" s="324">
        <v>1.375</v>
      </c>
      <c r="I441" s="324">
        <v>1.375</v>
      </c>
      <c r="J441" s="324">
        <v>2.25</v>
      </c>
      <c r="L441" s="325" t="s">
        <v>2956</v>
      </c>
    </row>
    <row r="442" spans="2:15">
      <c r="C442" s="323">
        <v>2263</v>
      </c>
      <c r="D442" s="323" t="s">
        <v>2845</v>
      </c>
      <c r="E442" s="325" t="s">
        <v>94</v>
      </c>
      <c r="G442" s="324">
        <v>9.375</v>
      </c>
      <c r="H442" s="324">
        <v>6</v>
      </c>
      <c r="I442" s="324">
        <v>1.15625</v>
      </c>
      <c r="J442" s="324">
        <v>1.125</v>
      </c>
      <c r="K442" s="324" t="s">
        <v>2855</v>
      </c>
      <c r="L442" s="325" t="s">
        <v>3347</v>
      </c>
      <c r="M442" s="326" t="s">
        <v>3348</v>
      </c>
      <c r="N442" s="325" t="s">
        <v>3349</v>
      </c>
      <c r="O442" s="321" t="s">
        <v>3350</v>
      </c>
    </row>
    <row r="443" spans="2:15">
      <c r="C443" s="323">
        <v>2264</v>
      </c>
      <c r="D443" s="323" t="s">
        <v>2907</v>
      </c>
      <c r="E443" s="325" t="s">
        <v>1970</v>
      </c>
      <c r="G443" s="324">
        <v>3.375</v>
      </c>
      <c r="H443" s="324">
        <v>4.375</v>
      </c>
      <c r="I443" s="324">
        <v>1</v>
      </c>
      <c r="L443" s="325" t="s">
        <v>2875</v>
      </c>
      <c r="M443" s="326" t="s">
        <v>3351</v>
      </c>
    </row>
    <row r="444" spans="2:15">
      <c r="B444" s="323"/>
      <c r="C444" s="323">
        <v>2265</v>
      </c>
      <c r="D444" s="323" t="s">
        <v>2907</v>
      </c>
      <c r="E444" s="325" t="s">
        <v>1970</v>
      </c>
      <c r="F444" s="321"/>
      <c r="G444" s="324">
        <v>5.375</v>
      </c>
      <c r="H444" s="324">
        <v>7.5</v>
      </c>
      <c r="I444" s="324">
        <v>1.125</v>
      </c>
      <c r="L444" s="325" t="s">
        <v>3352</v>
      </c>
      <c r="M444" s="326" t="s">
        <v>3353</v>
      </c>
    </row>
    <row r="445" spans="2:15">
      <c r="C445" s="323">
        <v>2266</v>
      </c>
      <c r="D445" s="323" t="s">
        <v>2845</v>
      </c>
      <c r="E445" s="325" t="s">
        <v>94</v>
      </c>
      <c r="G445" s="324">
        <v>5.0625</v>
      </c>
      <c r="H445" s="324">
        <v>1.4375</v>
      </c>
      <c r="I445" s="324">
        <v>0.6875</v>
      </c>
      <c r="K445" s="324" t="s">
        <v>2899</v>
      </c>
      <c r="L445" s="325" t="s">
        <v>3060</v>
      </c>
      <c r="N445" s="325" t="s">
        <v>2851</v>
      </c>
    </row>
    <row r="446" spans="2:15">
      <c r="C446" s="323">
        <v>2267</v>
      </c>
      <c r="D446" s="323" t="s">
        <v>2849</v>
      </c>
      <c r="E446" s="325" t="s">
        <v>1788</v>
      </c>
      <c r="G446" s="324">
        <v>3</v>
      </c>
      <c r="H446" s="324">
        <v>2.1875</v>
      </c>
      <c r="I446" s="324">
        <v>1.875</v>
      </c>
      <c r="L446" s="325" t="s">
        <v>3060</v>
      </c>
    </row>
    <row r="447" spans="2:15">
      <c r="C447" s="323">
        <v>2268</v>
      </c>
      <c r="D447" s="323" t="s">
        <v>2845</v>
      </c>
      <c r="E447" s="325" t="s">
        <v>94</v>
      </c>
      <c r="G447" s="324">
        <v>5.4375</v>
      </c>
      <c r="H447" s="324">
        <v>1.875</v>
      </c>
      <c r="I447" s="324">
        <v>0.83333333333333337</v>
      </c>
      <c r="L447" s="325" t="s">
        <v>3060</v>
      </c>
    </row>
    <row r="448" spans="2:15">
      <c r="C448" s="323">
        <v>2269</v>
      </c>
      <c r="D448" s="323" t="s">
        <v>2845</v>
      </c>
      <c r="E448" s="325" t="s">
        <v>94</v>
      </c>
      <c r="G448" s="324">
        <v>3.75</v>
      </c>
      <c r="H448" s="324">
        <v>2.375</v>
      </c>
      <c r="I448" s="324">
        <v>2.1666666666666665</v>
      </c>
      <c r="J448" s="324">
        <v>1.5</v>
      </c>
      <c r="L448" s="325" t="s">
        <v>3060</v>
      </c>
    </row>
    <row r="449" spans="1:17">
      <c r="C449" s="323">
        <v>2270</v>
      </c>
      <c r="D449" s="323" t="s">
        <v>2845</v>
      </c>
      <c r="E449" s="325" t="s">
        <v>94</v>
      </c>
      <c r="G449" s="324">
        <v>5.25</v>
      </c>
      <c r="H449" s="324">
        <v>2.5</v>
      </c>
      <c r="I449" s="324">
        <v>3</v>
      </c>
      <c r="J449" s="324">
        <v>2.25</v>
      </c>
      <c r="L449" s="325" t="s">
        <v>3060</v>
      </c>
    </row>
    <row r="450" spans="1:17">
      <c r="C450" s="323">
        <v>2271</v>
      </c>
      <c r="D450" s="323" t="s">
        <v>2845</v>
      </c>
      <c r="E450" s="325" t="s">
        <v>94</v>
      </c>
      <c r="G450" s="324">
        <v>6.25</v>
      </c>
      <c r="H450" s="324">
        <v>3.9375</v>
      </c>
      <c r="I450" s="324">
        <v>0.5625</v>
      </c>
      <c r="J450" s="324">
        <v>1</v>
      </c>
      <c r="L450" s="325" t="s">
        <v>3060</v>
      </c>
    </row>
    <row r="451" spans="1:17">
      <c r="C451" s="323">
        <v>2273</v>
      </c>
      <c r="D451" s="323" t="s">
        <v>2849</v>
      </c>
      <c r="E451" s="325" t="s">
        <v>2035</v>
      </c>
      <c r="G451" s="324">
        <v>4.25</v>
      </c>
      <c r="H451" s="324">
        <v>4.25</v>
      </c>
      <c r="I451" s="324">
        <v>1.25</v>
      </c>
      <c r="L451" s="325" t="s">
        <v>3354</v>
      </c>
    </row>
    <row r="452" spans="1:17">
      <c r="C452" s="323">
        <v>2274</v>
      </c>
      <c r="D452" s="323" t="s">
        <v>2845</v>
      </c>
      <c r="E452" s="325" t="s">
        <v>94</v>
      </c>
      <c r="F452" s="325" t="s">
        <v>2860</v>
      </c>
      <c r="G452" s="324">
        <v>3.125</v>
      </c>
      <c r="H452" s="324">
        <v>3.125</v>
      </c>
      <c r="I452" s="324">
        <v>1</v>
      </c>
      <c r="J452" s="324">
        <v>0.75</v>
      </c>
      <c r="L452" s="325" t="s">
        <v>3355</v>
      </c>
      <c r="M452" s="326" t="s">
        <v>3356</v>
      </c>
      <c r="Q452" s="321" t="s">
        <v>3357</v>
      </c>
    </row>
    <row r="453" spans="1:17">
      <c r="C453" s="323">
        <v>2275</v>
      </c>
      <c r="D453" s="323" t="s">
        <v>2845</v>
      </c>
      <c r="E453" s="325" t="s">
        <v>94</v>
      </c>
      <c r="G453" s="324">
        <v>3.125</v>
      </c>
      <c r="H453" s="324">
        <v>1.4375</v>
      </c>
      <c r="I453" s="324">
        <v>1</v>
      </c>
      <c r="J453" s="324">
        <v>0.75</v>
      </c>
      <c r="L453" s="325" t="s">
        <v>3355</v>
      </c>
    </row>
    <row r="454" spans="1:17">
      <c r="C454" s="323">
        <v>2276</v>
      </c>
      <c r="D454" s="323" t="s">
        <v>2845</v>
      </c>
      <c r="E454" s="325" t="s">
        <v>94</v>
      </c>
      <c r="G454" s="324">
        <v>5</v>
      </c>
      <c r="H454" s="324">
        <v>2.25</v>
      </c>
      <c r="I454" s="324">
        <v>1</v>
      </c>
      <c r="J454" s="324">
        <v>0.75</v>
      </c>
      <c r="L454" s="325" t="s">
        <v>3358</v>
      </c>
      <c r="N454" s="325" t="s">
        <v>3359</v>
      </c>
      <c r="O454" s="321" t="s">
        <v>3360</v>
      </c>
    </row>
    <row r="455" spans="1:17">
      <c r="C455" s="323">
        <v>2277</v>
      </c>
      <c r="D455" s="323" t="s">
        <v>2845</v>
      </c>
      <c r="E455" s="325" t="s">
        <v>94</v>
      </c>
      <c r="G455" s="324">
        <v>5.125</v>
      </c>
      <c r="H455" s="324">
        <v>10.4375</v>
      </c>
      <c r="I455" s="324">
        <v>1.5625</v>
      </c>
      <c r="J455" s="324">
        <v>0.875</v>
      </c>
      <c r="L455" s="325" t="s">
        <v>3060</v>
      </c>
    </row>
    <row r="456" spans="1:17">
      <c r="C456" s="323">
        <v>2278</v>
      </c>
      <c r="D456" s="323" t="s">
        <v>2845</v>
      </c>
      <c r="E456" s="325" t="s">
        <v>94</v>
      </c>
      <c r="G456" s="324">
        <v>4.3125</v>
      </c>
      <c r="H456" s="324">
        <v>6.25</v>
      </c>
      <c r="I456" s="324">
        <v>1</v>
      </c>
      <c r="L456" s="325" t="s">
        <v>3352</v>
      </c>
    </row>
    <row r="457" spans="1:17" s="335" customFormat="1">
      <c r="A457" s="321"/>
      <c r="B457" s="322"/>
      <c r="C457" s="323">
        <v>2279</v>
      </c>
      <c r="D457" s="323" t="s">
        <v>2849</v>
      </c>
      <c r="E457" s="325" t="s">
        <v>2035</v>
      </c>
      <c r="F457" s="325"/>
      <c r="G457" s="324">
        <v>7.625</v>
      </c>
      <c r="H457" s="324"/>
      <c r="I457" s="324">
        <v>1.4375</v>
      </c>
      <c r="J457" s="324">
        <v>0.75</v>
      </c>
      <c r="K457" s="324"/>
      <c r="L457" s="325" t="s">
        <v>2956</v>
      </c>
      <c r="M457" s="326"/>
      <c r="N457" s="325"/>
      <c r="O457" s="321"/>
      <c r="P457" s="321"/>
      <c r="Q457" s="321"/>
    </row>
    <row r="458" spans="1:17">
      <c r="C458" s="323">
        <v>2281</v>
      </c>
      <c r="D458" s="323" t="s">
        <v>2845</v>
      </c>
      <c r="E458" s="325" t="s">
        <v>94</v>
      </c>
      <c r="G458" s="324">
        <v>3.5625</v>
      </c>
      <c r="H458" s="324">
        <v>2.75</v>
      </c>
      <c r="I458" s="324">
        <v>2.25</v>
      </c>
      <c r="J458" s="324">
        <v>0.75</v>
      </c>
      <c r="L458" s="325" t="s">
        <v>3358</v>
      </c>
    </row>
    <row r="459" spans="1:17">
      <c r="C459" s="323">
        <v>2282</v>
      </c>
      <c r="D459" s="323" t="s">
        <v>2845</v>
      </c>
      <c r="E459" s="325" t="s">
        <v>94</v>
      </c>
      <c r="G459" s="324">
        <v>9.3125</v>
      </c>
      <c r="H459" s="324">
        <v>2.125</v>
      </c>
      <c r="I459" s="324">
        <v>1</v>
      </c>
      <c r="J459" s="324">
        <v>0.75</v>
      </c>
      <c r="L459" s="325" t="s">
        <v>3358</v>
      </c>
    </row>
    <row r="460" spans="1:17">
      <c r="C460" s="323">
        <v>2283</v>
      </c>
      <c r="D460" s="323" t="s">
        <v>2845</v>
      </c>
      <c r="E460" s="325" t="s">
        <v>94</v>
      </c>
      <c r="G460" s="324">
        <v>6.25</v>
      </c>
      <c r="H460" s="324">
        <v>6.5625</v>
      </c>
      <c r="I460" s="324">
        <v>0.6875</v>
      </c>
      <c r="J460" s="324">
        <v>0.625</v>
      </c>
      <c r="L460" s="325" t="s">
        <v>3060</v>
      </c>
    </row>
    <row r="461" spans="1:17">
      <c r="A461" s="335"/>
      <c r="B461" s="336"/>
      <c r="C461" s="337">
        <v>2284</v>
      </c>
      <c r="D461" s="337" t="s">
        <v>2845</v>
      </c>
      <c r="E461" s="338" t="s">
        <v>94</v>
      </c>
      <c r="F461" s="338" t="s">
        <v>2822</v>
      </c>
      <c r="G461" s="339">
        <v>3.5</v>
      </c>
      <c r="H461" s="339">
        <v>1.625</v>
      </c>
      <c r="I461" s="339">
        <v>1.4375</v>
      </c>
      <c r="J461" s="339">
        <v>2</v>
      </c>
      <c r="K461" s="339" t="s">
        <v>2861</v>
      </c>
      <c r="L461" s="338" t="s">
        <v>2875</v>
      </c>
      <c r="M461" s="340" t="s">
        <v>3361</v>
      </c>
      <c r="N461" s="338" t="s">
        <v>3362</v>
      </c>
      <c r="O461" s="335" t="s">
        <v>3363</v>
      </c>
      <c r="P461" s="335" t="s">
        <v>3364</v>
      </c>
      <c r="Q461" s="335" t="s">
        <v>3365</v>
      </c>
    </row>
    <row r="462" spans="1:17">
      <c r="C462" s="323">
        <v>2286</v>
      </c>
      <c r="D462" s="323" t="s">
        <v>2907</v>
      </c>
      <c r="E462" s="325" t="s">
        <v>1970</v>
      </c>
      <c r="G462" s="324">
        <v>4.671875</v>
      </c>
      <c r="H462" s="324">
        <v>2.625</v>
      </c>
      <c r="I462" s="324">
        <v>1.875</v>
      </c>
      <c r="K462" s="324" t="s">
        <v>2980</v>
      </c>
      <c r="L462" s="325" t="s">
        <v>3366</v>
      </c>
    </row>
    <row r="463" spans="1:17">
      <c r="C463" s="323">
        <v>2287</v>
      </c>
      <c r="D463" s="323" t="s">
        <v>2907</v>
      </c>
      <c r="E463" s="325" t="s">
        <v>1970</v>
      </c>
      <c r="G463" s="324">
        <v>4.09375</v>
      </c>
      <c r="H463" s="324">
        <v>6.0625</v>
      </c>
      <c r="I463" s="324">
        <v>1.25</v>
      </c>
      <c r="J463" s="324" t="s">
        <v>3235</v>
      </c>
      <c r="K463" s="324" t="s">
        <v>2980</v>
      </c>
      <c r="L463" s="325" t="s">
        <v>2875</v>
      </c>
      <c r="M463" s="326" t="s">
        <v>3367</v>
      </c>
      <c r="N463" s="325" t="s">
        <v>3368</v>
      </c>
    </row>
    <row r="464" spans="1:17">
      <c r="C464" s="323">
        <v>2288</v>
      </c>
      <c r="D464" s="323" t="s">
        <v>2849</v>
      </c>
      <c r="E464" s="325" t="s">
        <v>2035</v>
      </c>
      <c r="F464" s="325" t="s">
        <v>2860</v>
      </c>
      <c r="G464" s="324">
        <v>2.59375</v>
      </c>
      <c r="H464" s="324">
        <v>2.59375</v>
      </c>
      <c r="I464" s="324">
        <v>0.8125</v>
      </c>
      <c r="L464" s="325" t="s">
        <v>3369</v>
      </c>
      <c r="M464" s="326" t="s">
        <v>2920</v>
      </c>
    </row>
    <row r="465" spans="1:17">
      <c r="C465" s="323">
        <v>2289</v>
      </c>
      <c r="D465" s="323" t="s">
        <v>2907</v>
      </c>
      <c r="E465" s="325" t="s">
        <v>1970</v>
      </c>
      <c r="G465" s="324">
        <v>1.9375</v>
      </c>
      <c r="H465" s="324">
        <v>2.25</v>
      </c>
      <c r="I465" s="324">
        <v>3.65625</v>
      </c>
      <c r="L465" s="325" t="s">
        <v>3156</v>
      </c>
      <c r="M465" s="326" t="s">
        <v>3370</v>
      </c>
    </row>
    <row r="466" spans="1:17">
      <c r="C466" s="323">
        <v>2290</v>
      </c>
      <c r="D466" s="323" t="s">
        <v>2845</v>
      </c>
      <c r="E466" s="325" t="s">
        <v>94</v>
      </c>
      <c r="F466" s="325" t="s">
        <v>2860</v>
      </c>
      <c r="G466" s="324">
        <v>3</v>
      </c>
      <c r="H466" s="324">
        <v>2</v>
      </c>
      <c r="I466" s="324">
        <v>1</v>
      </c>
      <c r="J466" s="324">
        <v>0.625</v>
      </c>
      <c r="L466" s="325" t="s">
        <v>2922</v>
      </c>
      <c r="N466" s="325" t="s">
        <v>3371</v>
      </c>
      <c r="O466" s="321" t="s">
        <v>3372</v>
      </c>
      <c r="P466" s="321" t="s">
        <v>3373</v>
      </c>
      <c r="Q466" s="321" t="s">
        <v>3374</v>
      </c>
    </row>
    <row r="467" spans="1:17">
      <c r="C467" s="323">
        <v>2292</v>
      </c>
      <c r="D467" s="323" t="s">
        <v>2907</v>
      </c>
      <c r="E467" s="325" t="s">
        <v>1970</v>
      </c>
      <c r="G467" s="324">
        <v>3.59375</v>
      </c>
      <c r="H467" s="324">
        <v>2.125</v>
      </c>
      <c r="I467" s="324">
        <v>1.78125</v>
      </c>
      <c r="L467" s="325" t="s">
        <v>3375</v>
      </c>
      <c r="M467" s="326" t="s">
        <v>3376</v>
      </c>
    </row>
    <row r="468" spans="1:17">
      <c r="C468" s="323">
        <v>2293</v>
      </c>
      <c r="D468" s="323" t="s">
        <v>2845</v>
      </c>
      <c r="E468" s="325" t="s">
        <v>94</v>
      </c>
      <c r="F468" s="325" t="s">
        <v>2860</v>
      </c>
      <c r="G468" s="324">
        <v>4</v>
      </c>
      <c r="H468" s="324">
        <v>3.5</v>
      </c>
      <c r="I468" s="324">
        <v>3</v>
      </c>
      <c r="J468" s="324">
        <v>1</v>
      </c>
      <c r="L468" s="325" t="s">
        <v>2875</v>
      </c>
      <c r="M468" s="326" t="s">
        <v>3377</v>
      </c>
      <c r="N468" s="325" t="s">
        <v>3378</v>
      </c>
      <c r="O468" s="321" t="s">
        <v>3379</v>
      </c>
      <c r="P468" s="321" t="s">
        <v>2880</v>
      </c>
      <c r="Q468" s="321" t="s">
        <v>3380</v>
      </c>
    </row>
    <row r="469" spans="1:17">
      <c r="C469" s="323">
        <v>2294</v>
      </c>
      <c r="D469" s="323" t="s">
        <v>2845</v>
      </c>
      <c r="E469" s="325" t="s">
        <v>94</v>
      </c>
      <c r="F469" s="325" t="s">
        <v>2860</v>
      </c>
      <c r="G469" s="324">
        <v>3.125</v>
      </c>
      <c r="H469" s="324">
        <v>2.125</v>
      </c>
      <c r="I469" s="324">
        <v>0.625</v>
      </c>
      <c r="J469" s="324">
        <v>0.46875</v>
      </c>
      <c r="L469" s="325" t="s">
        <v>2884</v>
      </c>
      <c r="M469" s="326" t="s">
        <v>3381</v>
      </c>
      <c r="N469" s="325" t="s">
        <v>3382</v>
      </c>
      <c r="O469" s="321" t="s">
        <v>3383</v>
      </c>
      <c r="P469" s="321" t="s">
        <v>3384</v>
      </c>
      <c r="Q469" s="321" t="s">
        <v>3385</v>
      </c>
    </row>
    <row r="470" spans="1:17">
      <c r="C470" s="323">
        <v>2295</v>
      </c>
      <c r="D470" s="323" t="s">
        <v>2845</v>
      </c>
      <c r="E470" s="325" t="s">
        <v>94</v>
      </c>
      <c r="G470" s="324">
        <v>6</v>
      </c>
      <c r="H470" s="324">
        <v>4.5</v>
      </c>
      <c r="I470" s="324">
        <v>1</v>
      </c>
      <c r="J470" s="324">
        <v>0.625</v>
      </c>
      <c r="L470" s="325" t="s">
        <v>3386</v>
      </c>
    </row>
    <row r="471" spans="1:17">
      <c r="C471" s="323">
        <v>2296</v>
      </c>
      <c r="D471" s="323" t="s">
        <v>2907</v>
      </c>
      <c r="E471" s="325" t="s">
        <v>1970</v>
      </c>
      <c r="G471" s="324">
        <v>4.90625</v>
      </c>
      <c r="H471" s="324">
        <v>4.5</v>
      </c>
      <c r="I471" s="324">
        <v>2.28125</v>
      </c>
      <c r="L471" s="325" t="s">
        <v>2875</v>
      </c>
      <c r="M471" s="326" t="s">
        <v>3387</v>
      </c>
    </row>
    <row r="472" spans="1:17">
      <c r="C472" s="323">
        <v>2297</v>
      </c>
      <c r="D472" s="323" t="s">
        <v>2845</v>
      </c>
      <c r="E472" s="325" t="s">
        <v>94</v>
      </c>
      <c r="G472" s="324">
        <v>4.625</v>
      </c>
      <c r="H472" s="324">
        <v>3.125</v>
      </c>
      <c r="I472" s="324">
        <v>2.3125</v>
      </c>
      <c r="J472" s="324">
        <v>1.3125</v>
      </c>
      <c r="L472" s="325" t="s">
        <v>3085</v>
      </c>
    </row>
    <row r="473" spans="1:17">
      <c r="A473" s="335"/>
      <c r="B473" s="336"/>
      <c r="C473" s="337">
        <v>2298</v>
      </c>
      <c r="D473" s="337" t="s">
        <v>2845</v>
      </c>
      <c r="E473" s="338" t="s">
        <v>94</v>
      </c>
      <c r="F473" s="338" t="s">
        <v>2822</v>
      </c>
      <c r="G473" s="339">
        <v>1.5625</v>
      </c>
      <c r="H473" s="339">
        <v>1.5625</v>
      </c>
      <c r="I473" s="339">
        <v>0.9375</v>
      </c>
      <c r="J473" s="339">
        <v>0.625</v>
      </c>
      <c r="K473" s="339" t="s">
        <v>2899</v>
      </c>
      <c r="L473" s="338" t="s">
        <v>3311</v>
      </c>
      <c r="M473" s="340" t="s">
        <v>3388</v>
      </c>
      <c r="N473" s="338" t="s">
        <v>3389</v>
      </c>
      <c r="O473" s="335" t="s">
        <v>3390</v>
      </c>
      <c r="P473" s="335" t="s">
        <v>3391</v>
      </c>
      <c r="Q473" s="335" t="s">
        <v>3392</v>
      </c>
    </row>
    <row r="474" spans="1:17">
      <c r="C474" s="323">
        <v>2299</v>
      </c>
      <c r="D474" s="323" t="s">
        <v>2845</v>
      </c>
      <c r="E474" s="325" t="s">
        <v>94</v>
      </c>
      <c r="G474" s="324">
        <v>4.375</v>
      </c>
      <c r="H474" s="324">
        <v>3.25</v>
      </c>
      <c r="I474" s="324">
        <v>1.4375</v>
      </c>
      <c r="J474" s="324">
        <v>0.625</v>
      </c>
      <c r="L474" s="325" t="s">
        <v>3117</v>
      </c>
      <c r="M474" s="326" t="s">
        <v>3393</v>
      </c>
    </row>
    <row r="475" spans="1:17">
      <c r="C475" s="323">
        <v>2300</v>
      </c>
      <c r="D475" s="323" t="s">
        <v>2845</v>
      </c>
      <c r="E475" s="325" t="s">
        <v>94</v>
      </c>
      <c r="G475" s="324">
        <v>3.4375</v>
      </c>
      <c r="H475" s="324">
        <v>2.0625</v>
      </c>
      <c r="I475" s="324">
        <v>1.4375</v>
      </c>
      <c r="J475" s="324">
        <v>2</v>
      </c>
      <c r="L475" s="325" t="s">
        <v>2875</v>
      </c>
      <c r="M475" s="326" t="s">
        <v>3394</v>
      </c>
    </row>
    <row r="476" spans="1:17">
      <c r="C476" s="323">
        <v>2301</v>
      </c>
      <c r="D476" s="323" t="s">
        <v>2845</v>
      </c>
      <c r="E476" s="325" t="s">
        <v>94</v>
      </c>
      <c r="F476" s="325" t="s">
        <v>2860</v>
      </c>
      <c r="G476" s="324">
        <v>5.5625</v>
      </c>
      <c r="H476" s="324">
        <v>4.5</v>
      </c>
      <c r="I476" s="324">
        <v>1.625</v>
      </c>
      <c r="J476" s="324">
        <v>1</v>
      </c>
      <c r="L476" s="325" t="s">
        <v>2884</v>
      </c>
      <c r="M476" s="326" t="s">
        <v>3395</v>
      </c>
      <c r="N476" s="325" t="s">
        <v>3396</v>
      </c>
      <c r="O476" s="321" t="s">
        <v>3397</v>
      </c>
      <c r="P476" s="321" t="s">
        <v>3398</v>
      </c>
      <c r="Q476" s="321" t="s">
        <v>3399</v>
      </c>
    </row>
    <row r="477" spans="1:17">
      <c r="C477" s="323">
        <v>2303</v>
      </c>
      <c r="D477" s="323" t="s">
        <v>2845</v>
      </c>
      <c r="E477" s="325" t="s">
        <v>94</v>
      </c>
      <c r="G477" s="324">
        <v>6.875</v>
      </c>
      <c r="H477" s="324">
        <v>4.25</v>
      </c>
      <c r="I477" s="324">
        <v>1.125</v>
      </c>
      <c r="J477" s="324">
        <v>0.625</v>
      </c>
      <c r="L477" s="325" t="s">
        <v>3400</v>
      </c>
      <c r="M477" s="326" t="s">
        <v>3401</v>
      </c>
    </row>
    <row r="478" spans="1:17">
      <c r="C478" s="323">
        <v>2304</v>
      </c>
      <c r="D478" s="323" t="s">
        <v>2845</v>
      </c>
      <c r="E478" s="325" t="s">
        <v>94</v>
      </c>
      <c r="G478" s="324">
        <v>5</v>
      </c>
      <c r="H478" s="324">
        <v>3</v>
      </c>
      <c r="I478" s="324">
        <v>0.875</v>
      </c>
      <c r="J478" s="324">
        <v>0.625</v>
      </c>
      <c r="L478" s="325" t="s">
        <v>3400</v>
      </c>
      <c r="M478" s="326" t="s">
        <v>3401</v>
      </c>
    </row>
    <row r="479" spans="1:17" s="346" customFormat="1">
      <c r="B479" s="341"/>
      <c r="C479" s="342">
        <v>2305</v>
      </c>
      <c r="D479" s="342" t="s">
        <v>2845</v>
      </c>
      <c r="E479" s="343" t="s">
        <v>94</v>
      </c>
      <c r="F479" s="343"/>
      <c r="G479" s="344">
        <v>3.8125</v>
      </c>
      <c r="H479" s="344">
        <v>3.8125</v>
      </c>
      <c r="I479" s="344">
        <v>1</v>
      </c>
      <c r="J479" s="344">
        <v>1.5</v>
      </c>
      <c r="K479" s="344"/>
      <c r="L479" s="343"/>
      <c r="M479" s="345" t="s">
        <v>3402</v>
      </c>
      <c r="N479" s="343"/>
    </row>
    <row r="480" spans="1:17">
      <c r="C480" s="323">
        <v>2306</v>
      </c>
      <c r="D480" s="323" t="s">
        <v>2845</v>
      </c>
      <c r="E480" s="325" t="s">
        <v>94</v>
      </c>
      <c r="F480" s="325" t="s">
        <v>2860</v>
      </c>
      <c r="G480" s="324">
        <v>3.0625</v>
      </c>
      <c r="H480" s="324">
        <v>2.625</v>
      </c>
      <c r="I480" s="324">
        <v>1.0625</v>
      </c>
      <c r="J480" s="324">
        <v>0.5625</v>
      </c>
      <c r="L480" s="325" t="s">
        <v>3403</v>
      </c>
      <c r="P480" s="321" t="s">
        <v>3404</v>
      </c>
      <c r="Q480" s="321" t="s">
        <v>3405</v>
      </c>
    </row>
    <row r="481" spans="3:17">
      <c r="C481" s="323">
        <v>2307</v>
      </c>
      <c r="D481" s="323" t="s">
        <v>2845</v>
      </c>
      <c r="E481" s="325" t="s">
        <v>94</v>
      </c>
      <c r="F481" s="325" t="s">
        <v>2860</v>
      </c>
      <c r="G481" s="324">
        <v>4</v>
      </c>
      <c r="H481" s="324">
        <v>3.3125</v>
      </c>
      <c r="I481" s="324">
        <v>1.5625</v>
      </c>
      <c r="J481" s="324">
        <v>0.75</v>
      </c>
      <c r="K481" s="324" t="s">
        <v>2899</v>
      </c>
      <c r="L481" s="325" t="s">
        <v>3290</v>
      </c>
      <c r="P481" s="321" t="s">
        <v>3406</v>
      </c>
      <c r="Q481" s="321" t="s">
        <v>3407</v>
      </c>
    </row>
    <row r="482" spans="3:17">
      <c r="C482" s="323">
        <v>2308</v>
      </c>
      <c r="D482" s="323" t="s">
        <v>2845</v>
      </c>
      <c r="E482" s="325" t="s">
        <v>94</v>
      </c>
    </row>
    <row r="483" spans="3:17">
      <c r="C483" s="323">
        <v>2310</v>
      </c>
      <c r="D483" s="323" t="s">
        <v>2907</v>
      </c>
      <c r="E483" s="325" t="s">
        <v>1970</v>
      </c>
      <c r="G483" s="324">
        <v>1.6875</v>
      </c>
      <c r="H483" s="324">
        <v>1.15625</v>
      </c>
      <c r="I483" s="324">
        <v>1.6875</v>
      </c>
      <c r="L483" s="325" t="s">
        <v>2875</v>
      </c>
      <c r="M483" s="326" t="s">
        <v>3408</v>
      </c>
    </row>
    <row r="484" spans="3:17">
      <c r="C484" s="323">
        <v>2311</v>
      </c>
      <c r="D484" s="323" t="s">
        <v>2907</v>
      </c>
      <c r="E484" s="325" t="s">
        <v>1970</v>
      </c>
      <c r="G484" s="324">
        <v>2.75</v>
      </c>
      <c r="H484" s="324">
        <v>1.3125</v>
      </c>
      <c r="I484" s="324">
        <v>3.6875</v>
      </c>
      <c r="M484" s="326" t="s">
        <v>3409</v>
      </c>
    </row>
    <row r="485" spans="3:17">
      <c r="C485" s="323">
        <v>2312</v>
      </c>
      <c r="D485" s="323" t="s">
        <v>2845</v>
      </c>
      <c r="E485" s="325" t="s">
        <v>94</v>
      </c>
      <c r="F485" s="325" t="s">
        <v>2860</v>
      </c>
      <c r="G485" s="324">
        <v>5.9375</v>
      </c>
      <c r="H485" s="324">
        <v>2.0625</v>
      </c>
      <c r="I485" s="324">
        <v>1.0625</v>
      </c>
      <c r="J485" s="324">
        <v>0.625</v>
      </c>
      <c r="L485" s="325" t="s">
        <v>3410</v>
      </c>
      <c r="M485" s="326" t="s">
        <v>3411</v>
      </c>
      <c r="P485" s="321" t="s">
        <v>3412</v>
      </c>
      <c r="Q485" s="321" t="s">
        <v>3413</v>
      </c>
    </row>
    <row r="486" spans="3:17">
      <c r="C486" s="323">
        <v>2313</v>
      </c>
      <c r="D486" s="323" t="s">
        <v>2907</v>
      </c>
      <c r="E486" s="325" t="s">
        <v>1970</v>
      </c>
      <c r="G486" s="324">
        <v>2.1875</v>
      </c>
      <c r="H486" s="324">
        <v>3</v>
      </c>
      <c r="I486" s="324">
        <v>1</v>
      </c>
      <c r="L486" s="325" t="s">
        <v>2956</v>
      </c>
      <c r="M486" s="326" t="s">
        <v>3414</v>
      </c>
    </row>
    <row r="487" spans="3:17">
      <c r="C487" s="323">
        <v>2314</v>
      </c>
      <c r="D487" s="323" t="s">
        <v>2907</v>
      </c>
      <c r="E487" s="325" t="s">
        <v>1970</v>
      </c>
      <c r="G487" s="324">
        <v>2.1875</v>
      </c>
      <c r="H487" s="324">
        <v>1</v>
      </c>
      <c r="I487" s="324">
        <v>1</v>
      </c>
      <c r="L487" s="325" t="s">
        <v>2956</v>
      </c>
      <c r="M487" s="326" t="s">
        <v>3415</v>
      </c>
    </row>
    <row r="488" spans="3:17">
      <c r="C488" s="323">
        <v>2315</v>
      </c>
      <c r="D488" s="323" t="s">
        <v>2907</v>
      </c>
      <c r="E488" s="325" t="s">
        <v>1970</v>
      </c>
      <c r="G488" s="324">
        <v>2.75</v>
      </c>
      <c r="H488" s="324">
        <v>2.75</v>
      </c>
      <c r="I488" s="324">
        <v>1</v>
      </c>
      <c r="L488" s="325" t="s">
        <v>2956</v>
      </c>
      <c r="M488" s="326" t="s">
        <v>3416</v>
      </c>
    </row>
    <row r="489" spans="3:17">
      <c r="C489" s="323">
        <v>2316</v>
      </c>
      <c r="D489" s="323" t="s">
        <v>2907</v>
      </c>
      <c r="E489" s="325" t="s">
        <v>1970</v>
      </c>
      <c r="G489" s="324">
        <v>2.65625</v>
      </c>
      <c r="H489" s="324">
        <v>2.71875</v>
      </c>
      <c r="L489" s="325" t="s">
        <v>2875</v>
      </c>
      <c r="M489" s="326" t="s">
        <v>3417</v>
      </c>
      <c r="N489" s="325" t="s">
        <v>3418</v>
      </c>
    </row>
    <row r="490" spans="3:17">
      <c r="C490" s="323">
        <v>2317</v>
      </c>
      <c r="D490" s="323" t="s">
        <v>2845</v>
      </c>
      <c r="E490" s="325" t="s">
        <v>94</v>
      </c>
      <c r="G490" s="324">
        <v>5.3125</v>
      </c>
      <c r="H490" s="324">
        <v>2.0625</v>
      </c>
      <c r="I490" s="324">
        <v>1.0625</v>
      </c>
      <c r="L490" s="325" t="s">
        <v>2875</v>
      </c>
    </row>
    <row r="491" spans="3:17">
      <c r="C491" s="323">
        <v>2318</v>
      </c>
      <c r="D491" s="323" t="s">
        <v>2907</v>
      </c>
      <c r="E491" s="325" t="s">
        <v>1970</v>
      </c>
      <c r="G491" s="324">
        <v>2.1875</v>
      </c>
      <c r="H491" s="324">
        <v>4.4375</v>
      </c>
      <c r="I491" s="324">
        <v>1.9375</v>
      </c>
      <c r="L491" s="325" t="s">
        <v>3156</v>
      </c>
      <c r="M491" s="326" t="s">
        <v>3419</v>
      </c>
    </row>
    <row r="492" spans="3:17">
      <c r="C492" s="323">
        <v>2319</v>
      </c>
      <c r="D492" s="323" t="s">
        <v>2907</v>
      </c>
      <c r="E492" s="325" t="s">
        <v>1970</v>
      </c>
      <c r="G492" s="324">
        <v>8.6875</v>
      </c>
      <c r="H492" s="324">
        <v>2.21875</v>
      </c>
      <c r="I492" s="324">
        <v>0.875</v>
      </c>
      <c r="L492" s="325" t="s">
        <v>3156</v>
      </c>
      <c r="M492" s="326" t="s">
        <v>3420</v>
      </c>
    </row>
    <row r="493" spans="3:17">
      <c r="C493" s="323">
        <v>2320</v>
      </c>
      <c r="D493" s="323" t="s">
        <v>2845</v>
      </c>
      <c r="E493" s="325" t="s">
        <v>94</v>
      </c>
      <c r="G493" s="324">
        <v>5</v>
      </c>
      <c r="H493" s="324">
        <v>3.0625</v>
      </c>
      <c r="I493" s="324">
        <v>0.875</v>
      </c>
      <c r="J493" s="324">
        <v>0.625</v>
      </c>
      <c r="K493" s="324" t="s">
        <v>2899</v>
      </c>
      <c r="L493" s="325" t="s">
        <v>3421</v>
      </c>
      <c r="N493" s="325" t="s">
        <v>2851</v>
      </c>
      <c r="O493" s="321" t="s">
        <v>2851</v>
      </c>
    </row>
    <row r="494" spans="3:17">
      <c r="C494" s="323">
        <v>2321</v>
      </c>
      <c r="D494" s="323" t="s">
        <v>2907</v>
      </c>
      <c r="E494" s="325" t="s">
        <v>1970</v>
      </c>
      <c r="G494" s="324">
        <v>2.21875</v>
      </c>
      <c r="H494" s="324">
        <v>1.84375</v>
      </c>
      <c r="I494" s="324">
        <v>1.34375</v>
      </c>
      <c r="L494" s="325" t="s">
        <v>2875</v>
      </c>
      <c r="M494" s="326" t="s">
        <v>3422</v>
      </c>
    </row>
    <row r="495" spans="3:17">
      <c r="C495" s="323">
        <v>2322</v>
      </c>
      <c r="D495" s="323" t="s">
        <v>2907</v>
      </c>
      <c r="E495" s="325" t="s">
        <v>1970</v>
      </c>
      <c r="G495" s="324">
        <v>3.9375</v>
      </c>
      <c r="H495" s="324">
        <v>3.5625</v>
      </c>
      <c r="I495" s="324">
        <v>2.125</v>
      </c>
      <c r="L495" s="325" t="s">
        <v>3156</v>
      </c>
      <c r="M495" s="326" t="s">
        <v>3423</v>
      </c>
    </row>
    <row r="496" spans="3:17">
      <c r="C496" s="323">
        <v>2323</v>
      </c>
      <c r="D496" s="323" t="s">
        <v>2845</v>
      </c>
      <c r="E496" s="325" t="s">
        <v>94</v>
      </c>
      <c r="G496" s="324">
        <v>6.375</v>
      </c>
      <c r="H496" s="324">
        <v>4.25</v>
      </c>
      <c r="I496" s="324">
        <v>0.625</v>
      </c>
      <c r="J496" s="324">
        <v>0.5</v>
      </c>
      <c r="L496" s="325" t="s">
        <v>3085</v>
      </c>
    </row>
    <row r="497" spans="1:17">
      <c r="C497" s="323">
        <v>2325</v>
      </c>
      <c r="D497" s="323" t="s">
        <v>2907</v>
      </c>
      <c r="E497" s="325" t="s">
        <v>1970</v>
      </c>
      <c r="G497" s="324">
        <v>3.6875</v>
      </c>
      <c r="H497" s="324">
        <v>2.75</v>
      </c>
      <c r="I497" s="324">
        <v>1.3125</v>
      </c>
      <c r="L497" s="325" t="s">
        <v>3156</v>
      </c>
      <c r="M497" s="326" t="s">
        <v>3424</v>
      </c>
      <c r="N497" s="325" t="s">
        <v>3425</v>
      </c>
    </row>
    <row r="498" spans="1:17">
      <c r="C498" s="323">
        <v>2326</v>
      </c>
      <c r="D498" s="323" t="s">
        <v>2907</v>
      </c>
      <c r="E498" s="325" t="s">
        <v>1970</v>
      </c>
      <c r="G498" s="324">
        <v>2.75</v>
      </c>
      <c r="H498" s="324">
        <v>2.1875</v>
      </c>
      <c r="I498" s="324">
        <v>1.5625</v>
      </c>
      <c r="L498" s="325" t="s">
        <v>2875</v>
      </c>
      <c r="M498" s="326" t="s">
        <v>3426</v>
      </c>
    </row>
    <row r="499" spans="1:17">
      <c r="C499" s="323">
        <v>2327</v>
      </c>
      <c r="D499" s="323" t="s">
        <v>2907</v>
      </c>
      <c r="E499" s="325" t="s">
        <v>1970</v>
      </c>
      <c r="L499" s="325" t="s">
        <v>2874</v>
      </c>
      <c r="M499" s="326" t="s">
        <v>3427</v>
      </c>
    </row>
    <row r="500" spans="1:17">
      <c r="C500" s="323">
        <v>2328</v>
      </c>
      <c r="D500" s="323" t="s">
        <v>2907</v>
      </c>
      <c r="E500" s="325" t="s">
        <v>1970</v>
      </c>
      <c r="G500" s="324">
        <v>4.375</v>
      </c>
      <c r="H500" s="324">
        <v>4.4375</v>
      </c>
      <c r="I500" s="324">
        <v>1.375</v>
      </c>
      <c r="L500" s="325" t="s">
        <v>3354</v>
      </c>
      <c r="M500" s="326" t="s">
        <v>3428</v>
      </c>
    </row>
    <row r="501" spans="1:17">
      <c r="C501" s="323">
        <v>2330</v>
      </c>
      <c r="D501" s="323" t="s">
        <v>2907</v>
      </c>
      <c r="E501" s="325" t="s">
        <v>1970</v>
      </c>
      <c r="G501" s="324">
        <v>4.5</v>
      </c>
      <c r="H501" s="324">
        <v>4.5625</v>
      </c>
      <c r="I501" s="324">
        <v>1.4375</v>
      </c>
      <c r="L501" s="325" t="s">
        <v>3354</v>
      </c>
      <c r="M501" s="326" t="s">
        <v>3429</v>
      </c>
    </row>
    <row r="502" spans="1:17">
      <c r="C502" s="323">
        <v>2331</v>
      </c>
      <c r="D502" s="323" t="s">
        <v>2907</v>
      </c>
      <c r="E502" s="325" t="s">
        <v>1970</v>
      </c>
      <c r="G502" s="324">
        <v>10.625</v>
      </c>
      <c r="H502" s="324">
        <v>6.34375</v>
      </c>
      <c r="I502" s="324">
        <v>2.125</v>
      </c>
      <c r="L502" s="325" t="s">
        <v>3156</v>
      </c>
      <c r="M502" s="326" t="s">
        <v>3430</v>
      </c>
    </row>
    <row r="503" spans="1:17">
      <c r="C503" s="323">
        <v>2333</v>
      </c>
      <c r="D503" s="323" t="s">
        <v>2907</v>
      </c>
      <c r="E503" s="325" t="s">
        <v>1970</v>
      </c>
      <c r="G503" s="324">
        <v>3.6875</v>
      </c>
      <c r="H503" s="324">
        <v>2.75</v>
      </c>
      <c r="I503" s="324">
        <v>1.125</v>
      </c>
      <c r="L503" s="325" t="s">
        <v>3156</v>
      </c>
      <c r="M503" s="326" t="s">
        <v>3431</v>
      </c>
    </row>
    <row r="504" spans="1:17">
      <c r="C504" s="323">
        <v>2335</v>
      </c>
      <c r="D504" s="323" t="s">
        <v>2907</v>
      </c>
      <c r="E504" s="325" t="s">
        <v>1970</v>
      </c>
      <c r="G504" s="324">
        <v>2.25</v>
      </c>
      <c r="H504" s="324">
        <v>1.84375</v>
      </c>
      <c r="I504" s="324">
        <v>1.125</v>
      </c>
      <c r="L504" s="325" t="s">
        <v>3156</v>
      </c>
      <c r="M504" s="326" t="s">
        <v>3432</v>
      </c>
    </row>
    <row r="505" spans="1:17">
      <c r="C505" s="323">
        <v>2336</v>
      </c>
      <c r="D505" s="323" t="s">
        <v>2845</v>
      </c>
      <c r="E505" s="325" t="s">
        <v>94</v>
      </c>
      <c r="G505" s="324">
        <v>3.0625</v>
      </c>
      <c r="H505" s="324">
        <v>1.53125</v>
      </c>
      <c r="I505" s="324">
        <v>0.75</v>
      </c>
      <c r="J505" s="324">
        <v>0.625</v>
      </c>
      <c r="L505" s="325" t="s">
        <v>3140</v>
      </c>
      <c r="M505" s="326" t="s">
        <v>3433</v>
      </c>
    </row>
    <row r="506" spans="1:17">
      <c r="C506" s="323">
        <v>2337</v>
      </c>
      <c r="D506" s="323" t="s">
        <v>2907</v>
      </c>
      <c r="E506" s="325" t="s">
        <v>1970</v>
      </c>
      <c r="G506" s="324">
        <v>2.625</v>
      </c>
      <c r="H506" s="324">
        <v>2.203125</v>
      </c>
      <c r="I506" s="324">
        <v>1.09375</v>
      </c>
      <c r="L506" s="325" t="s">
        <v>2875</v>
      </c>
      <c r="M506" s="326" t="s">
        <v>3434</v>
      </c>
    </row>
    <row r="507" spans="1:17" s="335" customFormat="1">
      <c r="A507" s="321"/>
      <c r="B507" s="322"/>
      <c r="C507" s="323">
        <v>2338</v>
      </c>
      <c r="D507" s="323" t="s">
        <v>2907</v>
      </c>
      <c r="E507" s="325" t="s">
        <v>1970</v>
      </c>
      <c r="F507" s="325"/>
      <c r="G507" s="324">
        <v>3.1875</v>
      </c>
      <c r="H507" s="324">
        <v>2.375</v>
      </c>
      <c r="I507" s="324">
        <v>1.625</v>
      </c>
      <c r="J507" s="324"/>
      <c r="K507" s="324"/>
      <c r="L507" s="325" t="s">
        <v>3435</v>
      </c>
      <c r="M507" s="326" t="s">
        <v>3436</v>
      </c>
      <c r="N507" s="325"/>
      <c r="O507" s="321"/>
      <c r="P507" s="321"/>
      <c r="Q507" s="321"/>
    </row>
    <row r="508" spans="1:17">
      <c r="C508" s="323">
        <v>2339</v>
      </c>
      <c r="D508" s="323" t="s">
        <v>2907</v>
      </c>
      <c r="E508" s="325" t="s">
        <v>1970</v>
      </c>
      <c r="G508" s="324">
        <v>3.8125</v>
      </c>
      <c r="H508" s="324">
        <v>3.84375</v>
      </c>
      <c r="I508" s="324">
        <v>1.59375</v>
      </c>
      <c r="L508" s="325" t="s">
        <v>3435</v>
      </c>
      <c r="M508" s="326" t="s">
        <v>3437</v>
      </c>
    </row>
    <row r="509" spans="1:17">
      <c r="C509" s="323">
        <v>2340</v>
      </c>
      <c r="D509" s="323" t="s">
        <v>2907</v>
      </c>
      <c r="E509" s="325" t="s">
        <v>1970</v>
      </c>
      <c r="G509" s="324">
        <v>3.0625</v>
      </c>
      <c r="H509" s="324">
        <v>3.09375</v>
      </c>
      <c r="I509" s="324">
        <v>1.59375</v>
      </c>
      <c r="L509" s="325" t="s">
        <v>3435</v>
      </c>
      <c r="M509" s="326" t="s">
        <v>3438</v>
      </c>
    </row>
    <row r="510" spans="1:17">
      <c r="C510" s="323">
        <v>2341</v>
      </c>
      <c r="D510" s="323" t="s">
        <v>2907</v>
      </c>
      <c r="E510" s="325" t="s">
        <v>1970</v>
      </c>
      <c r="G510" s="324">
        <v>3.75</v>
      </c>
      <c r="H510" s="324">
        <v>2.375</v>
      </c>
      <c r="I510" s="324">
        <v>3.125</v>
      </c>
      <c r="L510" s="325" t="s">
        <v>3435</v>
      </c>
      <c r="M510" s="326" t="s">
        <v>3439</v>
      </c>
    </row>
    <row r="511" spans="1:17">
      <c r="C511" s="323">
        <v>2342</v>
      </c>
      <c r="D511" s="323" t="s">
        <v>2907</v>
      </c>
      <c r="E511" s="325" t="s">
        <v>1970</v>
      </c>
      <c r="G511" s="324">
        <v>8.75</v>
      </c>
      <c r="H511" s="324">
        <v>2.5</v>
      </c>
      <c r="I511" s="324">
        <v>1.5</v>
      </c>
      <c r="L511" s="325" t="s">
        <v>3435</v>
      </c>
      <c r="M511" s="326" t="s">
        <v>3440</v>
      </c>
    </row>
    <row r="512" spans="1:17">
      <c r="C512" s="323">
        <v>2343</v>
      </c>
      <c r="D512" s="323" t="s">
        <v>2907</v>
      </c>
      <c r="E512" s="325" t="s">
        <v>1970</v>
      </c>
      <c r="G512" s="324">
        <v>6.875</v>
      </c>
      <c r="H512" s="324">
        <v>6.84375</v>
      </c>
      <c r="I512" s="324">
        <v>1.71875</v>
      </c>
      <c r="L512" s="325" t="s">
        <v>3435</v>
      </c>
      <c r="M512" s="326" t="s">
        <v>3441</v>
      </c>
    </row>
    <row r="513" spans="3:17">
      <c r="C513" s="323">
        <v>2344</v>
      </c>
      <c r="D513" s="323" t="s">
        <v>2907</v>
      </c>
      <c r="E513" s="325" t="s">
        <v>1970</v>
      </c>
      <c r="G513" s="324">
        <v>7.375</v>
      </c>
      <c r="H513" s="324">
        <v>4.71875</v>
      </c>
      <c r="I513" s="324">
        <v>1.5625</v>
      </c>
      <c r="L513" s="325" t="s">
        <v>3435</v>
      </c>
      <c r="M513" s="326" t="s">
        <v>3442</v>
      </c>
    </row>
    <row r="514" spans="3:17">
      <c r="C514" s="323">
        <v>2345</v>
      </c>
      <c r="D514" s="323" t="s">
        <v>2845</v>
      </c>
      <c r="E514" s="325" t="s">
        <v>94</v>
      </c>
      <c r="G514" s="324">
        <v>10</v>
      </c>
      <c r="H514" s="324">
        <v>3.25</v>
      </c>
      <c r="I514" s="324">
        <v>0.875</v>
      </c>
      <c r="J514" s="324">
        <v>0.625</v>
      </c>
      <c r="K514" s="347" t="s">
        <v>2936</v>
      </c>
      <c r="L514" s="325" t="s">
        <v>3354</v>
      </c>
      <c r="O514" s="321" t="s">
        <v>3239</v>
      </c>
    </row>
    <row r="515" spans="3:17">
      <c r="C515" s="323">
        <v>2346</v>
      </c>
      <c r="D515" s="323" t="s">
        <v>2907</v>
      </c>
      <c r="E515" s="325" t="s">
        <v>1970</v>
      </c>
      <c r="G515" s="324">
        <v>10.125</v>
      </c>
      <c r="H515" s="324">
        <v>3.4375</v>
      </c>
      <c r="I515" s="324">
        <v>0.96875</v>
      </c>
      <c r="L515" s="325" t="s">
        <v>3354</v>
      </c>
      <c r="M515" s="326" t="s">
        <v>3443</v>
      </c>
    </row>
    <row r="516" spans="3:17">
      <c r="C516" s="323">
        <v>2347</v>
      </c>
      <c r="D516" s="323" t="s">
        <v>2907</v>
      </c>
      <c r="E516" s="325" t="s">
        <v>1970</v>
      </c>
      <c r="G516" s="324">
        <v>4</v>
      </c>
      <c r="H516" s="324">
        <v>2.96875</v>
      </c>
      <c r="I516" s="324">
        <v>1.8125</v>
      </c>
      <c r="M516" s="326" t="s">
        <v>3444</v>
      </c>
    </row>
    <row r="517" spans="3:17">
      <c r="C517" s="323">
        <v>2348</v>
      </c>
      <c r="D517" s="323" t="s">
        <v>2845</v>
      </c>
      <c r="E517" s="325" t="s">
        <v>94</v>
      </c>
      <c r="F517" s="325" t="s">
        <v>2860</v>
      </c>
      <c r="G517" s="324">
        <v>3.5</v>
      </c>
      <c r="H517" s="324">
        <v>3.5</v>
      </c>
      <c r="I517" s="324">
        <v>1.5</v>
      </c>
      <c r="J517" s="324">
        <v>0.625</v>
      </c>
      <c r="K517" s="324" t="s">
        <v>2899</v>
      </c>
      <c r="N517" s="325" t="s">
        <v>3445</v>
      </c>
      <c r="O517" s="321" t="s">
        <v>3446</v>
      </c>
      <c r="P517" s="321" t="s">
        <v>3447</v>
      </c>
      <c r="Q517" s="321" t="s">
        <v>3448</v>
      </c>
    </row>
    <row r="518" spans="3:17">
      <c r="C518" s="323">
        <v>2349</v>
      </c>
      <c r="D518" s="323" t="s">
        <v>2849</v>
      </c>
      <c r="E518" s="325" t="s">
        <v>2035</v>
      </c>
      <c r="F518" s="325" t="s">
        <v>2860</v>
      </c>
      <c r="G518" s="324">
        <v>8.5</v>
      </c>
      <c r="H518" s="324">
        <v>6</v>
      </c>
      <c r="I518" s="324">
        <v>1.5</v>
      </c>
      <c r="L518" s="325" t="s">
        <v>2903</v>
      </c>
    </row>
    <row r="519" spans="3:17">
      <c r="C519" s="323">
        <v>2350</v>
      </c>
      <c r="D519" s="323" t="s">
        <v>2845</v>
      </c>
      <c r="E519" s="325" t="s">
        <v>94</v>
      </c>
      <c r="G519" s="324">
        <v>5.65625</v>
      </c>
      <c r="H519" s="324">
        <v>1.59375</v>
      </c>
      <c r="I519" s="324">
        <v>0.625</v>
      </c>
      <c r="J519" s="324">
        <v>0.46875</v>
      </c>
      <c r="L519" s="325" t="s">
        <v>2903</v>
      </c>
    </row>
    <row r="520" spans="3:17">
      <c r="C520" s="323">
        <v>2351</v>
      </c>
      <c r="D520" s="323" t="s">
        <v>2845</v>
      </c>
      <c r="E520" s="325" t="s">
        <v>94</v>
      </c>
      <c r="G520" s="324">
        <v>5</v>
      </c>
      <c r="H520" s="324">
        <v>4.375</v>
      </c>
      <c r="I520" s="324">
        <v>1</v>
      </c>
      <c r="J520" s="324">
        <v>0.5</v>
      </c>
      <c r="K520" s="324">
        <v>0.03</v>
      </c>
      <c r="L520" s="325" t="s">
        <v>3117</v>
      </c>
      <c r="M520" s="326" t="s">
        <v>3449</v>
      </c>
      <c r="N520" s="325" t="s">
        <v>2851</v>
      </c>
      <c r="O520" s="321" t="s">
        <v>2872</v>
      </c>
    </row>
    <row r="521" spans="3:17">
      <c r="C521" s="323">
        <v>2352</v>
      </c>
      <c r="D521" s="323" t="s">
        <v>2849</v>
      </c>
      <c r="E521" s="325" t="s">
        <v>2035</v>
      </c>
      <c r="F521" s="325" t="s">
        <v>2860</v>
      </c>
      <c r="G521" s="324">
        <v>7.5</v>
      </c>
      <c r="H521" s="324">
        <v>7.5</v>
      </c>
      <c r="I521" s="324">
        <v>1.5</v>
      </c>
      <c r="N521" s="325" t="s">
        <v>3450</v>
      </c>
      <c r="O521" s="321" t="s">
        <v>3451</v>
      </c>
    </row>
    <row r="522" spans="3:17">
      <c r="C522" s="323">
        <v>2353</v>
      </c>
      <c r="D522" s="323" t="s">
        <v>2907</v>
      </c>
      <c r="E522" s="325" t="s">
        <v>1970</v>
      </c>
      <c r="G522" s="324">
        <v>2.71875</v>
      </c>
      <c r="H522" s="324">
        <v>2.75</v>
      </c>
      <c r="I522" s="324">
        <v>1.4375</v>
      </c>
      <c r="M522" s="326" t="s">
        <v>3452</v>
      </c>
    </row>
    <row r="523" spans="3:17">
      <c r="C523" s="323">
        <v>2354</v>
      </c>
      <c r="D523" s="323" t="s">
        <v>2907</v>
      </c>
      <c r="E523" s="325" t="s">
        <v>1970</v>
      </c>
      <c r="G523" s="324">
        <v>3.75</v>
      </c>
      <c r="H523" s="324">
        <v>3</v>
      </c>
      <c r="I523" s="324">
        <v>1.5625</v>
      </c>
      <c r="M523" s="326" t="s">
        <v>3453</v>
      </c>
    </row>
    <row r="524" spans="3:17">
      <c r="C524" s="323">
        <v>2355</v>
      </c>
      <c r="D524" s="323" t="s">
        <v>2849</v>
      </c>
      <c r="E524" s="325" t="s">
        <v>2035</v>
      </c>
      <c r="F524" s="325" t="s">
        <v>2860</v>
      </c>
      <c r="G524" s="324">
        <v>8.125</v>
      </c>
      <c r="H524" s="324">
        <v>2.125</v>
      </c>
      <c r="I524" s="324">
        <v>0.875</v>
      </c>
      <c r="M524" s="326" t="s">
        <v>3454</v>
      </c>
      <c r="P524" s="321" t="s">
        <v>3455</v>
      </c>
    </row>
    <row r="525" spans="3:17">
      <c r="C525" s="323">
        <v>2356</v>
      </c>
      <c r="D525" s="323" t="s">
        <v>2849</v>
      </c>
      <c r="E525" s="325" t="s">
        <v>2035</v>
      </c>
      <c r="F525" s="325" t="s">
        <v>2860</v>
      </c>
      <c r="G525" s="324">
        <v>3.15625</v>
      </c>
      <c r="H525" s="324">
        <v>3.15625</v>
      </c>
      <c r="I525" s="324">
        <v>1</v>
      </c>
      <c r="M525" s="326" t="s">
        <v>3456</v>
      </c>
      <c r="P525" s="321" t="s">
        <v>3457</v>
      </c>
    </row>
    <row r="526" spans="3:17">
      <c r="C526" s="323">
        <v>2357</v>
      </c>
      <c r="D526" s="323" t="s">
        <v>2907</v>
      </c>
      <c r="E526" s="325" t="s">
        <v>1970</v>
      </c>
      <c r="M526" s="326" t="s">
        <v>3458</v>
      </c>
    </row>
    <row r="527" spans="3:17">
      <c r="C527" s="323">
        <v>2358</v>
      </c>
      <c r="D527" s="323" t="s">
        <v>2845</v>
      </c>
      <c r="E527" s="325" t="s">
        <v>94</v>
      </c>
      <c r="F527" s="325" t="s">
        <v>2860</v>
      </c>
      <c r="G527" s="324">
        <v>5.25</v>
      </c>
      <c r="H527" s="324">
        <v>3.75</v>
      </c>
      <c r="I527" s="324">
        <v>0.875</v>
      </c>
      <c r="J527" s="324">
        <v>0.5625</v>
      </c>
      <c r="L527" s="325" t="s">
        <v>3459</v>
      </c>
      <c r="N527" s="325" t="s">
        <v>3460</v>
      </c>
      <c r="O527" s="321" t="s">
        <v>3461</v>
      </c>
      <c r="P527" s="321" t="s">
        <v>3462</v>
      </c>
      <c r="Q527" s="321" t="s">
        <v>3463</v>
      </c>
    </row>
    <row r="528" spans="3:17">
      <c r="C528" s="323">
        <v>2359</v>
      </c>
      <c r="D528" s="323" t="s">
        <v>2907</v>
      </c>
      <c r="E528" s="325" t="s">
        <v>1970</v>
      </c>
      <c r="G528" s="324">
        <v>9.5625</v>
      </c>
      <c r="H528" s="324">
        <v>2.375</v>
      </c>
      <c r="I528" s="324">
        <v>1.125</v>
      </c>
      <c r="L528" s="325" t="s">
        <v>3117</v>
      </c>
      <c r="M528" s="326" t="s">
        <v>3464</v>
      </c>
    </row>
    <row r="529" spans="3:17">
      <c r="C529" s="323">
        <v>2360</v>
      </c>
      <c r="D529" s="323" t="s">
        <v>2907</v>
      </c>
      <c r="E529" s="325" t="s">
        <v>1970</v>
      </c>
      <c r="G529" s="324">
        <v>2.25</v>
      </c>
      <c r="H529" s="324">
        <v>1.84375</v>
      </c>
      <c r="I529" s="324">
        <v>2.1875</v>
      </c>
      <c r="L529" s="325" t="s">
        <v>3352</v>
      </c>
      <c r="M529" s="326" t="s">
        <v>3465</v>
      </c>
    </row>
    <row r="530" spans="3:17">
      <c r="C530" s="323">
        <v>2361</v>
      </c>
      <c r="D530" s="323" t="s">
        <v>2907</v>
      </c>
      <c r="E530" s="325" t="s">
        <v>1970</v>
      </c>
      <c r="G530" s="324">
        <v>1.6875</v>
      </c>
      <c r="H530" s="324">
        <v>1.875</v>
      </c>
      <c r="I530" s="324">
        <v>1.3125</v>
      </c>
      <c r="L530" s="325" t="s">
        <v>3421</v>
      </c>
      <c r="M530" s="326" t="s">
        <v>3466</v>
      </c>
    </row>
    <row r="531" spans="3:17">
      <c r="C531" s="323">
        <v>2362</v>
      </c>
      <c r="D531" s="323" t="s">
        <v>2907</v>
      </c>
      <c r="E531" s="325" t="s">
        <v>1970</v>
      </c>
      <c r="G531" s="324">
        <v>5.4375</v>
      </c>
      <c r="H531" s="324">
        <v>2.21875</v>
      </c>
      <c r="I531" s="324">
        <v>1.25</v>
      </c>
      <c r="L531" s="325" t="s">
        <v>3156</v>
      </c>
      <c r="M531" s="326" t="s">
        <v>3467</v>
      </c>
    </row>
    <row r="532" spans="3:17">
      <c r="C532" s="323">
        <v>2363</v>
      </c>
      <c r="D532" s="323" t="s">
        <v>2907</v>
      </c>
      <c r="E532" s="325" t="s">
        <v>1970</v>
      </c>
      <c r="G532" s="324">
        <v>2.8125</v>
      </c>
      <c r="H532" s="324">
        <v>2.96875</v>
      </c>
      <c r="I532" s="324">
        <v>0.90625</v>
      </c>
      <c r="L532" s="325" t="s">
        <v>2881</v>
      </c>
    </row>
    <row r="533" spans="3:17">
      <c r="C533" s="323">
        <v>2364</v>
      </c>
      <c r="D533" s="323" t="s">
        <v>2845</v>
      </c>
      <c r="E533" s="325" t="s">
        <v>94</v>
      </c>
      <c r="G533" s="324">
        <v>4</v>
      </c>
      <c r="H533" s="324">
        <v>2.5</v>
      </c>
      <c r="I533" s="324">
        <v>1.625</v>
      </c>
      <c r="J533" s="324">
        <v>1.125</v>
      </c>
      <c r="L533" s="325" t="s">
        <v>2928</v>
      </c>
      <c r="M533" s="326" t="s">
        <v>3468</v>
      </c>
    </row>
    <row r="534" spans="3:17">
      <c r="C534" s="323">
        <v>2365</v>
      </c>
      <c r="D534" s="323" t="s">
        <v>2845</v>
      </c>
      <c r="E534" s="325" t="s">
        <v>94</v>
      </c>
      <c r="F534" s="325" t="s">
        <v>2860</v>
      </c>
      <c r="G534" s="324">
        <v>7.75</v>
      </c>
      <c r="H534" s="324">
        <v>1.5</v>
      </c>
      <c r="I534" s="324">
        <v>1.25</v>
      </c>
      <c r="J534" s="324">
        <v>0.75</v>
      </c>
      <c r="K534" s="324" t="s">
        <v>2846</v>
      </c>
      <c r="L534" s="325" t="s">
        <v>2928</v>
      </c>
      <c r="M534" s="326" t="s">
        <v>3468</v>
      </c>
      <c r="N534" s="325" t="s">
        <v>3469</v>
      </c>
      <c r="O534" s="321" t="s">
        <v>3470</v>
      </c>
      <c r="P534" s="321" t="s">
        <v>3471</v>
      </c>
      <c r="Q534" s="321" t="s">
        <v>3472</v>
      </c>
    </row>
    <row r="535" spans="3:17">
      <c r="C535" s="323">
        <v>2366</v>
      </c>
      <c r="D535" s="323" t="s">
        <v>2907</v>
      </c>
      <c r="E535" s="325" t="s">
        <v>1970</v>
      </c>
      <c r="G535" s="324">
        <v>10</v>
      </c>
      <c r="H535" s="324">
        <v>4.1875</v>
      </c>
      <c r="I535" s="324">
        <v>1.125</v>
      </c>
      <c r="L535" s="325" t="s">
        <v>3156</v>
      </c>
      <c r="M535" s="326" t="s">
        <v>3473</v>
      </c>
    </row>
    <row r="536" spans="3:17">
      <c r="C536" s="323">
        <v>2368</v>
      </c>
      <c r="D536" s="323" t="s">
        <v>2845</v>
      </c>
      <c r="E536" s="325" t="s">
        <v>94</v>
      </c>
      <c r="G536" s="324">
        <v>5.25</v>
      </c>
      <c r="H536" s="324">
        <v>3.75</v>
      </c>
      <c r="I536" s="324">
        <v>1.5</v>
      </c>
      <c r="J536" s="324">
        <v>0.625</v>
      </c>
      <c r="K536" s="324" t="s">
        <v>2899</v>
      </c>
      <c r="L536" s="325" t="s">
        <v>2967</v>
      </c>
      <c r="M536" s="326" t="s">
        <v>3474</v>
      </c>
      <c r="N536" s="325" t="s">
        <v>2851</v>
      </c>
      <c r="O536" s="321" t="s">
        <v>2872</v>
      </c>
    </row>
    <row r="537" spans="3:17">
      <c r="C537" s="323">
        <v>2369</v>
      </c>
      <c r="D537" s="323" t="s">
        <v>2907</v>
      </c>
      <c r="E537" s="325" t="s">
        <v>1970</v>
      </c>
      <c r="G537" s="324">
        <v>3.1875</v>
      </c>
      <c r="H537" s="324">
        <v>3.21875</v>
      </c>
      <c r="I537" s="324">
        <v>4.125</v>
      </c>
      <c r="L537" s="325" t="s">
        <v>2919</v>
      </c>
      <c r="M537" s="326" t="s">
        <v>3475</v>
      </c>
    </row>
    <row r="538" spans="3:17">
      <c r="C538" s="323">
        <v>2370</v>
      </c>
      <c r="D538" s="323" t="s">
        <v>2907</v>
      </c>
      <c r="E538" s="325" t="s">
        <v>1970</v>
      </c>
      <c r="G538" s="324">
        <v>4</v>
      </c>
      <c r="H538" s="324">
        <v>3</v>
      </c>
      <c r="I538" s="324">
        <v>0.6875</v>
      </c>
      <c r="L538" s="325" t="s">
        <v>2886</v>
      </c>
      <c r="M538" s="326" t="s">
        <v>3476</v>
      </c>
    </row>
    <row r="539" spans="3:17">
      <c r="C539" s="323">
        <v>2371</v>
      </c>
      <c r="D539" s="323" t="s">
        <v>2907</v>
      </c>
      <c r="E539" s="325" t="s">
        <v>1970</v>
      </c>
      <c r="G539" s="324">
        <v>3.875</v>
      </c>
      <c r="H539" s="324">
        <v>3.3125</v>
      </c>
      <c r="I539" s="324">
        <v>1.84375</v>
      </c>
      <c r="L539" s="325" t="s">
        <v>2875</v>
      </c>
      <c r="M539" s="326" t="s">
        <v>3477</v>
      </c>
    </row>
    <row r="540" spans="3:17">
      <c r="C540" s="323">
        <v>2372</v>
      </c>
      <c r="D540" s="323" t="s">
        <v>2845</v>
      </c>
      <c r="E540" s="325" t="s">
        <v>94</v>
      </c>
      <c r="G540" s="324">
        <v>6.125</v>
      </c>
      <c r="H540" s="324">
        <v>4.875</v>
      </c>
      <c r="I540" s="324">
        <v>0.75</v>
      </c>
      <c r="J540" s="324">
        <v>0.5625</v>
      </c>
      <c r="L540" s="325" t="s">
        <v>3290</v>
      </c>
    </row>
    <row r="541" spans="3:17">
      <c r="C541" s="323">
        <v>2373</v>
      </c>
      <c r="D541" s="323" t="s">
        <v>2845</v>
      </c>
      <c r="E541" s="325" t="s">
        <v>94</v>
      </c>
      <c r="G541" s="324">
        <v>10.0625</v>
      </c>
      <c r="H541" s="324">
        <v>7.125</v>
      </c>
      <c r="I541" s="324">
        <v>1.5</v>
      </c>
      <c r="J541" s="324">
        <v>1.5</v>
      </c>
      <c r="L541" s="325" t="s">
        <v>3478</v>
      </c>
      <c r="M541" s="326" t="s">
        <v>3479</v>
      </c>
    </row>
    <row r="542" spans="3:17">
      <c r="C542" s="323">
        <v>2374</v>
      </c>
      <c r="D542" s="323" t="s">
        <v>2907</v>
      </c>
      <c r="E542" s="325" t="s">
        <v>1970</v>
      </c>
      <c r="G542" s="324">
        <v>5</v>
      </c>
      <c r="H542" s="324">
        <v>5</v>
      </c>
      <c r="I542" s="324">
        <v>2.75</v>
      </c>
      <c r="L542" s="325" t="s">
        <v>3156</v>
      </c>
      <c r="M542" s="326" t="s">
        <v>3480</v>
      </c>
    </row>
    <row r="543" spans="3:17">
      <c r="C543" s="323">
        <v>2375</v>
      </c>
      <c r="D543" s="323" t="s">
        <v>2845</v>
      </c>
      <c r="E543" s="325" t="s">
        <v>94</v>
      </c>
      <c r="G543" s="324">
        <v>10.0625</v>
      </c>
      <c r="H543" s="324">
        <v>4.75</v>
      </c>
      <c r="I543" s="324">
        <v>1.5</v>
      </c>
      <c r="L543" s="325" t="s">
        <v>2903</v>
      </c>
    </row>
    <row r="544" spans="3:17">
      <c r="C544" s="323">
        <v>2376</v>
      </c>
      <c r="D544" s="323" t="s">
        <v>2907</v>
      </c>
      <c r="E544" s="325" t="s">
        <v>1970</v>
      </c>
      <c r="G544" s="324">
        <v>4.5</v>
      </c>
      <c r="H544" s="324">
        <v>4.53125</v>
      </c>
      <c r="I544" s="324">
        <v>1.40625</v>
      </c>
      <c r="L544" s="325" t="s">
        <v>3354</v>
      </c>
      <c r="M544" s="326" t="s">
        <v>3481</v>
      </c>
    </row>
    <row r="545" spans="2:17">
      <c r="C545" s="323">
        <v>2377</v>
      </c>
      <c r="D545" s="323" t="s">
        <v>2907</v>
      </c>
      <c r="E545" s="325" t="s">
        <v>1970</v>
      </c>
      <c r="G545" s="324">
        <v>4.5</v>
      </c>
      <c r="H545" s="324">
        <v>4.53125</v>
      </c>
      <c r="I545" s="324">
        <v>1.40625</v>
      </c>
      <c r="L545" s="325" t="s">
        <v>3354</v>
      </c>
      <c r="M545" s="326" t="s">
        <v>3482</v>
      </c>
    </row>
    <row r="546" spans="2:17">
      <c r="C546" s="323">
        <v>2378</v>
      </c>
      <c r="D546" s="323" t="s">
        <v>2907</v>
      </c>
      <c r="E546" s="325" t="s">
        <v>1970</v>
      </c>
      <c r="G546" s="324">
        <v>3.375</v>
      </c>
      <c r="H546" s="324">
        <v>3.375</v>
      </c>
      <c r="I546" s="324">
        <v>1.5</v>
      </c>
      <c r="J546" s="324">
        <v>0.625</v>
      </c>
      <c r="L546" s="325" t="s">
        <v>3483</v>
      </c>
      <c r="M546" s="326" t="s">
        <v>3484</v>
      </c>
    </row>
    <row r="547" spans="2:17">
      <c r="C547" s="323">
        <v>2379</v>
      </c>
      <c r="D547" s="323" t="s">
        <v>2907</v>
      </c>
      <c r="E547" s="325" t="s">
        <v>1970</v>
      </c>
      <c r="G547" s="324">
        <v>5.8125</v>
      </c>
      <c r="H547" s="324">
        <v>5.84375</v>
      </c>
      <c r="I547" s="324">
        <v>4.1875</v>
      </c>
      <c r="L547" s="325" t="s">
        <v>2875</v>
      </c>
      <c r="M547" s="326" t="s">
        <v>3485</v>
      </c>
    </row>
    <row r="548" spans="2:17">
      <c r="C548" s="323">
        <v>2380</v>
      </c>
      <c r="D548" s="323" t="s">
        <v>2907</v>
      </c>
      <c r="E548" s="325" t="s">
        <v>1970</v>
      </c>
      <c r="G548" s="324">
        <v>5.8125</v>
      </c>
      <c r="H548" s="324">
        <v>5.84375</v>
      </c>
      <c r="I548" s="324">
        <v>4.1875</v>
      </c>
      <c r="J548" s="324">
        <v>1.25</v>
      </c>
      <c r="L548" s="325" t="s">
        <v>3156</v>
      </c>
      <c r="M548" s="326" t="s">
        <v>3486</v>
      </c>
    </row>
    <row r="549" spans="2:17" s="346" customFormat="1">
      <c r="B549" s="341"/>
      <c r="C549" s="342">
        <v>2381</v>
      </c>
      <c r="D549" s="342" t="s">
        <v>2845</v>
      </c>
      <c r="E549" s="343" t="s">
        <v>94</v>
      </c>
      <c r="F549" s="343"/>
      <c r="G549" s="344">
        <v>5.6875</v>
      </c>
      <c r="H549" s="344">
        <v>2.25</v>
      </c>
      <c r="I549" s="344">
        <v>1.3125</v>
      </c>
      <c r="J549" s="344">
        <v>1.25</v>
      </c>
      <c r="K549" s="344"/>
      <c r="L549" s="343" t="s">
        <v>3487</v>
      </c>
      <c r="M549" s="345" t="s">
        <v>3125</v>
      </c>
      <c r="N549" s="343" t="s">
        <v>2872</v>
      </c>
      <c r="O549" s="346" t="s">
        <v>2872</v>
      </c>
    </row>
    <row r="550" spans="2:17">
      <c r="C550" s="323">
        <v>2382</v>
      </c>
      <c r="D550" s="323" t="s">
        <v>2845</v>
      </c>
      <c r="E550" s="325" t="s">
        <v>94</v>
      </c>
      <c r="F550" s="325" t="s">
        <v>2860</v>
      </c>
      <c r="G550" s="324">
        <v>7.5</v>
      </c>
      <c r="H550" s="324">
        <v>4.375</v>
      </c>
      <c r="I550" s="324">
        <v>1.0625</v>
      </c>
      <c r="J550" s="324">
        <v>0.625</v>
      </c>
      <c r="L550" s="325" t="s">
        <v>2903</v>
      </c>
      <c r="M550" s="326" t="s">
        <v>3488</v>
      </c>
      <c r="P550" s="321" t="s">
        <v>3489</v>
      </c>
      <c r="Q550" s="321" t="s">
        <v>3490</v>
      </c>
    </row>
    <row r="551" spans="2:17">
      <c r="C551" s="323">
        <v>2383</v>
      </c>
      <c r="D551" s="323" t="s">
        <v>2907</v>
      </c>
      <c r="E551" s="325" t="s">
        <v>1970</v>
      </c>
      <c r="G551" s="324">
        <v>8.1875</v>
      </c>
      <c r="H551" s="324">
        <v>2.21875</v>
      </c>
      <c r="I551" s="324">
        <v>1</v>
      </c>
      <c r="L551" s="325" t="s">
        <v>2875</v>
      </c>
      <c r="M551" s="326" t="s">
        <v>3491</v>
      </c>
    </row>
    <row r="552" spans="2:17">
      <c r="C552" s="323">
        <v>2384</v>
      </c>
      <c r="D552" s="323" t="s">
        <v>2907</v>
      </c>
      <c r="E552" s="325" t="s">
        <v>1970</v>
      </c>
      <c r="G552" s="324">
        <v>8.6875</v>
      </c>
      <c r="H552" s="324">
        <v>2.25</v>
      </c>
      <c r="I552" s="324">
        <v>2.5625</v>
      </c>
      <c r="L552" s="325" t="s">
        <v>3492</v>
      </c>
      <c r="M552" s="326" t="s">
        <v>3493</v>
      </c>
    </row>
    <row r="553" spans="2:17">
      <c r="C553" s="323">
        <v>2385</v>
      </c>
      <c r="D553" s="323" t="s">
        <v>2907</v>
      </c>
      <c r="E553" s="325" t="s">
        <v>1970</v>
      </c>
      <c r="G553" s="324">
        <v>9</v>
      </c>
      <c r="H553" s="324">
        <v>2.40625</v>
      </c>
      <c r="I553" s="324">
        <v>3.3125</v>
      </c>
      <c r="L553" s="325" t="s">
        <v>3492</v>
      </c>
      <c r="M553" s="326" t="s">
        <v>3494</v>
      </c>
    </row>
    <row r="554" spans="2:17" s="346" customFormat="1">
      <c r="B554" s="341"/>
      <c r="C554" s="342">
        <v>2386</v>
      </c>
      <c r="D554" s="342" t="s">
        <v>2845</v>
      </c>
      <c r="E554" s="343" t="s">
        <v>94</v>
      </c>
      <c r="F554" s="343" t="s">
        <v>2860</v>
      </c>
      <c r="G554" s="344">
        <v>1.625</v>
      </c>
      <c r="H554" s="344">
        <v>1.625</v>
      </c>
      <c r="I554" s="344">
        <v>0.96875</v>
      </c>
      <c r="J554" s="344">
        <v>1.40625</v>
      </c>
      <c r="K554" s="344"/>
      <c r="L554" s="343" t="s">
        <v>3311</v>
      </c>
      <c r="M554" s="345" t="s">
        <v>3495</v>
      </c>
      <c r="N554" s="343" t="s">
        <v>3012</v>
      </c>
      <c r="O554" s="346" t="s">
        <v>3012</v>
      </c>
      <c r="P554" s="346" t="s">
        <v>3496</v>
      </c>
      <c r="Q554" s="346" t="s">
        <v>3497</v>
      </c>
    </row>
    <row r="555" spans="2:17">
      <c r="C555" s="323">
        <v>2387</v>
      </c>
      <c r="D555" s="323" t="s">
        <v>2907</v>
      </c>
      <c r="E555" s="325" t="s">
        <v>1970</v>
      </c>
      <c r="G555" s="324">
        <v>2.3125</v>
      </c>
      <c r="H555" s="324">
        <v>1.96875</v>
      </c>
      <c r="I555" s="324">
        <v>2.5625</v>
      </c>
      <c r="L555" s="325" t="s">
        <v>3421</v>
      </c>
      <c r="M555" s="326" t="s">
        <v>3498</v>
      </c>
    </row>
    <row r="556" spans="2:17">
      <c r="C556" s="323">
        <v>2388</v>
      </c>
      <c r="D556" s="323" t="s">
        <v>2845</v>
      </c>
      <c r="E556" s="325" t="s">
        <v>94</v>
      </c>
      <c r="G556" s="324">
        <v>10.0625</v>
      </c>
      <c r="H556" s="324">
        <v>2.8125</v>
      </c>
      <c r="I556" s="324">
        <v>0.9375</v>
      </c>
      <c r="J556" s="324">
        <v>0.75</v>
      </c>
      <c r="L556" s="325" t="s">
        <v>3499</v>
      </c>
      <c r="M556" s="326" t="s">
        <v>3500</v>
      </c>
    </row>
    <row r="557" spans="2:17">
      <c r="C557" s="323">
        <v>2389</v>
      </c>
      <c r="D557" s="323" t="s">
        <v>2849</v>
      </c>
      <c r="E557" s="325" t="s">
        <v>2035</v>
      </c>
      <c r="G557" s="324">
        <v>4.375</v>
      </c>
      <c r="H557" s="324">
        <v>4.0625</v>
      </c>
      <c r="I557" s="324">
        <v>0.75</v>
      </c>
      <c r="L557" s="325" t="s">
        <v>3338</v>
      </c>
    </row>
    <row r="558" spans="2:17">
      <c r="C558" s="323">
        <v>2390</v>
      </c>
      <c r="D558" s="323" t="s">
        <v>2845</v>
      </c>
      <c r="E558" s="325" t="s">
        <v>94</v>
      </c>
      <c r="G558" s="324">
        <v>10</v>
      </c>
      <c r="H558" s="324">
        <v>7</v>
      </c>
      <c r="I558" s="324">
        <v>2.5</v>
      </c>
      <c r="J558" s="324">
        <v>2.5</v>
      </c>
      <c r="K558" s="324" t="s">
        <v>2855</v>
      </c>
      <c r="L558" s="325" t="s">
        <v>3501</v>
      </c>
    </row>
    <row r="559" spans="2:17">
      <c r="C559" s="323">
        <v>2391</v>
      </c>
      <c r="D559" s="323" t="s">
        <v>2845</v>
      </c>
      <c r="E559" s="325" t="s">
        <v>94</v>
      </c>
      <c r="G559" s="324">
        <v>9.25</v>
      </c>
      <c r="H559" s="324">
        <v>5</v>
      </c>
      <c r="I559" s="324">
        <v>2</v>
      </c>
      <c r="J559" s="324">
        <v>2</v>
      </c>
      <c r="L559" s="325" t="s">
        <v>3501</v>
      </c>
    </row>
    <row r="560" spans="2:17">
      <c r="C560" s="323">
        <v>2392</v>
      </c>
      <c r="D560" s="323" t="s">
        <v>2845</v>
      </c>
      <c r="E560" s="325" t="s">
        <v>94</v>
      </c>
      <c r="G560" s="324">
        <v>4.0625</v>
      </c>
      <c r="H560" s="324">
        <v>1.25</v>
      </c>
      <c r="I560" s="324">
        <v>1.625</v>
      </c>
      <c r="J560" s="324">
        <v>0.75</v>
      </c>
      <c r="L560" s="325" t="s">
        <v>2875</v>
      </c>
    </row>
    <row r="561" spans="2:17">
      <c r="C561" s="323">
        <v>2393</v>
      </c>
      <c r="D561" s="323" t="s">
        <v>2845</v>
      </c>
      <c r="E561" s="325" t="s">
        <v>94</v>
      </c>
      <c r="G561" s="324">
        <v>9.25</v>
      </c>
      <c r="H561" s="324">
        <v>4.3125</v>
      </c>
      <c r="I561" s="324">
        <v>3.5625</v>
      </c>
      <c r="J561" s="324">
        <v>1</v>
      </c>
      <c r="L561" s="325" t="s">
        <v>2875</v>
      </c>
      <c r="M561" s="326" t="s">
        <v>3502</v>
      </c>
    </row>
    <row r="562" spans="2:17">
      <c r="C562" s="323">
        <v>2394</v>
      </c>
      <c r="D562" s="323" t="s">
        <v>2845</v>
      </c>
      <c r="E562" s="325" t="s">
        <v>94</v>
      </c>
      <c r="G562" s="324">
        <v>7</v>
      </c>
      <c r="H562" s="324">
        <v>6</v>
      </c>
      <c r="I562" s="324">
        <v>1.5</v>
      </c>
      <c r="J562" s="324">
        <v>0.75</v>
      </c>
      <c r="L562" s="325" t="s">
        <v>3503</v>
      </c>
    </row>
    <row r="563" spans="2:17">
      <c r="C563" s="323">
        <v>2395</v>
      </c>
      <c r="D563" s="323" t="s">
        <v>2845</v>
      </c>
      <c r="E563" s="325" t="s">
        <v>94</v>
      </c>
    </row>
    <row r="564" spans="2:17">
      <c r="C564" s="323">
        <v>2396</v>
      </c>
      <c r="D564" s="323" t="s">
        <v>2849</v>
      </c>
      <c r="E564" s="325" t="s">
        <v>94</v>
      </c>
      <c r="G564" s="324">
        <v>2.625</v>
      </c>
      <c r="H564" s="324">
        <v>2.625</v>
      </c>
      <c r="L564" s="325" t="s">
        <v>3338</v>
      </c>
      <c r="M564" s="326" t="s">
        <v>3504</v>
      </c>
    </row>
    <row r="565" spans="2:17">
      <c r="C565" s="323">
        <v>2397</v>
      </c>
      <c r="D565" s="323" t="s">
        <v>2907</v>
      </c>
      <c r="E565" s="325" t="s">
        <v>1970</v>
      </c>
      <c r="G565" s="324">
        <v>6.5625</v>
      </c>
      <c r="H565" s="324">
        <v>3.5625</v>
      </c>
      <c r="I565" s="324">
        <v>3</v>
      </c>
      <c r="L565" s="325" t="s">
        <v>3492</v>
      </c>
      <c r="M565" s="326" t="s">
        <v>3505</v>
      </c>
    </row>
    <row r="566" spans="2:17">
      <c r="C566" s="323">
        <v>2398</v>
      </c>
      <c r="D566" s="323" t="s">
        <v>2907</v>
      </c>
      <c r="E566" s="325" t="s">
        <v>1970</v>
      </c>
      <c r="G566" s="324">
        <v>4.875</v>
      </c>
      <c r="H566" s="324">
        <v>3.71875</v>
      </c>
      <c r="I566" s="324">
        <v>1.5625</v>
      </c>
      <c r="L566" s="325" t="s">
        <v>3117</v>
      </c>
      <c r="M566" s="326" t="s">
        <v>3506</v>
      </c>
    </row>
    <row r="567" spans="2:17">
      <c r="C567" s="323">
        <v>2399</v>
      </c>
      <c r="D567" s="323" t="s">
        <v>2845</v>
      </c>
      <c r="E567" s="325" t="s">
        <v>94</v>
      </c>
      <c r="G567" s="324">
        <v>8.25</v>
      </c>
      <c r="H567" s="324">
        <v>7.125</v>
      </c>
      <c r="I567" s="324">
        <v>4.125</v>
      </c>
      <c r="J567" s="324">
        <v>1.25</v>
      </c>
      <c r="L567" s="325" t="s">
        <v>3507</v>
      </c>
      <c r="M567" s="326" t="s">
        <v>3508</v>
      </c>
    </row>
    <row r="568" spans="2:17">
      <c r="C568" s="323">
        <v>2400</v>
      </c>
      <c r="D568" s="323" t="s">
        <v>2907</v>
      </c>
      <c r="E568" s="325" t="s">
        <v>1970</v>
      </c>
      <c r="G568" s="324">
        <v>6.5</v>
      </c>
      <c r="H568" s="324">
        <v>2</v>
      </c>
      <c r="I568" s="324">
        <v>1</v>
      </c>
      <c r="L568" s="325" t="s">
        <v>3140</v>
      </c>
      <c r="M568" s="326" t="s">
        <v>3509</v>
      </c>
    </row>
    <row r="569" spans="2:17">
      <c r="C569" s="323">
        <v>2401</v>
      </c>
      <c r="D569" s="323" t="s">
        <v>2845</v>
      </c>
      <c r="E569" s="325" t="s">
        <v>94</v>
      </c>
      <c r="F569" s="325" t="s">
        <v>2860</v>
      </c>
      <c r="G569" s="324">
        <v>4.125</v>
      </c>
      <c r="H569" s="324">
        <v>2.125</v>
      </c>
      <c r="I569" s="324">
        <v>3</v>
      </c>
      <c r="J569" s="324">
        <v>1</v>
      </c>
      <c r="K569" s="324" t="s">
        <v>2899</v>
      </c>
      <c r="L569" s="325" t="s">
        <v>3156</v>
      </c>
      <c r="M569" s="326" t="s">
        <v>3510</v>
      </c>
      <c r="P569" s="321" t="s">
        <v>3511</v>
      </c>
      <c r="Q569" s="321" t="s">
        <v>3512</v>
      </c>
    </row>
    <row r="570" spans="2:17">
      <c r="C570" s="323">
        <v>2402</v>
      </c>
      <c r="D570" s="323" t="s">
        <v>2907</v>
      </c>
      <c r="E570" s="325" t="s">
        <v>1970</v>
      </c>
      <c r="G570" s="324">
        <v>6.3125</v>
      </c>
      <c r="H570" s="324">
        <v>2.125</v>
      </c>
      <c r="I570" s="324">
        <v>1.5</v>
      </c>
      <c r="L570" s="325" t="s">
        <v>3140</v>
      </c>
      <c r="M570" s="326" t="s">
        <v>3513</v>
      </c>
    </row>
    <row r="571" spans="2:17">
      <c r="C571" s="323">
        <v>2403</v>
      </c>
      <c r="D571" s="323" t="s">
        <v>2907</v>
      </c>
      <c r="E571" s="325" t="s">
        <v>1970</v>
      </c>
      <c r="G571" s="324">
        <v>4.3125</v>
      </c>
      <c r="H571" s="324">
        <v>3.78125</v>
      </c>
      <c r="I571" s="324">
        <v>1.4375</v>
      </c>
      <c r="L571" s="325" t="s">
        <v>3089</v>
      </c>
      <c r="M571" s="326" t="s">
        <v>3514</v>
      </c>
    </row>
    <row r="572" spans="2:17">
      <c r="C572" s="323">
        <v>2404</v>
      </c>
      <c r="D572" s="323" t="s">
        <v>2849</v>
      </c>
      <c r="E572" s="325" t="s">
        <v>2035</v>
      </c>
      <c r="G572" s="324">
        <v>5.6875</v>
      </c>
      <c r="H572" s="324">
        <v>4.0625</v>
      </c>
      <c r="I572" s="324">
        <v>1</v>
      </c>
      <c r="L572" s="325" t="s">
        <v>3515</v>
      </c>
    </row>
    <row r="573" spans="2:17">
      <c r="C573" s="323">
        <v>2405</v>
      </c>
      <c r="D573" s="323" t="s">
        <v>2845</v>
      </c>
      <c r="E573" s="325" t="s">
        <v>94</v>
      </c>
      <c r="G573" s="324">
        <v>3.6875</v>
      </c>
      <c r="H573" s="324">
        <v>3.6875</v>
      </c>
      <c r="I573" s="324">
        <v>0.875</v>
      </c>
      <c r="J573" s="324">
        <v>0.875</v>
      </c>
      <c r="K573" s="324" t="s">
        <v>2899</v>
      </c>
      <c r="L573" s="325" t="s">
        <v>2881</v>
      </c>
      <c r="M573" s="326" t="s">
        <v>3516</v>
      </c>
      <c r="N573" s="325" t="s">
        <v>2872</v>
      </c>
      <c r="O573" s="321" t="s">
        <v>2872</v>
      </c>
    </row>
    <row r="574" spans="2:17" s="346" customFormat="1">
      <c r="B574" s="341"/>
      <c r="C574" s="342">
        <v>2406</v>
      </c>
      <c r="D574" s="342" t="s">
        <v>2845</v>
      </c>
      <c r="E574" s="343" t="s">
        <v>94</v>
      </c>
      <c r="F574" s="343" t="s">
        <v>2860</v>
      </c>
      <c r="G574" s="344">
        <v>2.25</v>
      </c>
      <c r="H574" s="344">
        <v>2.25</v>
      </c>
      <c r="I574" s="344">
        <v>1.75</v>
      </c>
      <c r="J574" s="344">
        <v>0.625</v>
      </c>
      <c r="K574" s="344"/>
      <c r="L574" s="343" t="s">
        <v>3517</v>
      </c>
      <c r="M574" s="345" t="s">
        <v>3518</v>
      </c>
      <c r="N574" s="343"/>
      <c r="P574" s="346" t="s">
        <v>3519</v>
      </c>
      <c r="Q574" s="346" t="s">
        <v>3520</v>
      </c>
    </row>
    <row r="575" spans="2:17">
      <c r="C575" s="323">
        <v>2407</v>
      </c>
      <c r="D575" s="323" t="s">
        <v>2845</v>
      </c>
      <c r="E575" s="325" t="s">
        <v>94</v>
      </c>
      <c r="F575" s="325" t="s">
        <v>2860</v>
      </c>
      <c r="G575" s="324">
        <v>7.75</v>
      </c>
      <c r="H575" s="324">
        <v>5.875</v>
      </c>
      <c r="I575" s="324">
        <v>1.625</v>
      </c>
      <c r="J575" s="324">
        <v>0.625</v>
      </c>
      <c r="L575" s="325" t="s">
        <v>3140</v>
      </c>
    </row>
    <row r="576" spans="2:17">
      <c r="C576" s="323">
        <v>2408</v>
      </c>
      <c r="D576" s="323" t="s">
        <v>2845</v>
      </c>
      <c r="E576" s="325" t="s">
        <v>94</v>
      </c>
      <c r="G576" s="324">
        <v>7.625</v>
      </c>
      <c r="H576" s="324">
        <v>2.8125</v>
      </c>
      <c r="I576" s="324">
        <v>1.5</v>
      </c>
      <c r="J576" s="324">
        <v>0.75</v>
      </c>
      <c r="L576" s="325" t="s">
        <v>2928</v>
      </c>
    </row>
    <row r="577" spans="2:17">
      <c r="C577" s="323">
        <v>2409</v>
      </c>
      <c r="D577" s="323" t="s">
        <v>2907</v>
      </c>
      <c r="E577" s="325" t="s">
        <v>1970</v>
      </c>
      <c r="G577" s="324">
        <v>6.3125</v>
      </c>
      <c r="H577" s="324">
        <v>2.125</v>
      </c>
      <c r="I577" s="324">
        <v>1.25</v>
      </c>
      <c r="L577" s="325" t="s">
        <v>3140</v>
      </c>
      <c r="M577" s="326" t="s">
        <v>3521</v>
      </c>
    </row>
    <row r="578" spans="2:17">
      <c r="C578" s="323">
        <v>2410</v>
      </c>
      <c r="D578" s="323" t="s">
        <v>2907</v>
      </c>
      <c r="E578" s="325" t="s">
        <v>1970</v>
      </c>
      <c r="G578" s="324">
        <v>4.25</v>
      </c>
      <c r="H578" s="324">
        <v>2.28125</v>
      </c>
      <c r="I578" s="324">
        <v>3.09375</v>
      </c>
      <c r="L578" s="325" t="s">
        <v>3522</v>
      </c>
      <c r="M578" s="326" t="s">
        <v>3523</v>
      </c>
    </row>
    <row r="579" spans="2:17">
      <c r="C579" s="323">
        <v>2411</v>
      </c>
      <c r="D579" s="323" t="s">
        <v>2845</v>
      </c>
      <c r="E579" s="325" t="s">
        <v>94</v>
      </c>
      <c r="F579" s="325" t="s">
        <v>2860</v>
      </c>
      <c r="G579" s="324">
        <v>2</v>
      </c>
      <c r="H579" s="324">
        <v>2</v>
      </c>
      <c r="I579" s="324">
        <v>0.75</v>
      </c>
      <c r="J579" s="324">
        <v>0.625</v>
      </c>
      <c r="K579" s="324" t="s">
        <v>2899</v>
      </c>
      <c r="L579" s="325" t="s">
        <v>3421</v>
      </c>
      <c r="N579" s="325" t="s">
        <v>3524</v>
      </c>
      <c r="O579" s="321" t="s">
        <v>3525</v>
      </c>
      <c r="P579" s="321" t="s">
        <v>3526</v>
      </c>
      <c r="Q579" s="321" t="s">
        <v>3527</v>
      </c>
    </row>
    <row r="580" spans="2:17">
      <c r="C580" s="323">
        <v>2412</v>
      </c>
      <c r="D580" s="323" t="s">
        <v>2907</v>
      </c>
      <c r="E580" s="325" t="s">
        <v>1970</v>
      </c>
      <c r="G580" s="324">
        <v>10.6875</v>
      </c>
      <c r="H580" s="324">
        <v>6.375</v>
      </c>
      <c r="I580" s="324">
        <v>1.125</v>
      </c>
      <c r="L580" s="325" t="s">
        <v>3156</v>
      </c>
      <c r="M580" s="326" t="s">
        <v>3528</v>
      </c>
    </row>
    <row r="581" spans="2:17">
      <c r="C581" s="323">
        <v>2413</v>
      </c>
      <c r="D581" s="323" t="s">
        <v>2907</v>
      </c>
      <c r="E581" s="325" t="s">
        <v>1970</v>
      </c>
      <c r="G581" s="324">
        <v>2.78125</v>
      </c>
      <c r="H581" s="324">
        <v>2.78125</v>
      </c>
      <c r="I581" s="324">
        <v>1.1875</v>
      </c>
      <c r="L581" s="325" t="s">
        <v>3335</v>
      </c>
      <c r="M581" s="326" t="s">
        <v>3529</v>
      </c>
    </row>
    <row r="582" spans="2:17">
      <c r="C582" s="323">
        <v>2414</v>
      </c>
      <c r="D582" s="323" t="s">
        <v>2907</v>
      </c>
      <c r="E582" s="325" t="s">
        <v>1970</v>
      </c>
      <c r="G582" s="324">
        <v>6.8125</v>
      </c>
      <c r="H582" s="324">
        <v>3.75</v>
      </c>
      <c r="I582" s="324">
        <v>2.25</v>
      </c>
      <c r="L582" s="325" t="s">
        <v>3492</v>
      </c>
      <c r="M582" s="326" t="s">
        <v>3530</v>
      </c>
    </row>
    <row r="583" spans="2:17">
      <c r="C583" s="323">
        <v>2416</v>
      </c>
      <c r="D583" s="323" t="s">
        <v>2907</v>
      </c>
      <c r="E583" s="325" t="s">
        <v>1970</v>
      </c>
      <c r="G583" s="324">
        <v>9.34375</v>
      </c>
      <c r="H583" s="324">
        <v>2.34375</v>
      </c>
      <c r="I583" s="324">
        <v>1.125</v>
      </c>
      <c r="L583" s="325" t="s">
        <v>3531</v>
      </c>
      <c r="M583" s="326" t="s">
        <v>3532</v>
      </c>
    </row>
    <row r="584" spans="2:17">
      <c r="C584" s="323">
        <v>2417</v>
      </c>
      <c r="D584" s="323" t="s">
        <v>2907</v>
      </c>
      <c r="E584" s="325" t="s">
        <v>1970</v>
      </c>
      <c r="G584" s="324">
        <v>3.1875</v>
      </c>
      <c r="H584" s="324">
        <v>1.234375</v>
      </c>
      <c r="I584" s="324">
        <v>1.234375</v>
      </c>
      <c r="L584" s="325" t="s">
        <v>3533</v>
      </c>
      <c r="M584" s="326" t="s">
        <v>3534</v>
      </c>
    </row>
    <row r="585" spans="2:17">
      <c r="C585" s="323">
        <v>2418</v>
      </c>
      <c r="D585" s="323" t="s">
        <v>2907</v>
      </c>
      <c r="E585" s="325" t="s">
        <v>1970</v>
      </c>
      <c r="G585" s="324">
        <v>5.25</v>
      </c>
      <c r="H585" s="324">
        <v>5.25</v>
      </c>
      <c r="I585" s="324">
        <v>1.28125</v>
      </c>
      <c r="J585" s="324">
        <v>1.125</v>
      </c>
      <c r="L585" s="325" t="s">
        <v>2881</v>
      </c>
      <c r="M585" s="326" t="s">
        <v>3535</v>
      </c>
    </row>
    <row r="586" spans="2:17">
      <c r="C586" s="323">
        <v>2419</v>
      </c>
      <c r="D586" s="323" t="s">
        <v>2845</v>
      </c>
      <c r="E586" s="325" t="s">
        <v>94</v>
      </c>
      <c r="G586" s="324">
        <v>8.875</v>
      </c>
      <c r="H586" s="324">
        <v>3</v>
      </c>
      <c r="I586" s="324">
        <v>1.125</v>
      </c>
      <c r="J586" s="324">
        <v>1.125</v>
      </c>
      <c r="L586" s="325" t="s">
        <v>3536</v>
      </c>
    </row>
    <row r="587" spans="2:17" s="351" customFormat="1">
      <c r="B587" s="348"/>
      <c r="C587" s="349">
        <v>2420</v>
      </c>
      <c r="D587" s="348" t="s">
        <v>2845</v>
      </c>
      <c r="E587" s="350" t="s">
        <v>94</v>
      </c>
      <c r="F587" s="350"/>
      <c r="G587" s="348">
        <v>13.75</v>
      </c>
      <c r="H587" s="348">
        <v>6</v>
      </c>
      <c r="I587" s="348">
        <v>1.5625</v>
      </c>
      <c r="J587" s="348">
        <v>1.5625</v>
      </c>
      <c r="K587" s="348"/>
      <c r="L587" s="350" t="s">
        <v>3536</v>
      </c>
      <c r="M587" s="326" t="s">
        <v>3537</v>
      </c>
      <c r="N587" s="350"/>
    </row>
    <row r="588" spans="2:17">
      <c r="C588" s="323">
        <v>2421</v>
      </c>
      <c r="D588" s="323" t="s">
        <v>2845</v>
      </c>
      <c r="E588" s="325" t="s">
        <v>94</v>
      </c>
      <c r="G588" s="324">
        <v>15.25</v>
      </c>
      <c r="H588" s="324">
        <v>9.5</v>
      </c>
      <c r="I588" s="324">
        <v>2</v>
      </c>
      <c r="J588" s="324">
        <v>1.75</v>
      </c>
      <c r="L588" s="325" t="s">
        <v>3536</v>
      </c>
    </row>
    <row r="589" spans="2:17">
      <c r="C589" s="323">
        <v>2422</v>
      </c>
      <c r="D589" s="323" t="s">
        <v>2845</v>
      </c>
      <c r="E589" s="325" t="s">
        <v>94</v>
      </c>
      <c r="G589" s="324">
        <v>7.5</v>
      </c>
      <c r="H589" s="324">
        <v>6.375</v>
      </c>
      <c r="I589" s="324">
        <v>0.875</v>
      </c>
      <c r="J589" s="324">
        <v>0.5</v>
      </c>
      <c r="K589" s="324" t="s">
        <v>3538</v>
      </c>
      <c r="L589" s="325" t="s">
        <v>3539</v>
      </c>
      <c r="N589" s="325" t="s">
        <v>2872</v>
      </c>
      <c r="O589" s="321" t="s">
        <v>2872</v>
      </c>
    </row>
    <row r="590" spans="2:17">
      <c r="C590" s="323">
        <v>2423</v>
      </c>
      <c r="D590" s="323" t="s">
        <v>2845</v>
      </c>
      <c r="E590" s="325" t="s">
        <v>94</v>
      </c>
      <c r="G590" s="324">
        <v>11.1875</v>
      </c>
      <c r="H590" s="324">
        <v>8.625</v>
      </c>
      <c r="I590" s="324">
        <v>0.625</v>
      </c>
      <c r="J590" s="324">
        <v>0.5</v>
      </c>
      <c r="L590" s="325" t="s">
        <v>3089</v>
      </c>
    </row>
    <row r="591" spans="2:17">
      <c r="C591" s="323">
        <v>2424</v>
      </c>
      <c r="D591" s="323" t="s">
        <v>2907</v>
      </c>
      <c r="E591" s="325" t="s">
        <v>1970</v>
      </c>
      <c r="L591" s="325" t="s">
        <v>2875</v>
      </c>
      <c r="M591" s="326" t="s">
        <v>3540</v>
      </c>
    </row>
    <row r="592" spans="2:17">
      <c r="C592" s="323">
        <v>2426</v>
      </c>
      <c r="D592" s="323" t="s">
        <v>2845</v>
      </c>
      <c r="E592" s="325" t="s">
        <v>94</v>
      </c>
      <c r="G592" s="324">
        <v>6</v>
      </c>
      <c r="H592" s="324">
        <v>4</v>
      </c>
      <c r="I592" s="324">
        <v>2.625</v>
      </c>
      <c r="J592" s="324">
        <v>0.75</v>
      </c>
      <c r="L592" s="325" t="s">
        <v>3089</v>
      </c>
    </row>
    <row r="593" spans="3:15">
      <c r="C593" s="323">
        <v>2427</v>
      </c>
      <c r="D593" s="323" t="s">
        <v>2845</v>
      </c>
      <c r="E593" s="325" t="s">
        <v>94</v>
      </c>
      <c r="G593" s="324">
        <v>11.875</v>
      </c>
      <c r="H593" s="324">
        <v>9.125</v>
      </c>
      <c r="I593" s="324">
        <v>1.25</v>
      </c>
      <c r="J593" s="324">
        <v>1</v>
      </c>
    </row>
    <row r="594" spans="3:15">
      <c r="C594" s="323">
        <v>2428</v>
      </c>
      <c r="D594" s="323" t="s">
        <v>2845</v>
      </c>
      <c r="E594" s="325" t="s">
        <v>94</v>
      </c>
      <c r="G594" s="324">
        <v>9</v>
      </c>
      <c r="H594" s="324">
        <v>4</v>
      </c>
      <c r="I594" s="324">
        <v>4</v>
      </c>
      <c r="J594" s="324">
        <v>1</v>
      </c>
      <c r="L594" s="325" t="s">
        <v>3089</v>
      </c>
    </row>
    <row r="595" spans="3:15">
      <c r="C595" s="323">
        <v>2429</v>
      </c>
      <c r="D595" s="323" t="s">
        <v>2845</v>
      </c>
      <c r="E595" s="325" t="s">
        <v>94</v>
      </c>
      <c r="G595" s="324">
        <v>3.0625</v>
      </c>
      <c r="H595" s="324">
        <v>3.0625</v>
      </c>
      <c r="I595" s="324">
        <v>3.125</v>
      </c>
      <c r="J595" s="324">
        <v>1.125</v>
      </c>
      <c r="L595" s="325" t="s">
        <v>3541</v>
      </c>
      <c r="M595" s="326" t="s">
        <v>3542</v>
      </c>
    </row>
    <row r="596" spans="3:15">
      <c r="C596" s="323">
        <v>2430</v>
      </c>
      <c r="D596" s="323" t="s">
        <v>2845</v>
      </c>
      <c r="E596" s="325" t="s">
        <v>94</v>
      </c>
      <c r="G596" s="324">
        <v>3.6875</v>
      </c>
      <c r="H596" s="324">
        <v>2.625</v>
      </c>
      <c r="I596" s="324">
        <v>1</v>
      </c>
      <c r="J596" s="324">
        <v>0.5625</v>
      </c>
      <c r="K596" s="324" t="s">
        <v>2846</v>
      </c>
      <c r="L596" s="325" t="s">
        <v>3539</v>
      </c>
      <c r="N596" s="325" t="s">
        <v>2848</v>
      </c>
      <c r="O596" s="321" t="s">
        <v>2848</v>
      </c>
    </row>
    <row r="597" spans="3:15">
      <c r="C597" s="323">
        <v>2431</v>
      </c>
      <c r="D597" s="323" t="s">
        <v>2907</v>
      </c>
      <c r="E597" s="325" t="s">
        <v>1970</v>
      </c>
      <c r="L597" s="325" t="s">
        <v>3435</v>
      </c>
      <c r="M597" s="326" t="s">
        <v>3543</v>
      </c>
    </row>
    <row r="598" spans="3:15">
      <c r="C598" s="323">
        <v>2432</v>
      </c>
      <c r="D598" s="323" t="s">
        <v>2907</v>
      </c>
      <c r="E598" s="325" t="s">
        <v>1970</v>
      </c>
      <c r="L598" s="325" t="s">
        <v>3156</v>
      </c>
      <c r="M598" s="326" t="s">
        <v>3544</v>
      </c>
    </row>
    <row r="599" spans="3:15">
      <c r="C599" s="323">
        <v>2433</v>
      </c>
      <c r="D599" s="323" t="s">
        <v>2907</v>
      </c>
      <c r="E599" s="325" t="s">
        <v>1970</v>
      </c>
      <c r="G599" s="324">
        <v>3.6875</v>
      </c>
      <c r="H599" s="324">
        <v>2.75</v>
      </c>
      <c r="I599" s="324">
        <v>4.375</v>
      </c>
      <c r="L599" s="325" t="s">
        <v>3156</v>
      </c>
      <c r="M599" s="326" t="s">
        <v>3545</v>
      </c>
    </row>
    <row r="600" spans="3:15">
      <c r="C600" s="323">
        <v>2434</v>
      </c>
      <c r="D600" s="323" t="s">
        <v>2907</v>
      </c>
      <c r="E600" s="325" t="s">
        <v>1970</v>
      </c>
      <c r="G600" s="324">
        <v>3.6875</v>
      </c>
      <c r="H600" s="324">
        <v>2.75</v>
      </c>
      <c r="I600" s="324">
        <v>3.28125</v>
      </c>
      <c r="L600" s="325" t="s">
        <v>3156</v>
      </c>
      <c r="M600" s="326" t="s">
        <v>3546</v>
      </c>
    </row>
    <row r="601" spans="3:15">
      <c r="C601" s="323">
        <v>2435</v>
      </c>
      <c r="D601" s="323" t="s">
        <v>2845</v>
      </c>
      <c r="E601" s="325" t="s">
        <v>94</v>
      </c>
      <c r="G601" s="324">
        <v>8.125</v>
      </c>
      <c r="H601" s="324">
        <v>2.125</v>
      </c>
      <c r="I601" s="324">
        <v>1.125</v>
      </c>
      <c r="J601" s="324">
        <v>0.5625</v>
      </c>
      <c r="L601" s="325" t="s">
        <v>2875</v>
      </c>
      <c r="M601" s="326" t="s">
        <v>3547</v>
      </c>
    </row>
    <row r="602" spans="3:15">
      <c r="C602" s="323">
        <v>2436</v>
      </c>
      <c r="D602" s="323" t="s">
        <v>2845</v>
      </c>
      <c r="E602" s="325" t="s">
        <v>94</v>
      </c>
      <c r="G602" s="324">
        <v>11.5</v>
      </c>
      <c r="H602" s="324">
        <v>8.125</v>
      </c>
      <c r="I602" s="324">
        <v>4.625</v>
      </c>
      <c r="J602" s="324">
        <v>1</v>
      </c>
      <c r="L602" s="325" t="s">
        <v>3507</v>
      </c>
      <c r="M602" s="326" t="s">
        <v>3548</v>
      </c>
    </row>
    <row r="603" spans="3:15">
      <c r="C603" s="323">
        <v>2437</v>
      </c>
      <c r="D603" s="323" t="s">
        <v>2845</v>
      </c>
      <c r="E603" s="325" t="s">
        <v>94</v>
      </c>
      <c r="G603" s="324">
        <v>5.4375</v>
      </c>
      <c r="H603" s="324">
        <v>3.75</v>
      </c>
      <c r="I603" s="324">
        <v>1.375</v>
      </c>
      <c r="J603" s="324">
        <v>0.75</v>
      </c>
      <c r="L603" s="325" t="s">
        <v>3507</v>
      </c>
    </row>
    <row r="604" spans="3:15">
      <c r="C604" s="323">
        <v>2438</v>
      </c>
      <c r="D604" s="323" t="s">
        <v>2849</v>
      </c>
      <c r="E604" s="325" t="s">
        <v>2035</v>
      </c>
      <c r="G604" s="324">
        <v>8.875</v>
      </c>
      <c r="H604" s="324">
        <v>3</v>
      </c>
      <c r="I604" s="324">
        <v>1.125</v>
      </c>
      <c r="L604" s="325" t="s">
        <v>3549</v>
      </c>
      <c r="M604" s="326" t="s">
        <v>3550</v>
      </c>
      <c r="O604" s="321" t="s">
        <v>2872</v>
      </c>
    </row>
    <row r="605" spans="3:15">
      <c r="C605" s="323">
        <v>2439</v>
      </c>
      <c r="D605" s="323" t="s">
        <v>2849</v>
      </c>
      <c r="E605" s="325" t="s">
        <v>2035</v>
      </c>
      <c r="G605" s="324">
        <v>13.75</v>
      </c>
      <c r="H605" s="324">
        <v>6</v>
      </c>
      <c r="I605" s="324">
        <v>1.5625</v>
      </c>
      <c r="L605" s="325" t="s">
        <v>3549</v>
      </c>
      <c r="M605" s="326" t="s">
        <v>3551</v>
      </c>
      <c r="O605" s="321" t="s">
        <v>3552</v>
      </c>
    </row>
    <row r="606" spans="3:15">
      <c r="C606" s="323">
        <v>2440</v>
      </c>
      <c r="D606" s="323" t="s">
        <v>2907</v>
      </c>
      <c r="E606" s="325" t="s">
        <v>1970</v>
      </c>
      <c r="L606" s="325" t="s">
        <v>3435</v>
      </c>
      <c r="M606" s="326" t="s">
        <v>3553</v>
      </c>
    </row>
    <row r="607" spans="3:15">
      <c r="C607" s="323">
        <v>2441</v>
      </c>
      <c r="D607" s="323" t="s">
        <v>2845</v>
      </c>
      <c r="E607" s="325" t="s">
        <v>94</v>
      </c>
      <c r="G607" s="324">
        <v>8</v>
      </c>
      <c r="H607" s="324">
        <v>3.5</v>
      </c>
      <c r="I607" s="324">
        <v>3</v>
      </c>
      <c r="J607" s="324">
        <v>0.75</v>
      </c>
      <c r="K607" s="324" t="s">
        <v>2846</v>
      </c>
      <c r="L607" s="325" t="s">
        <v>3554</v>
      </c>
      <c r="N607" s="325" t="s">
        <v>2872</v>
      </c>
      <c r="O607" s="321" t="s">
        <v>2872</v>
      </c>
    </row>
    <row r="608" spans="3:15">
      <c r="C608" s="323">
        <v>2442</v>
      </c>
      <c r="D608" s="323" t="s">
        <v>2907</v>
      </c>
      <c r="E608" s="325" t="s">
        <v>1970</v>
      </c>
      <c r="G608" s="324">
        <v>9.5625</v>
      </c>
      <c r="H608" s="324">
        <v>5.28125</v>
      </c>
      <c r="I608" s="324">
        <v>2.09375</v>
      </c>
      <c r="M608" s="326" t="s">
        <v>3555</v>
      </c>
    </row>
    <row r="609" spans="3:14">
      <c r="C609" s="323">
        <v>2443</v>
      </c>
      <c r="D609" s="323" t="s">
        <v>2849</v>
      </c>
      <c r="E609" s="325" t="s">
        <v>94</v>
      </c>
      <c r="G609" s="324">
        <v>7.5</v>
      </c>
      <c r="H609" s="324">
        <v>5.75</v>
      </c>
      <c r="I609" s="324">
        <v>2</v>
      </c>
      <c r="J609" s="324">
        <v>1.75</v>
      </c>
      <c r="L609" s="325" t="s">
        <v>2875</v>
      </c>
      <c r="M609" s="326" t="s">
        <v>3556</v>
      </c>
    </row>
    <row r="610" spans="3:14">
      <c r="C610" s="323">
        <v>2444</v>
      </c>
      <c r="D610" s="323" t="s">
        <v>2849</v>
      </c>
      <c r="E610" s="325" t="s">
        <v>2035</v>
      </c>
      <c r="G610" s="324">
        <v>4</v>
      </c>
      <c r="H610" s="324">
        <v>4</v>
      </c>
      <c r="I610" s="324">
        <v>0.75</v>
      </c>
      <c r="L610" s="325" t="s">
        <v>3554</v>
      </c>
      <c r="M610" s="326" t="s">
        <v>3557</v>
      </c>
    </row>
    <row r="611" spans="3:14">
      <c r="C611" s="323">
        <v>2445</v>
      </c>
      <c r="D611" s="323" t="s">
        <v>2907</v>
      </c>
      <c r="E611" s="325" t="s">
        <v>1970</v>
      </c>
      <c r="G611" s="324">
        <v>5.5625</v>
      </c>
      <c r="H611" s="324">
        <v>2.3125</v>
      </c>
      <c r="I611" s="324">
        <v>1.125</v>
      </c>
      <c r="L611" s="325" t="s">
        <v>3156</v>
      </c>
      <c r="M611" s="326" t="s">
        <v>3558</v>
      </c>
      <c r="N611" s="325" t="s">
        <v>2952</v>
      </c>
    </row>
    <row r="612" spans="3:14">
      <c r="C612" s="323">
        <v>2446</v>
      </c>
      <c r="D612" s="323" t="s">
        <v>2849</v>
      </c>
      <c r="E612" s="325" t="s">
        <v>2025</v>
      </c>
      <c r="G612" s="324">
        <v>7.09375</v>
      </c>
      <c r="H612" s="324">
        <v>1.96875</v>
      </c>
      <c r="I612" s="324">
        <v>0.875</v>
      </c>
      <c r="L612" s="325" t="s">
        <v>2903</v>
      </c>
      <c r="M612" s="326" t="s">
        <v>3559</v>
      </c>
    </row>
    <row r="613" spans="3:14">
      <c r="C613" s="323">
        <v>2447</v>
      </c>
      <c r="D613" s="323" t="s">
        <v>2907</v>
      </c>
      <c r="E613" s="325" t="s">
        <v>1970</v>
      </c>
      <c r="G613" s="324">
        <v>12</v>
      </c>
      <c r="H613" s="324">
        <v>3.34375</v>
      </c>
      <c r="I613" s="324">
        <v>1.375</v>
      </c>
      <c r="L613" s="325" t="s">
        <v>2884</v>
      </c>
      <c r="M613" s="326" t="s">
        <v>3560</v>
      </c>
    </row>
    <row r="614" spans="3:14">
      <c r="C614" s="323">
        <v>2448</v>
      </c>
      <c r="D614" s="323" t="s">
        <v>2907</v>
      </c>
      <c r="E614" s="325" t="s">
        <v>1970</v>
      </c>
      <c r="G614" s="324">
        <v>2.6875</v>
      </c>
      <c r="H614" s="324">
        <v>2.71875</v>
      </c>
      <c r="I614" s="324">
        <v>2.25</v>
      </c>
      <c r="M614" s="326" t="s">
        <v>3561</v>
      </c>
    </row>
    <row r="615" spans="3:14">
      <c r="C615" s="323">
        <v>2449</v>
      </c>
      <c r="D615" s="323" t="s">
        <v>2849</v>
      </c>
      <c r="E615" s="325" t="s">
        <v>2035</v>
      </c>
      <c r="G615" s="324">
        <v>6.375</v>
      </c>
      <c r="H615" s="324">
        <v>4.875</v>
      </c>
      <c r="I615" s="324">
        <v>1.25</v>
      </c>
      <c r="L615" s="325" t="s">
        <v>2875</v>
      </c>
    </row>
    <row r="616" spans="3:14">
      <c r="C616" s="323">
        <v>2450</v>
      </c>
      <c r="D616" s="323" t="s">
        <v>2845</v>
      </c>
      <c r="E616" s="325" t="s">
        <v>94</v>
      </c>
      <c r="G616" s="324">
        <v>2.21875</v>
      </c>
      <c r="H616" s="324">
        <v>1.9375</v>
      </c>
      <c r="I616" s="324">
        <v>1</v>
      </c>
      <c r="J616" s="324">
        <v>0.625</v>
      </c>
      <c r="L616" s="325" t="s">
        <v>3562</v>
      </c>
    </row>
    <row r="617" spans="3:14">
      <c r="C617" s="323">
        <v>2451</v>
      </c>
      <c r="D617" s="323" t="s">
        <v>2845</v>
      </c>
      <c r="E617" s="325" t="s">
        <v>94</v>
      </c>
      <c r="G617" s="324">
        <v>4.75</v>
      </c>
      <c r="H617" s="324">
        <v>1.5625</v>
      </c>
      <c r="I617" s="324">
        <v>1</v>
      </c>
      <c r="J617" s="324">
        <v>0.625</v>
      </c>
      <c r="L617" s="325" t="s">
        <v>3562</v>
      </c>
    </row>
    <row r="618" spans="3:14">
      <c r="C618" s="323">
        <v>2452</v>
      </c>
      <c r="D618" s="323" t="s">
        <v>2907</v>
      </c>
      <c r="E618" s="325" t="s">
        <v>1970</v>
      </c>
      <c r="G618" s="324">
        <v>9.5625</v>
      </c>
      <c r="H618" s="324">
        <v>2.3125</v>
      </c>
      <c r="I618" s="324">
        <v>1.1875</v>
      </c>
      <c r="L618" s="325" t="s">
        <v>3156</v>
      </c>
      <c r="M618" s="326" t="s">
        <v>3563</v>
      </c>
    </row>
    <row r="619" spans="3:14">
      <c r="C619" s="323">
        <v>2453</v>
      </c>
      <c r="D619" s="323" t="s">
        <v>2845</v>
      </c>
      <c r="E619" s="325" t="s">
        <v>94</v>
      </c>
      <c r="G619" s="324">
        <v>7.8125</v>
      </c>
      <c r="H619" s="324">
        <v>1.5625</v>
      </c>
      <c r="I619" s="324">
        <v>0.8125</v>
      </c>
      <c r="L619" s="325" t="s">
        <v>3564</v>
      </c>
      <c r="M619" s="326" t="s">
        <v>3565</v>
      </c>
    </row>
    <row r="620" spans="3:14">
      <c r="C620" s="323">
        <v>2454</v>
      </c>
      <c r="D620" s="323" t="s">
        <v>2845</v>
      </c>
      <c r="E620" s="325" t="s">
        <v>94</v>
      </c>
      <c r="G620" s="324">
        <v>5</v>
      </c>
      <c r="H620" s="324">
        <v>1.5</v>
      </c>
      <c r="I620" s="324">
        <v>0.75</v>
      </c>
      <c r="L620" s="325" t="s">
        <v>3117</v>
      </c>
    </row>
    <row r="621" spans="3:14">
      <c r="C621" s="323">
        <v>2455</v>
      </c>
      <c r="D621" s="323" t="s">
        <v>2907</v>
      </c>
      <c r="E621" s="325" t="s">
        <v>1970</v>
      </c>
      <c r="G621" s="324">
        <v>3.9375</v>
      </c>
      <c r="H621" s="324">
        <v>2</v>
      </c>
      <c r="I621" s="324">
        <v>0.71875</v>
      </c>
      <c r="L621" s="325" t="s">
        <v>3140</v>
      </c>
      <c r="M621" s="326" t="s">
        <v>3566</v>
      </c>
    </row>
    <row r="622" spans="3:14">
      <c r="C622" s="323">
        <v>2456</v>
      </c>
      <c r="D622" s="323" t="s">
        <v>2907</v>
      </c>
      <c r="E622" s="325" t="s">
        <v>1970</v>
      </c>
      <c r="G622" s="324">
        <v>3.25</v>
      </c>
      <c r="H622" s="324">
        <v>3.25</v>
      </c>
      <c r="I622" s="324">
        <v>1.4375</v>
      </c>
      <c r="L622" s="325" t="s">
        <v>3089</v>
      </c>
      <c r="M622" s="326" t="s">
        <v>3567</v>
      </c>
    </row>
    <row r="623" spans="3:14">
      <c r="C623" s="323">
        <v>2457</v>
      </c>
      <c r="D623" s="323" t="s">
        <v>2907</v>
      </c>
      <c r="E623" s="325" t="s">
        <v>1970</v>
      </c>
      <c r="G623" s="324">
        <v>4</v>
      </c>
      <c r="H623" s="324">
        <v>3.40625</v>
      </c>
      <c r="I623" s="324">
        <v>1.15625</v>
      </c>
      <c r="L623" s="325" t="s">
        <v>3089</v>
      </c>
      <c r="M623" s="326" t="s">
        <v>3568</v>
      </c>
    </row>
    <row r="624" spans="3:14">
      <c r="C624" s="323">
        <v>2458</v>
      </c>
      <c r="D624" s="323" t="s">
        <v>2907</v>
      </c>
      <c r="E624" s="325" t="s">
        <v>1970</v>
      </c>
      <c r="G624" s="324">
        <v>8.25</v>
      </c>
      <c r="H624" s="324">
        <v>2.25</v>
      </c>
      <c r="I624" s="324">
        <v>1.03125</v>
      </c>
      <c r="L624" s="325" t="s">
        <v>3089</v>
      </c>
      <c r="M624" s="326" t="s">
        <v>3569</v>
      </c>
    </row>
    <row r="625" spans="2:19">
      <c r="C625" s="323">
        <v>2459</v>
      </c>
      <c r="D625" s="323" t="s">
        <v>2907</v>
      </c>
      <c r="E625" s="325" t="s">
        <v>1970</v>
      </c>
      <c r="G625" s="324">
        <v>3.25</v>
      </c>
      <c r="H625" s="324">
        <v>3.25</v>
      </c>
      <c r="I625" s="324">
        <v>1.4375</v>
      </c>
      <c r="L625" s="325" t="s">
        <v>3089</v>
      </c>
      <c r="M625" s="326" t="s">
        <v>3570</v>
      </c>
    </row>
    <row r="626" spans="2:19">
      <c r="C626" s="323">
        <v>2460</v>
      </c>
      <c r="D626" s="323" t="s">
        <v>2907</v>
      </c>
      <c r="E626" s="325" t="s">
        <v>1970</v>
      </c>
      <c r="G626" s="324">
        <v>4</v>
      </c>
      <c r="H626" s="324">
        <v>3.40625</v>
      </c>
      <c r="I626" s="324">
        <v>1.15625</v>
      </c>
      <c r="L626" s="325" t="s">
        <v>3089</v>
      </c>
      <c r="M626" s="326" t="s">
        <v>3571</v>
      </c>
    </row>
    <row r="627" spans="2:19">
      <c r="C627" s="323">
        <v>2461</v>
      </c>
      <c r="D627" s="323" t="s">
        <v>2845</v>
      </c>
      <c r="E627" s="325" t="s">
        <v>94</v>
      </c>
      <c r="G627" s="324">
        <v>6.25</v>
      </c>
      <c r="H627" s="324">
        <v>1.375</v>
      </c>
      <c r="I627" s="324">
        <v>0.75</v>
      </c>
      <c r="J627" s="324">
        <v>0.5625</v>
      </c>
      <c r="L627" s="325" t="s">
        <v>3572</v>
      </c>
    </row>
    <row r="628" spans="2:19">
      <c r="C628" s="323">
        <v>2462</v>
      </c>
      <c r="D628" s="323" t="s">
        <v>2849</v>
      </c>
      <c r="E628" s="325" t="s">
        <v>2035</v>
      </c>
      <c r="G628" s="324">
        <v>5.875</v>
      </c>
      <c r="H628" s="324">
        <v>4</v>
      </c>
      <c r="I628" s="324">
        <v>1.5625</v>
      </c>
      <c r="L628" s="325" t="s">
        <v>3487</v>
      </c>
      <c r="M628" s="326" t="s">
        <v>3573</v>
      </c>
    </row>
    <row r="629" spans="2:19">
      <c r="C629" s="323">
        <v>2463</v>
      </c>
      <c r="D629" s="323" t="s">
        <v>2849</v>
      </c>
      <c r="E629" s="325" t="s">
        <v>94</v>
      </c>
      <c r="G629" s="324">
        <v>3.375</v>
      </c>
      <c r="H629" s="324">
        <v>2.8125</v>
      </c>
      <c r="I629" s="324">
        <v>2.5</v>
      </c>
      <c r="J629" s="324">
        <v>0.75</v>
      </c>
      <c r="K629" s="324" t="s">
        <v>3574</v>
      </c>
      <c r="L629" s="325" t="s">
        <v>3140</v>
      </c>
      <c r="M629" s="326" t="s">
        <v>3575</v>
      </c>
    </row>
    <row r="630" spans="2:19">
      <c r="C630" s="323">
        <v>2464</v>
      </c>
      <c r="D630" s="323" t="s">
        <v>2907</v>
      </c>
      <c r="E630" s="325" t="s">
        <v>1970</v>
      </c>
      <c r="G630" s="324">
        <v>8.1875</v>
      </c>
      <c r="H630" s="324">
        <v>2.1875</v>
      </c>
      <c r="I630" s="324">
        <v>2.9375</v>
      </c>
      <c r="L630" s="325" t="s">
        <v>3576</v>
      </c>
      <c r="M630" s="326" t="s">
        <v>3577</v>
      </c>
    </row>
    <row r="631" spans="2:19">
      <c r="C631" s="323">
        <v>2465</v>
      </c>
      <c r="D631" s="323" t="s">
        <v>2907</v>
      </c>
      <c r="E631" s="325" t="s">
        <v>1970</v>
      </c>
      <c r="G631" s="324">
        <v>6.09375</v>
      </c>
      <c r="H631" s="324">
        <v>4.25</v>
      </c>
      <c r="I631" s="324">
        <v>1.75</v>
      </c>
      <c r="L631" s="325" t="s">
        <v>3576</v>
      </c>
      <c r="M631" s="326" t="s">
        <v>3578</v>
      </c>
    </row>
    <row r="632" spans="2:19">
      <c r="C632" s="323">
        <v>2466</v>
      </c>
      <c r="D632" s="323" t="s">
        <v>2845</v>
      </c>
      <c r="E632" s="325" t="s">
        <v>94</v>
      </c>
      <c r="G632" s="324">
        <v>15.125</v>
      </c>
      <c r="H632" s="324">
        <v>4.5</v>
      </c>
      <c r="I632" s="324">
        <v>0.75</v>
      </c>
      <c r="J632" s="324">
        <v>0.75</v>
      </c>
      <c r="L632" s="325" t="s">
        <v>3579</v>
      </c>
      <c r="M632" s="326" t="s">
        <v>3580</v>
      </c>
      <c r="R632" s="347"/>
      <c r="S632" s="325"/>
    </row>
    <row r="633" spans="2:19">
      <c r="C633" s="323">
        <v>2468</v>
      </c>
      <c r="D633" s="323" t="s">
        <v>2907</v>
      </c>
      <c r="E633" s="325" t="s">
        <v>1970</v>
      </c>
      <c r="L633" s="325" t="s">
        <v>3338</v>
      </c>
      <c r="M633" s="326" t="s">
        <v>3581</v>
      </c>
    </row>
    <row r="634" spans="2:19">
      <c r="C634" s="323">
        <v>2470</v>
      </c>
      <c r="D634" s="323" t="s">
        <v>2907</v>
      </c>
      <c r="E634" s="325" t="s">
        <v>1970</v>
      </c>
    </row>
    <row r="635" spans="2:19">
      <c r="C635" s="323">
        <v>2471</v>
      </c>
      <c r="D635" s="323" t="s">
        <v>2907</v>
      </c>
      <c r="E635" s="325" t="s">
        <v>1970</v>
      </c>
      <c r="L635" s="325" t="s">
        <v>3156</v>
      </c>
      <c r="M635" s="326" t="s">
        <v>3582</v>
      </c>
    </row>
    <row r="636" spans="2:19">
      <c r="C636" s="323">
        <v>2472</v>
      </c>
      <c r="D636" s="323" t="s">
        <v>2849</v>
      </c>
      <c r="E636" s="325" t="s">
        <v>2035</v>
      </c>
      <c r="G636" s="324">
        <v>13.875</v>
      </c>
      <c r="H636" s="324">
        <v>3.1875</v>
      </c>
      <c r="I636" s="324">
        <v>1.6875</v>
      </c>
      <c r="L636" s="325" t="s">
        <v>2884</v>
      </c>
    </row>
    <row r="637" spans="2:19">
      <c r="C637" s="323">
        <v>2473</v>
      </c>
      <c r="D637" s="323" t="s">
        <v>2907</v>
      </c>
      <c r="E637" s="325" t="s">
        <v>1970</v>
      </c>
      <c r="L637" s="325" t="s">
        <v>2884</v>
      </c>
      <c r="M637" s="326" t="s">
        <v>3583</v>
      </c>
    </row>
    <row r="638" spans="2:19">
      <c r="B638" s="322">
        <v>2005</v>
      </c>
      <c r="C638" s="323">
        <v>2474</v>
      </c>
      <c r="D638" s="323" t="s">
        <v>2845</v>
      </c>
      <c r="E638" s="325" t="s">
        <v>94</v>
      </c>
      <c r="G638" s="324">
        <v>6.25</v>
      </c>
      <c r="H638" s="324">
        <v>6.25</v>
      </c>
      <c r="I638" s="324">
        <v>2</v>
      </c>
      <c r="J638" s="324">
        <v>1.125</v>
      </c>
      <c r="K638" s="324" t="s">
        <v>2855</v>
      </c>
      <c r="L638" s="325" t="s">
        <v>3576</v>
      </c>
      <c r="M638" s="326" t="s">
        <v>3584</v>
      </c>
      <c r="N638" s="325" t="s">
        <v>2872</v>
      </c>
      <c r="O638" s="321" t="s">
        <v>2872</v>
      </c>
      <c r="P638" s="321" t="s">
        <v>3585</v>
      </c>
    </row>
    <row r="639" spans="2:19">
      <c r="B639" s="322">
        <v>38653</v>
      </c>
      <c r="C639" s="323">
        <v>2475</v>
      </c>
      <c r="D639" s="323" t="s">
        <v>2845</v>
      </c>
      <c r="E639" s="325" t="s">
        <v>94</v>
      </c>
      <c r="G639" s="324">
        <v>10</v>
      </c>
      <c r="H639" s="324">
        <v>10</v>
      </c>
      <c r="I639" s="324">
        <v>0.75</v>
      </c>
      <c r="L639" s="325" t="s">
        <v>3579</v>
      </c>
      <c r="M639" s="326" t="s">
        <v>3586</v>
      </c>
    </row>
    <row r="640" spans="2:19">
      <c r="B640" s="322">
        <v>38653</v>
      </c>
      <c r="C640" s="323">
        <v>2476</v>
      </c>
      <c r="D640" s="323" t="s">
        <v>2845</v>
      </c>
      <c r="E640" s="325" t="s">
        <v>94</v>
      </c>
      <c r="G640" s="324">
        <v>18</v>
      </c>
      <c r="H640" s="324">
        <v>13</v>
      </c>
      <c r="I640" s="324">
        <v>3</v>
      </c>
      <c r="L640" s="325" t="s">
        <v>3579</v>
      </c>
      <c r="M640" s="326" t="s">
        <v>3586</v>
      </c>
    </row>
    <row r="641" spans="2:13">
      <c r="B641" s="322">
        <v>38653</v>
      </c>
      <c r="C641" s="323">
        <v>2477</v>
      </c>
      <c r="D641" s="323" t="s">
        <v>2845</v>
      </c>
      <c r="E641" s="325" t="s">
        <v>94</v>
      </c>
      <c r="G641" s="324">
        <v>16</v>
      </c>
      <c r="H641" s="324">
        <v>12</v>
      </c>
      <c r="I641" s="324">
        <v>2.75</v>
      </c>
      <c r="L641" s="325" t="s">
        <v>3579</v>
      </c>
      <c r="M641" s="326" t="s">
        <v>3586</v>
      </c>
    </row>
    <row r="642" spans="2:13">
      <c r="B642" s="322">
        <v>38674</v>
      </c>
      <c r="C642" s="323">
        <v>2478</v>
      </c>
      <c r="D642" s="323" t="s">
        <v>2907</v>
      </c>
      <c r="E642" s="325" t="s">
        <v>1970</v>
      </c>
      <c r="G642" s="324">
        <v>7.4375</v>
      </c>
      <c r="H642" s="324">
        <v>2.125</v>
      </c>
      <c r="I642" s="324">
        <v>1.4375</v>
      </c>
      <c r="L642" s="325" t="s">
        <v>3156</v>
      </c>
    </row>
    <row r="643" spans="2:13">
      <c r="C643" s="323">
        <v>2479</v>
      </c>
      <c r="D643" s="323" t="s">
        <v>2849</v>
      </c>
      <c r="E643" s="325" t="s">
        <v>2025</v>
      </c>
      <c r="L643" s="325" t="s">
        <v>3174</v>
      </c>
      <c r="M643" s="326" t="s">
        <v>3587</v>
      </c>
    </row>
    <row r="644" spans="2:13">
      <c r="C644" s="323">
        <v>2480</v>
      </c>
      <c r="D644" s="323" t="s">
        <v>2849</v>
      </c>
      <c r="E644" s="325" t="s">
        <v>2035</v>
      </c>
      <c r="L644" s="325" t="s">
        <v>3174</v>
      </c>
      <c r="M644" s="326" t="s">
        <v>3587</v>
      </c>
    </row>
    <row r="645" spans="2:13">
      <c r="C645" s="323">
        <v>2481</v>
      </c>
      <c r="D645" s="323" t="s">
        <v>3588</v>
      </c>
      <c r="E645" s="325" t="s">
        <v>3589</v>
      </c>
      <c r="L645" s="325" t="s">
        <v>3174</v>
      </c>
      <c r="M645" s="326" t="s">
        <v>3587</v>
      </c>
    </row>
    <row r="646" spans="2:13">
      <c r="C646" s="323">
        <v>2482</v>
      </c>
      <c r="D646" s="323" t="s">
        <v>3588</v>
      </c>
      <c r="E646" s="325" t="s">
        <v>3590</v>
      </c>
      <c r="G646" s="324">
        <v>5.6875</v>
      </c>
      <c r="H646" s="324">
        <v>4.125</v>
      </c>
      <c r="I646" s="324">
        <v>0.5625</v>
      </c>
      <c r="L646" s="325" t="s">
        <v>3591</v>
      </c>
    </row>
    <row r="647" spans="2:13">
      <c r="B647" s="322">
        <v>38679</v>
      </c>
      <c r="C647" s="323">
        <v>2483</v>
      </c>
      <c r="D647" s="323" t="s">
        <v>2907</v>
      </c>
      <c r="E647" s="325" t="s">
        <v>1970</v>
      </c>
      <c r="G647" s="324">
        <v>4</v>
      </c>
      <c r="H647" s="324">
        <v>3</v>
      </c>
      <c r="I647" s="324">
        <v>1.3125</v>
      </c>
      <c r="L647" s="325" t="s">
        <v>2875</v>
      </c>
      <c r="M647" s="326" t="s">
        <v>3592</v>
      </c>
    </row>
    <row r="648" spans="2:13">
      <c r="B648" s="322">
        <v>38701</v>
      </c>
      <c r="C648" s="323">
        <v>2484</v>
      </c>
      <c r="D648" s="323" t="s">
        <v>2907</v>
      </c>
      <c r="E648" s="325" t="s">
        <v>3593</v>
      </c>
      <c r="G648" s="324">
        <v>3.25</v>
      </c>
      <c r="H648" s="324">
        <v>3.25</v>
      </c>
      <c r="I648" s="324">
        <v>4</v>
      </c>
      <c r="L648" s="325" t="s">
        <v>3594</v>
      </c>
    </row>
    <row r="649" spans="2:13">
      <c r="C649" s="323">
        <v>2485</v>
      </c>
      <c r="D649" s="323" t="s">
        <v>2907</v>
      </c>
      <c r="E649" s="325" t="s">
        <v>1970</v>
      </c>
      <c r="G649" s="324">
        <v>7.6875</v>
      </c>
      <c r="H649" s="324">
        <v>4.6875</v>
      </c>
      <c r="I649" s="324">
        <v>1.1875</v>
      </c>
      <c r="L649" s="325" t="s">
        <v>2903</v>
      </c>
      <c r="M649" s="326" t="s">
        <v>3595</v>
      </c>
    </row>
    <row r="650" spans="2:13">
      <c r="B650" s="322">
        <v>38744</v>
      </c>
      <c r="C650" s="323">
        <v>2486</v>
      </c>
      <c r="D650" s="323" t="s">
        <v>2907</v>
      </c>
      <c r="E650" s="325" t="s">
        <v>1970</v>
      </c>
      <c r="G650" s="324">
        <v>5.25</v>
      </c>
      <c r="H650" s="324">
        <v>5.25</v>
      </c>
      <c r="I650" s="324">
        <v>1.625</v>
      </c>
      <c r="L650" s="325" t="s">
        <v>3156</v>
      </c>
      <c r="M650" s="326" t="s">
        <v>3596</v>
      </c>
    </row>
    <row r="651" spans="2:13">
      <c r="B651" s="322">
        <v>38748</v>
      </c>
      <c r="C651" s="323">
        <v>2487</v>
      </c>
      <c r="D651" s="323" t="s">
        <v>2907</v>
      </c>
      <c r="E651" s="325" t="s">
        <v>1970</v>
      </c>
      <c r="G651" s="324">
        <v>5</v>
      </c>
      <c r="H651" s="324">
        <v>5</v>
      </c>
      <c r="I651" s="324">
        <v>1.5</v>
      </c>
      <c r="L651" s="325" t="s">
        <v>3156</v>
      </c>
      <c r="M651" s="326" t="s">
        <v>3597</v>
      </c>
    </row>
    <row r="652" spans="2:13">
      <c r="C652" s="323">
        <v>2488</v>
      </c>
      <c r="D652" s="323" t="s">
        <v>2907</v>
      </c>
      <c r="E652" s="325" t="s">
        <v>1970</v>
      </c>
      <c r="G652" s="324">
        <v>16</v>
      </c>
      <c r="H652" s="324">
        <v>9.25</v>
      </c>
      <c r="I652" s="324">
        <v>2</v>
      </c>
    </row>
    <row r="653" spans="2:13">
      <c r="B653" s="322">
        <v>38758</v>
      </c>
      <c r="C653" s="323">
        <v>2489</v>
      </c>
      <c r="D653" s="323" t="s">
        <v>2907</v>
      </c>
      <c r="E653" s="325" t="s">
        <v>1970</v>
      </c>
      <c r="G653" s="324">
        <v>3.1875</v>
      </c>
      <c r="H653" s="324">
        <v>3.375</v>
      </c>
      <c r="I653" s="324">
        <v>2.25</v>
      </c>
      <c r="L653" s="325" t="s">
        <v>3598</v>
      </c>
      <c r="M653" s="326" t="s">
        <v>3599</v>
      </c>
    </row>
    <row r="654" spans="2:13">
      <c r="C654" s="323">
        <v>2490</v>
      </c>
      <c r="D654" s="323" t="s">
        <v>2845</v>
      </c>
      <c r="E654" s="325" t="s">
        <v>94</v>
      </c>
      <c r="G654" s="324">
        <v>6.5</v>
      </c>
      <c r="H654" s="324">
        <v>5</v>
      </c>
      <c r="I654" s="324">
        <v>2.125</v>
      </c>
      <c r="L654" s="325" t="s">
        <v>3501</v>
      </c>
    </row>
    <row r="655" spans="2:13">
      <c r="C655" s="323">
        <v>2491</v>
      </c>
      <c r="D655" s="323" t="s">
        <v>2907</v>
      </c>
      <c r="E655" s="325" t="s">
        <v>1970</v>
      </c>
      <c r="L655" s="325" t="s">
        <v>3492</v>
      </c>
      <c r="M655" s="326" t="s">
        <v>3600</v>
      </c>
    </row>
    <row r="656" spans="2:13">
      <c r="C656" s="323">
        <v>2492</v>
      </c>
      <c r="D656" s="323" t="s">
        <v>2907</v>
      </c>
      <c r="E656" s="325" t="s">
        <v>1970</v>
      </c>
      <c r="L656" s="325" t="s">
        <v>3338</v>
      </c>
    </row>
    <row r="657" spans="2:15">
      <c r="C657" s="323">
        <v>2493</v>
      </c>
      <c r="D657" s="323" t="s">
        <v>2907</v>
      </c>
      <c r="E657" s="325" t="s">
        <v>1970</v>
      </c>
      <c r="M657" s="326" t="s">
        <v>3601</v>
      </c>
    </row>
    <row r="658" spans="2:15">
      <c r="C658" s="323">
        <v>2494</v>
      </c>
      <c r="D658" s="323" t="s">
        <v>2907</v>
      </c>
      <c r="E658" s="325" t="s">
        <v>1970</v>
      </c>
      <c r="G658" s="324">
        <v>2.1875</v>
      </c>
      <c r="H658" s="324">
        <v>1.8125</v>
      </c>
      <c r="I658" s="324">
        <v>1.75</v>
      </c>
      <c r="K658" s="324" t="s">
        <v>2980</v>
      </c>
      <c r="M658" s="326" t="s">
        <v>3602</v>
      </c>
      <c r="N658" s="325" t="s">
        <v>3231</v>
      </c>
    </row>
    <row r="659" spans="2:15">
      <c r="C659" s="323">
        <v>2495</v>
      </c>
      <c r="D659" s="323" t="s">
        <v>2907</v>
      </c>
      <c r="E659" s="325" t="s">
        <v>1970</v>
      </c>
      <c r="G659" s="324">
        <v>3.1875</v>
      </c>
      <c r="H659" s="324">
        <v>2.75</v>
      </c>
      <c r="I659" s="324">
        <v>3.1875</v>
      </c>
      <c r="L659" s="325" t="s">
        <v>3156</v>
      </c>
      <c r="M659" s="326" t="s">
        <v>3603</v>
      </c>
    </row>
    <row r="660" spans="2:15">
      <c r="C660" s="323">
        <v>2501</v>
      </c>
      <c r="D660" s="323" t="s">
        <v>2907</v>
      </c>
      <c r="E660" s="325" t="s">
        <v>1970</v>
      </c>
      <c r="L660" s="325" t="s">
        <v>3088</v>
      </c>
    </row>
    <row r="661" spans="2:15">
      <c r="C661" s="323">
        <v>2502</v>
      </c>
      <c r="D661" s="323" t="s">
        <v>2907</v>
      </c>
      <c r="E661" s="325" t="s">
        <v>1970</v>
      </c>
      <c r="L661" s="325" t="s">
        <v>3088</v>
      </c>
      <c r="M661" s="326" t="s">
        <v>3604</v>
      </c>
    </row>
    <row r="662" spans="2:15">
      <c r="B662" s="322">
        <v>38883</v>
      </c>
      <c r="C662" s="323">
        <v>2503</v>
      </c>
      <c r="D662" s="323" t="s">
        <v>2845</v>
      </c>
      <c r="E662" s="325" t="s">
        <v>94</v>
      </c>
      <c r="G662" s="324">
        <v>10.125</v>
      </c>
      <c r="H662" s="324">
        <v>5.1875</v>
      </c>
      <c r="I662" s="324">
        <v>1</v>
      </c>
      <c r="J662" s="324">
        <v>0.875</v>
      </c>
      <c r="L662" s="325" t="s">
        <v>2875</v>
      </c>
      <c r="M662" s="326" t="s">
        <v>3605</v>
      </c>
    </row>
    <row r="663" spans="2:15">
      <c r="B663" s="322">
        <v>38883</v>
      </c>
      <c r="C663" s="323">
        <v>2504</v>
      </c>
      <c r="D663" s="323" t="s">
        <v>2845</v>
      </c>
      <c r="E663" s="325" t="s">
        <v>94</v>
      </c>
      <c r="G663" s="324">
        <v>7.125</v>
      </c>
      <c r="H663" s="324">
        <v>4</v>
      </c>
      <c r="I663" s="324">
        <v>1.1875</v>
      </c>
      <c r="J663" s="324">
        <v>0.625</v>
      </c>
      <c r="K663" s="324" t="s">
        <v>2899</v>
      </c>
      <c r="L663" s="325" t="s">
        <v>2875</v>
      </c>
      <c r="M663" s="326" t="s">
        <v>3606</v>
      </c>
      <c r="N663" s="325" t="s">
        <v>3607</v>
      </c>
      <c r="O663" s="321" t="s">
        <v>2851</v>
      </c>
    </row>
    <row r="664" spans="2:15">
      <c r="B664" s="322">
        <v>38883</v>
      </c>
      <c r="C664" s="323">
        <v>2505</v>
      </c>
      <c r="D664" s="323" t="s">
        <v>2845</v>
      </c>
      <c r="E664" s="325" t="s">
        <v>94</v>
      </c>
      <c r="G664" s="324">
        <v>10.375</v>
      </c>
      <c r="H664" s="324">
        <v>6.25</v>
      </c>
      <c r="I664" s="324">
        <v>1.875</v>
      </c>
      <c r="J664" s="324">
        <v>0.625</v>
      </c>
      <c r="L664" s="325" t="s">
        <v>2875</v>
      </c>
      <c r="M664" s="326" t="s">
        <v>3608</v>
      </c>
    </row>
    <row r="665" spans="2:15">
      <c r="B665" s="322">
        <v>38883</v>
      </c>
      <c r="C665" s="323">
        <v>2506</v>
      </c>
      <c r="D665" s="323" t="s">
        <v>2845</v>
      </c>
      <c r="E665" s="325" t="s">
        <v>94</v>
      </c>
      <c r="G665" s="324">
        <v>8.125</v>
      </c>
      <c r="H665" s="324">
        <v>4.0625</v>
      </c>
      <c r="I665" s="324">
        <v>1.5</v>
      </c>
      <c r="J665" s="324">
        <v>1.375</v>
      </c>
      <c r="L665" s="325" t="s">
        <v>2875</v>
      </c>
      <c r="M665" s="326" t="s">
        <v>3609</v>
      </c>
    </row>
    <row r="666" spans="2:15">
      <c r="B666" s="322">
        <v>38883</v>
      </c>
      <c r="C666" s="323">
        <v>2507</v>
      </c>
      <c r="D666" s="323" t="s">
        <v>2845</v>
      </c>
      <c r="E666" s="325" t="s">
        <v>94</v>
      </c>
      <c r="G666" s="324">
        <v>7.34375</v>
      </c>
      <c r="H666" s="324">
        <v>6.25</v>
      </c>
      <c r="I666" s="324">
        <v>1.0625</v>
      </c>
      <c r="J666" s="324">
        <v>0.75</v>
      </c>
      <c r="L666" s="325" t="s">
        <v>2903</v>
      </c>
      <c r="M666" s="326" t="s">
        <v>3610</v>
      </c>
    </row>
    <row r="667" spans="2:15">
      <c r="B667" s="322">
        <v>38883</v>
      </c>
      <c r="C667" s="323">
        <v>2508</v>
      </c>
      <c r="D667" s="323" t="s">
        <v>2907</v>
      </c>
      <c r="E667" s="325" t="s">
        <v>1970</v>
      </c>
      <c r="G667" s="324">
        <v>7.75</v>
      </c>
      <c r="H667" s="324">
        <v>9.5625</v>
      </c>
      <c r="I667" s="324">
        <v>1.25</v>
      </c>
      <c r="L667" s="325" t="s">
        <v>2903</v>
      </c>
      <c r="M667" s="326" t="s">
        <v>3611</v>
      </c>
    </row>
    <row r="668" spans="2:15">
      <c r="B668" s="322">
        <v>38883</v>
      </c>
      <c r="C668" s="323">
        <v>2509</v>
      </c>
      <c r="D668" s="323" t="s">
        <v>2907</v>
      </c>
      <c r="E668" s="325" t="s">
        <v>1970</v>
      </c>
      <c r="G668" s="324">
        <v>7.75</v>
      </c>
      <c r="H668" s="324">
        <v>4.6875</v>
      </c>
      <c r="I668" s="324">
        <v>1.25</v>
      </c>
      <c r="L668" s="325" t="s">
        <v>2903</v>
      </c>
      <c r="M668" s="326" t="s">
        <v>3612</v>
      </c>
    </row>
    <row r="669" spans="2:15">
      <c r="B669" s="322">
        <v>38890</v>
      </c>
      <c r="C669" s="323">
        <v>2510</v>
      </c>
      <c r="D669" s="323" t="s">
        <v>2907</v>
      </c>
      <c r="E669" s="325" t="s">
        <v>1970</v>
      </c>
      <c r="G669" s="324">
        <v>3.25</v>
      </c>
      <c r="H669" s="324">
        <v>3.1875</v>
      </c>
      <c r="I669" s="324">
        <v>2.25</v>
      </c>
      <c r="L669" s="325" t="s">
        <v>3503</v>
      </c>
      <c r="M669" s="326" t="s">
        <v>3613</v>
      </c>
      <c r="N669" s="325" t="s">
        <v>3614</v>
      </c>
    </row>
    <row r="670" spans="2:15" s="356" customFormat="1">
      <c r="B670" s="352">
        <v>38895</v>
      </c>
      <c r="C670" s="353">
        <v>2511</v>
      </c>
      <c r="D670" s="353" t="s">
        <v>2845</v>
      </c>
      <c r="E670" s="354" t="s">
        <v>94</v>
      </c>
      <c r="F670" s="354"/>
      <c r="G670" s="355">
        <v>2.1875</v>
      </c>
      <c r="H670" s="355">
        <v>2.1875</v>
      </c>
      <c r="I670" s="355">
        <v>1.5</v>
      </c>
      <c r="J670" s="355">
        <v>1.5</v>
      </c>
      <c r="K670" s="355"/>
      <c r="L670" s="354" t="s">
        <v>3615</v>
      </c>
      <c r="M670" s="350" t="s">
        <v>3616</v>
      </c>
      <c r="N670" s="354" t="s">
        <v>3617</v>
      </c>
      <c r="O670" s="356" t="s">
        <v>3617</v>
      </c>
    </row>
    <row r="671" spans="2:15">
      <c r="B671" s="322">
        <v>38951</v>
      </c>
      <c r="C671" s="323">
        <v>2512</v>
      </c>
      <c r="D671" s="323" t="s">
        <v>2849</v>
      </c>
      <c r="E671" s="325" t="s">
        <v>94</v>
      </c>
      <c r="G671" s="324">
        <v>5.25</v>
      </c>
      <c r="H671" s="324">
        <v>3.25</v>
      </c>
      <c r="I671" s="324">
        <v>0.75</v>
      </c>
      <c r="L671" s="325" t="s">
        <v>3618</v>
      </c>
      <c r="M671" s="326" t="s">
        <v>3619</v>
      </c>
    </row>
    <row r="672" spans="2:15" s="346" customFormat="1">
      <c r="B672" s="341">
        <v>38933</v>
      </c>
      <c r="C672" s="342">
        <v>2513</v>
      </c>
      <c r="D672" s="342" t="s">
        <v>2845</v>
      </c>
      <c r="E672" s="343" t="s">
        <v>94</v>
      </c>
      <c r="F672" s="343"/>
      <c r="G672" s="344">
        <v>2.1875</v>
      </c>
      <c r="H672" s="344">
        <v>2.1875</v>
      </c>
      <c r="I672" s="344">
        <v>0.9375</v>
      </c>
      <c r="J672" s="344">
        <v>1.25</v>
      </c>
      <c r="K672" s="344"/>
      <c r="L672" s="343" t="s">
        <v>3620</v>
      </c>
      <c r="M672" s="345" t="s">
        <v>3621</v>
      </c>
      <c r="N672" s="343"/>
    </row>
    <row r="673" spans="2:17" s="346" customFormat="1">
      <c r="B673" s="341">
        <v>38933</v>
      </c>
      <c r="C673" s="342">
        <v>2514</v>
      </c>
      <c r="D673" s="342" t="s">
        <v>2845</v>
      </c>
      <c r="E673" s="343" t="s">
        <v>94</v>
      </c>
      <c r="F673" s="343"/>
      <c r="G673" s="344">
        <v>4</v>
      </c>
      <c r="H673" s="344">
        <v>1.875</v>
      </c>
      <c r="I673" s="344">
        <v>0.75</v>
      </c>
      <c r="J673" s="344">
        <v>0.9375</v>
      </c>
      <c r="K673" s="344"/>
      <c r="L673" s="343" t="s">
        <v>3140</v>
      </c>
      <c r="M673" s="345" t="s">
        <v>3622</v>
      </c>
      <c r="N673" s="343" t="s">
        <v>3623</v>
      </c>
      <c r="O673" s="346" t="s">
        <v>3624</v>
      </c>
    </row>
    <row r="674" spans="2:17">
      <c r="B674" s="322">
        <v>38945</v>
      </c>
      <c r="C674" s="323">
        <v>2515</v>
      </c>
      <c r="D674" s="323" t="s">
        <v>2907</v>
      </c>
      <c r="E674" s="325" t="s">
        <v>1970</v>
      </c>
      <c r="G674" s="324">
        <v>3</v>
      </c>
      <c r="H674" s="324">
        <v>2.125</v>
      </c>
      <c r="I674" s="324">
        <v>1.375</v>
      </c>
      <c r="L674" s="325" t="s">
        <v>3435</v>
      </c>
      <c r="M674" s="326" t="s">
        <v>3625</v>
      </c>
    </row>
    <row r="675" spans="2:17">
      <c r="B675" s="322">
        <v>38945</v>
      </c>
      <c r="C675" s="323">
        <v>2516</v>
      </c>
      <c r="D675" s="323" t="s">
        <v>2907</v>
      </c>
      <c r="E675" s="325" t="s">
        <v>1970</v>
      </c>
      <c r="G675" s="324">
        <v>2.9375</v>
      </c>
      <c r="H675" s="324">
        <v>2.875</v>
      </c>
      <c r="I675" s="324">
        <v>1.375</v>
      </c>
      <c r="L675" s="325" t="s">
        <v>3435</v>
      </c>
      <c r="M675" s="326" t="s">
        <v>3626</v>
      </c>
    </row>
    <row r="676" spans="2:17">
      <c r="B676" s="322">
        <v>38947</v>
      </c>
      <c r="C676" s="323">
        <v>2517</v>
      </c>
      <c r="D676" s="323" t="s">
        <v>2849</v>
      </c>
      <c r="E676" s="325" t="s">
        <v>2035</v>
      </c>
      <c r="F676" s="325" t="s">
        <v>2860</v>
      </c>
      <c r="G676" s="324">
        <v>4.71875</v>
      </c>
      <c r="H676" s="324">
        <v>3.5625</v>
      </c>
      <c r="I676" s="324">
        <v>1.71875</v>
      </c>
      <c r="L676" s="325" t="s">
        <v>2884</v>
      </c>
      <c r="M676" s="326" t="s">
        <v>3627</v>
      </c>
      <c r="Q676" s="321" t="s">
        <v>3628</v>
      </c>
    </row>
    <row r="677" spans="2:17">
      <c r="B677" s="322">
        <v>38947</v>
      </c>
      <c r="C677" s="323">
        <v>2518</v>
      </c>
      <c r="D677" s="323" t="s">
        <v>2907</v>
      </c>
      <c r="E677" s="325" t="s">
        <v>1970</v>
      </c>
      <c r="G677" s="324">
        <v>4.875</v>
      </c>
      <c r="H677" s="324">
        <v>3.6875</v>
      </c>
      <c r="I677" s="324">
        <v>1.875</v>
      </c>
      <c r="L677" s="325" t="s">
        <v>2884</v>
      </c>
      <c r="M677" s="326" t="s">
        <v>3629</v>
      </c>
    </row>
    <row r="678" spans="2:17">
      <c r="B678" s="322">
        <v>38952</v>
      </c>
      <c r="C678" s="323">
        <v>2519</v>
      </c>
      <c r="D678" s="323" t="s">
        <v>2907</v>
      </c>
      <c r="E678" s="325" t="s">
        <v>14</v>
      </c>
      <c r="G678" s="324">
        <v>5.375</v>
      </c>
      <c r="H678" s="324">
        <v>3.375</v>
      </c>
      <c r="I678" s="324">
        <v>1.25</v>
      </c>
      <c r="L678" s="325" t="s">
        <v>3618</v>
      </c>
      <c r="M678" s="326" t="s">
        <v>3630</v>
      </c>
    </row>
    <row r="679" spans="2:17" s="346" customFormat="1">
      <c r="B679" s="341">
        <v>38961</v>
      </c>
      <c r="C679" s="342">
        <v>2520</v>
      </c>
      <c r="D679" s="342" t="s">
        <v>2845</v>
      </c>
      <c r="E679" s="343" t="s">
        <v>94</v>
      </c>
      <c r="F679" s="343" t="s">
        <v>2860</v>
      </c>
      <c r="G679" s="344">
        <v>2</v>
      </c>
      <c r="H679" s="344">
        <v>2</v>
      </c>
      <c r="I679" s="344">
        <v>0.9375</v>
      </c>
      <c r="J679" s="344">
        <v>1.5</v>
      </c>
      <c r="K679" s="344"/>
      <c r="L679" s="343" t="s">
        <v>3620</v>
      </c>
      <c r="M679" s="345" t="s">
        <v>3631</v>
      </c>
      <c r="N679" s="343" t="s">
        <v>2848</v>
      </c>
      <c r="O679" s="346" t="s">
        <v>2848</v>
      </c>
      <c r="P679" s="346" t="s">
        <v>3632</v>
      </c>
      <c r="Q679" s="346" t="s">
        <v>3633</v>
      </c>
    </row>
    <row r="680" spans="2:17">
      <c r="B680" s="322">
        <v>38980</v>
      </c>
      <c r="C680" s="323">
        <v>2521</v>
      </c>
      <c r="D680" s="323" t="s">
        <v>2845</v>
      </c>
      <c r="E680" s="325" t="s">
        <v>94</v>
      </c>
      <c r="G680" s="324">
        <v>2.5625</v>
      </c>
      <c r="H680" s="324">
        <v>1.5</v>
      </c>
      <c r="I680" s="324">
        <v>2.375</v>
      </c>
      <c r="J680" s="324">
        <v>1.375</v>
      </c>
      <c r="L680" s="325" t="s">
        <v>3634</v>
      </c>
      <c r="M680" s="326" t="s">
        <v>3635</v>
      </c>
    </row>
    <row r="681" spans="2:17">
      <c r="B681" s="322">
        <v>38980</v>
      </c>
      <c r="C681" s="323">
        <v>2522</v>
      </c>
      <c r="D681" s="323" t="s">
        <v>2907</v>
      </c>
      <c r="E681" s="325" t="s">
        <v>1970</v>
      </c>
      <c r="G681" s="324">
        <v>2.40625</v>
      </c>
      <c r="H681" s="324">
        <v>2.75</v>
      </c>
      <c r="I681" s="324">
        <v>1.625</v>
      </c>
      <c r="L681" s="325" t="s">
        <v>3634</v>
      </c>
      <c r="M681" s="326" t="s">
        <v>3636</v>
      </c>
    </row>
    <row r="682" spans="2:17">
      <c r="B682" s="322">
        <v>38980</v>
      </c>
      <c r="C682" s="323">
        <v>2523</v>
      </c>
      <c r="D682" s="323" t="s">
        <v>2845</v>
      </c>
      <c r="E682" s="325" t="s">
        <v>94</v>
      </c>
      <c r="F682" s="325" t="s">
        <v>2860</v>
      </c>
      <c r="G682" s="324">
        <v>3.375</v>
      </c>
      <c r="H682" s="324">
        <v>3.375</v>
      </c>
      <c r="I682" s="324">
        <v>0.5625</v>
      </c>
      <c r="J682" s="324">
        <v>0.625</v>
      </c>
      <c r="K682" s="324" t="s">
        <v>2899</v>
      </c>
      <c r="L682" s="325" t="s">
        <v>2881</v>
      </c>
      <c r="M682" s="326" t="s">
        <v>3637</v>
      </c>
      <c r="N682" s="325" t="s">
        <v>3638</v>
      </c>
      <c r="O682" s="321" t="s">
        <v>3638</v>
      </c>
      <c r="P682" s="321" t="s">
        <v>3639</v>
      </c>
      <c r="Q682" s="321" t="s">
        <v>3640</v>
      </c>
    </row>
    <row r="683" spans="2:17">
      <c r="B683" s="323"/>
      <c r="C683" s="323">
        <v>2524</v>
      </c>
      <c r="D683" s="323" t="s">
        <v>2907</v>
      </c>
      <c r="E683" s="325" t="s">
        <v>1970</v>
      </c>
      <c r="F683" s="321"/>
      <c r="G683" s="324">
        <v>3.5</v>
      </c>
      <c r="H683" s="324">
        <v>3.5</v>
      </c>
      <c r="I683" s="324">
        <v>0.8125</v>
      </c>
      <c r="L683" s="325" t="s">
        <v>2881</v>
      </c>
      <c r="M683" s="326" t="s">
        <v>3641</v>
      </c>
      <c r="N683" s="325" t="s">
        <v>3642</v>
      </c>
    </row>
    <row r="684" spans="2:17">
      <c r="B684" s="322">
        <v>38982</v>
      </c>
      <c r="C684" s="323">
        <v>2526</v>
      </c>
      <c r="D684" s="323" t="s">
        <v>2845</v>
      </c>
      <c r="E684" s="325" t="s">
        <v>94</v>
      </c>
      <c r="G684" s="324">
        <v>4</v>
      </c>
      <c r="H684" s="324">
        <v>3.125</v>
      </c>
      <c r="I684" s="324">
        <v>1.0625</v>
      </c>
      <c r="J684" s="324">
        <v>0.5625</v>
      </c>
      <c r="L684" s="325" t="s">
        <v>3643</v>
      </c>
      <c r="M684" s="326" t="s">
        <v>3644</v>
      </c>
    </row>
    <row r="685" spans="2:17">
      <c r="B685" s="322">
        <v>38986</v>
      </c>
      <c r="C685" s="323">
        <v>2527</v>
      </c>
      <c r="D685" s="323" t="s">
        <v>2907</v>
      </c>
      <c r="E685" s="325" t="s">
        <v>1970</v>
      </c>
      <c r="G685" s="324">
        <v>4.625</v>
      </c>
      <c r="H685" s="324">
        <v>1.84375</v>
      </c>
      <c r="I685" s="324">
        <v>1.125</v>
      </c>
      <c r="L685" s="325" t="s">
        <v>3645</v>
      </c>
      <c r="M685" s="326" t="s">
        <v>3646</v>
      </c>
    </row>
    <row r="686" spans="2:17">
      <c r="B686" s="322">
        <v>38988</v>
      </c>
      <c r="C686" s="323">
        <v>2528</v>
      </c>
      <c r="D686" s="323" t="s">
        <v>2845</v>
      </c>
      <c r="E686" s="325" t="s">
        <v>94</v>
      </c>
      <c r="G686" s="324">
        <v>3</v>
      </c>
      <c r="H686" s="324">
        <v>3</v>
      </c>
      <c r="I686" s="324">
        <v>1.6875</v>
      </c>
      <c r="J686" s="324">
        <v>0.625</v>
      </c>
      <c r="L686" s="325" t="s">
        <v>3647</v>
      </c>
      <c r="M686" s="326" t="s">
        <v>3648</v>
      </c>
    </row>
    <row r="687" spans="2:17">
      <c r="B687" s="322">
        <v>39007</v>
      </c>
      <c r="C687" s="323">
        <v>2529</v>
      </c>
      <c r="D687" s="323" t="s">
        <v>2907</v>
      </c>
      <c r="E687" s="325" t="s">
        <v>1970</v>
      </c>
      <c r="G687" s="324">
        <v>3.625</v>
      </c>
      <c r="H687" s="324">
        <v>2.8125</v>
      </c>
      <c r="I687" s="324">
        <v>2.1875</v>
      </c>
      <c r="K687" s="324" t="s">
        <v>2980</v>
      </c>
      <c r="L687" s="325" t="s">
        <v>3435</v>
      </c>
      <c r="M687" s="326" t="s">
        <v>3649</v>
      </c>
    </row>
    <row r="688" spans="2:17">
      <c r="B688" s="322">
        <v>39036</v>
      </c>
      <c r="C688" s="323">
        <v>2530</v>
      </c>
      <c r="D688" s="323" t="s">
        <v>2907</v>
      </c>
      <c r="E688" s="325" t="s">
        <v>1970</v>
      </c>
      <c r="G688" s="324">
        <v>3.5625</v>
      </c>
      <c r="H688" s="324">
        <v>3.5</v>
      </c>
      <c r="I688" s="324">
        <v>0.875</v>
      </c>
      <c r="K688" s="324" t="s">
        <v>2861</v>
      </c>
      <c r="L688" s="325" t="s">
        <v>2881</v>
      </c>
      <c r="M688" s="326" t="s">
        <v>3650</v>
      </c>
    </row>
    <row r="689" spans="2:17">
      <c r="B689" s="322">
        <v>39057</v>
      </c>
      <c r="C689" s="323">
        <v>2531</v>
      </c>
      <c r="D689" s="323" t="s">
        <v>2907</v>
      </c>
      <c r="E689" s="325" t="s">
        <v>3651</v>
      </c>
      <c r="G689" s="324">
        <v>1.5</v>
      </c>
      <c r="H689" s="324">
        <v>1.5</v>
      </c>
      <c r="I689" s="324">
        <v>0.5</v>
      </c>
      <c r="L689" s="325" t="s">
        <v>2875</v>
      </c>
      <c r="M689" s="326" t="s">
        <v>3652</v>
      </c>
    </row>
    <row r="690" spans="2:17">
      <c r="B690" s="322">
        <v>39057</v>
      </c>
      <c r="C690" s="323">
        <v>2532</v>
      </c>
      <c r="D690" s="323" t="s">
        <v>2907</v>
      </c>
      <c r="E690" s="325" t="s">
        <v>3651</v>
      </c>
      <c r="G690" s="324">
        <v>1.5</v>
      </c>
      <c r="H690" s="324">
        <v>1.5</v>
      </c>
      <c r="I690" s="324">
        <v>0.375</v>
      </c>
      <c r="L690" s="325" t="s">
        <v>2875</v>
      </c>
      <c r="M690" s="326" t="s">
        <v>3653</v>
      </c>
    </row>
    <row r="691" spans="2:17">
      <c r="B691" s="322">
        <v>39062</v>
      </c>
      <c r="C691" s="323">
        <v>2533</v>
      </c>
      <c r="D691" s="323" t="s">
        <v>2845</v>
      </c>
      <c r="E691" s="325" t="s">
        <v>94</v>
      </c>
      <c r="G691" s="324">
        <v>3.25</v>
      </c>
      <c r="H691" s="324">
        <v>3.25</v>
      </c>
      <c r="I691" s="324">
        <v>3.1875</v>
      </c>
      <c r="J691" s="324">
        <v>0.75</v>
      </c>
      <c r="L691" s="325" t="s">
        <v>3654</v>
      </c>
      <c r="N691" s="325" t="s">
        <v>3655</v>
      </c>
      <c r="O691" s="321" t="s">
        <v>3656</v>
      </c>
    </row>
    <row r="692" spans="2:17">
      <c r="B692" s="322">
        <v>39066</v>
      </c>
      <c r="C692" s="323">
        <v>2534</v>
      </c>
      <c r="D692" s="323" t="s">
        <v>2907</v>
      </c>
      <c r="E692" s="325" t="s">
        <v>94</v>
      </c>
      <c r="G692" s="324">
        <v>4.625</v>
      </c>
      <c r="H692" s="324">
        <v>3.75</v>
      </c>
      <c r="I692" s="324">
        <v>2</v>
      </c>
      <c r="L692" s="325" t="s">
        <v>2875</v>
      </c>
      <c r="M692" s="326" t="s">
        <v>3657</v>
      </c>
    </row>
    <row r="693" spans="2:17">
      <c r="B693" s="322">
        <v>39071</v>
      </c>
      <c r="C693" s="323">
        <v>2535</v>
      </c>
      <c r="D693" s="323" t="s">
        <v>2907</v>
      </c>
      <c r="E693" s="325" t="s">
        <v>1970</v>
      </c>
      <c r="G693" s="324">
        <v>3.25</v>
      </c>
      <c r="H693" s="324">
        <v>3.25</v>
      </c>
      <c r="I693" s="324">
        <v>2.75</v>
      </c>
      <c r="L693" s="325" t="s">
        <v>3645</v>
      </c>
      <c r="M693" s="326" t="s">
        <v>3658</v>
      </c>
      <c r="N693" s="325" t="s">
        <v>3189</v>
      </c>
    </row>
    <row r="694" spans="2:17" s="346" customFormat="1">
      <c r="B694" s="341">
        <v>39087</v>
      </c>
      <c r="C694" s="342">
        <v>2536</v>
      </c>
      <c r="D694" s="342" t="s">
        <v>2845</v>
      </c>
      <c r="E694" s="343" t="s">
        <v>94</v>
      </c>
      <c r="F694" s="343"/>
      <c r="G694" s="344">
        <v>2.0625</v>
      </c>
      <c r="H694" s="344">
        <v>1.625</v>
      </c>
      <c r="I694" s="344">
        <v>0.5625</v>
      </c>
      <c r="J694" s="344">
        <v>0.6875</v>
      </c>
      <c r="K694" s="344" t="s">
        <v>2861</v>
      </c>
      <c r="L694" s="343" t="s">
        <v>3117</v>
      </c>
      <c r="M694" s="345" t="s">
        <v>3659</v>
      </c>
      <c r="N694" s="343"/>
      <c r="P694" s="346" t="s">
        <v>3660</v>
      </c>
    </row>
    <row r="695" spans="2:17">
      <c r="B695" s="322">
        <v>39098</v>
      </c>
      <c r="C695" s="323">
        <v>2537</v>
      </c>
      <c r="D695" s="323" t="s">
        <v>2845</v>
      </c>
      <c r="E695" s="325" t="s">
        <v>94</v>
      </c>
      <c r="G695" s="324">
        <v>13.25</v>
      </c>
      <c r="H695" s="324">
        <v>3.25</v>
      </c>
      <c r="I695" s="324">
        <v>0.875</v>
      </c>
      <c r="J695" s="324">
        <v>0.6875</v>
      </c>
      <c r="L695" s="325" t="s">
        <v>3354</v>
      </c>
      <c r="M695" s="325"/>
      <c r="O695" s="347"/>
      <c r="P695" s="347"/>
      <c r="Q695" s="347"/>
    </row>
    <row r="696" spans="2:17">
      <c r="B696" s="322">
        <v>39120</v>
      </c>
      <c r="C696" s="323">
        <v>2538</v>
      </c>
      <c r="D696" s="323" t="s">
        <v>2907</v>
      </c>
      <c r="E696" s="325" t="s">
        <v>1970</v>
      </c>
      <c r="G696" s="324">
        <v>2.375</v>
      </c>
      <c r="H696" s="324">
        <v>2</v>
      </c>
      <c r="I696" s="324">
        <v>1.75</v>
      </c>
      <c r="L696" s="325" t="s">
        <v>3661</v>
      </c>
      <c r="M696" s="326" t="s">
        <v>3662</v>
      </c>
    </row>
    <row r="697" spans="2:17" s="356" customFormat="1">
      <c r="B697" s="352">
        <v>39125</v>
      </c>
      <c r="C697" s="353">
        <v>2539</v>
      </c>
      <c r="D697" s="353" t="s">
        <v>2845</v>
      </c>
      <c r="E697" s="354" t="s">
        <v>94</v>
      </c>
      <c r="F697" s="354"/>
      <c r="G697" s="355">
        <v>3.125</v>
      </c>
      <c r="H697" s="355">
        <v>3.125</v>
      </c>
      <c r="I697" s="355">
        <v>2</v>
      </c>
      <c r="J697" s="355">
        <v>1.5</v>
      </c>
      <c r="K697" s="355"/>
      <c r="L697" s="354" t="s">
        <v>3487</v>
      </c>
      <c r="M697" s="350" t="s">
        <v>3663</v>
      </c>
      <c r="N697" s="354"/>
    </row>
    <row r="698" spans="2:17">
      <c r="B698" s="322">
        <v>39132</v>
      </c>
      <c r="C698" s="323">
        <v>2540</v>
      </c>
      <c r="D698" s="323" t="s">
        <v>2845</v>
      </c>
      <c r="E698" s="325" t="s">
        <v>94</v>
      </c>
      <c r="G698" s="324">
        <v>6</v>
      </c>
      <c r="H698" s="324">
        <v>5</v>
      </c>
      <c r="I698" s="324">
        <v>1</v>
      </c>
      <c r="J698" s="324">
        <v>0.625</v>
      </c>
      <c r="K698" s="324" t="s">
        <v>2846</v>
      </c>
      <c r="L698" s="325" t="s">
        <v>3664</v>
      </c>
      <c r="N698" s="325" t="s">
        <v>3665</v>
      </c>
      <c r="O698" s="321" t="s">
        <v>3665</v>
      </c>
    </row>
    <row r="699" spans="2:17">
      <c r="B699" s="322">
        <v>39142</v>
      </c>
      <c r="C699" s="323">
        <v>2541</v>
      </c>
      <c r="D699" s="323" t="s">
        <v>2845</v>
      </c>
      <c r="E699" s="325" t="s">
        <v>94</v>
      </c>
      <c r="F699" s="325" t="s">
        <v>2860</v>
      </c>
      <c r="G699" s="324">
        <v>2.5</v>
      </c>
      <c r="H699" s="324">
        <v>2.5</v>
      </c>
      <c r="I699" s="324">
        <v>1.375</v>
      </c>
      <c r="J699" s="324">
        <v>0.75</v>
      </c>
      <c r="L699" s="325" t="s">
        <v>3156</v>
      </c>
      <c r="M699" s="326" t="s">
        <v>3666</v>
      </c>
      <c r="N699" s="325" t="s">
        <v>3667</v>
      </c>
      <c r="O699" s="321" t="s">
        <v>3668</v>
      </c>
      <c r="P699" s="321" t="s">
        <v>3669</v>
      </c>
      <c r="Q699" s="321" t="s">
        <v>3670</v>
      </c>
    </row>
    <row r="700" spans="2:17">
      <c r="B700" s="322">
        <v>39142</v>
      </c>
      <c r="C700" s="323">
        <v>2542</v>
      </c>
      <c r="D700" s="323" t="s">
        <v>2845</v>
      </c>
      <c r="E700" s="325" t="s">
        <v>94</v>
      </c>
      <c r="F700" s="325" t="s">
        <v>2860</v>
      </c>
      <c r="G700" s="324">
        <v>3.75</v>
      </c>
      <c r="H700" s="324">
        <v>3.125</v>
      </c>
      <c r="I700" s="324">
        <v>2</v>
      </c>
      <c r="J700" s="324">
        <v>0.75</v>
      </c>
      <c r="L700" s="325" t="s">
        <v>3156</v>
      </c>
      <c r="M700" s="326" t="s">
        <v>3671</v>
      </c>
      <c r="N700" s="325" t="s">
        <v>2848</v>
      </c>
      <c r="P700" s="321" t="s">
        <v>3029</v>
      </c>
    </row>
    <row r="701" spans="2:17">
      <c r="B701" s="322">
        <v>39142</v>
      </c>
      <c r="C701" s="323">
        <v>2543</v>
      </c>
      <c r="D701" s="323" t="s">
        <v>2845</v>
      </c>
      <c r="E701" s="325" t="s">
        <v>94</v>
      </c>
      <c r="F701" s="325" t="s">
        <v>2860</v>
      </c>
      <c r="G701" s="324">
        <v>10.4375</v>
      </c>
      <c r="H701" s="324">
        <v>6.0625</v>
      </c>
      <c r="I701" s="324">
        <v>2</v>
      </c>
      <c r="J701" s="324">
        <v>0.625</v>
      </c>
      <c r="L701" s="325" t="s">
        <v>3156</v>
      </c>
      <c r="M701" s="326" t="s">
        <v>3672</v>
      </c>
      <c r="O701" s="321" t="s">
        <v>3673</v>
      </c>
      <c r="Q701" s="321" t="s">
        <v>3674</v>
      </c>
    </row>
    <row r="702" spans="2:17">
      <c r="B702" s="322">
        <v>39142</v>
      </c>
      <c r="C702" s="323">
        <v>2544</v>
      </c>
      <c r="D702" s="323" t="s">
        <v>2845</v>
      </c>
      <c r="E702" s="325" t="s">
        <v>94</v>
      </c>
      <c r="G702" s="324">
        <v>8</v>
      </c>
      <c r="H702" s="324">
        <v>2</v>
      </c>
      <c r="I702" s="324">
        <v>1.4375</v>
      </c>
      <c r="J702" s="324">
        <v>0.5625</v>
      </c>
      <c r="L702" s="325" t="s">
        <v>3615</v>
      </c>
      <c r="M702" s="326" t="s">
        <v>3675</v>
      </c>
    </row>
    <row r="703" spans="2:17" s="346" customFormat="1">
      <c r="B703" s="341">
        <v>39150</v>
      </c>
      <c r="C703" s="342">
        <v>2545</v>
      </c>
      <c r="D703" s="342" t="s">
        <v>2845</v>
      </c>
      <c r="E703" s="343" t="s">
        <v>94</v>
      </c>
      <c r="F703" s="343"/>
      <c r="G703" s="344">
        <v>1.875</v>
      </c>
      <c r="H703" s="344">
        <v>1.875</v>
      </c>
      <c r="I703" s="344">
        <v>1.1875</v>
      </c>
      <c r="J703" s="344">
        <v>0.9375</v>
      </c>
      <c r="K703" s="344"/>
      <c r="L703" s="343" t="s">
        <v>3140</v>
      </c>
      <c r="M703" s="345" t="s">
        <v>3676</v>
      </c>
      <c r="N703" s="343"/>
    </row>
    <row r="704" spans="2:17">
      <c r="B704" s="322">
        <v>39170</v>
      </c>
      <c r="C704" s="323">
        <v>2546</v>
      </c>
      <c r="D704" s="323" t="s">
        <v>2907</v>
      </c>
      <c r="E704" s="325" t="s">
        <v>1970</v>
      </c>
      <c r="G704" s="324">
        <v>3.3125</v>
      </c>
      <c r="H704" s="324">
        <v>2.4375</v>
      </c>
      <c r="I704" s="324">
        <v>4.3125</v>
      </c>
      <c r="L704" s="325" t="s">
        <v>3677</v>
      </c>
      <c r="M704" s="326" t="s">
        <v>3678</v>
      </c>
    </row>
    <row r="705" spans="1:17">
      <c r="B705" s="322">
        <v>39190</v>
      </c>
      <c r="C705" s="323">
        <v>2547</v>
      </c>
      <c r="D705" s="323" t="s">
        <v>2845</v>
      </c>
      <c r="E705" s="325" t="s">
        <v>94</v>
      </c>
      <c r="F705" s="325" t="s">
        <v>2860</v>
      </c>
      <c r="G705" s="324">
        <v>6.75</v>
      </c>
      <c r="H705" s="324">
        <v>2.375</v>
      </c>
      <c r="I705" s="324">
        <v>0.9375</v>
      </c>
      <c r="J705" s="324">
        <v>0.75</v>
      </c>
      <c r="L705" s="325" t="s">
        <v>2903</v>
      </c>
      <c r="M705" s="326" t="s">
        <v>3679</v>
      </c>
      <c r="N705" s="325" t="s">
        <v>3680</v>
      </c>
      <c r="O705" s="321" t="s">
        <v>3680</v>
      </c>
      <c r="P705" s="321" t="s">
        <v>3681</v>
      </c>
      <c r="Q705" s="321" t="s">
        <v>3681</v>
      </c>
    </row>
    <row r="706" spans="1:17" s="335" customFormat="1">
      <c r="A706" s="321"/>
      <c r="B706" s="322">
        <v>39219</v>
      </c>
      <c r="C706" s="323">
        <v>2548</v>
      </c>
      <c r="D706" s="323" t="s">
        <v>2907</v>
      </c>
      <c r="E706" s="325" t="s">
        <v>14</v>
      </c>
      <c r="F706" s="325"/>
      <c r="G706" s="324">
        <v>2.875</v>
      </c>
      <c r="H706" s="324">
        <v>2.5</v>
      </c>
      <c r="I706" s="324"/>
      <c r="J706" s="324"/>
      <c r="K706" s="324"/>
      <c r="L706" s="325" t="s">
        <v>2875</v>
      </c>
      <c r="M706" s="326" t="s">
        <v>3682</v>
      </c>
      <c r="N706" s="325"/>
      <c r="O706" s="321"/>
      <c r="P706" s="321"/>
      <c r="Q706" s="321"/>
    </row>
    <row r="707" spans="1:17">
      <c r="B707" s="322">
        <v>39237</v>
      </c>
      <c r="C707" s="323">
        <v>2549</v>
      </c>
      <c r="D707" s="323" t="s">
        <v>2907</v>
      </c>
      <c r="E707" s="325" t="s">
        <v>1970</v>
      </c>
      <c r="G707" s="324">
        <v>6.25</v>
      </c>
      <c r="H707" s="324">
        <v>1.6875</v>
      </c>
      <c r="I707" s="324">
        <v>1.8125</v>
      </c>
      <c r="L707" s="325" t="s">
        <v>3435</v>
      </c>
      <c r="M707" s="326" t="s">
        <v>3683</v>
      </c>
    </row>
    <row r="708" spans="1:17">
      <c r="B708" s="322">
        <v>39237</v>
      </c>
      <c r="C708" s="323">
        <v>2550</v>
      </c>
      <c r="D708" s="323" t="s">
        <v>2907</v>
      </c>
      <c r="E708" s="325" t="s">
        <v>1970</v>
      </c>
      <c r="G708" s="324">
        <v>6.625</v>
      </c>
      <c r="H708" s="324">
        <v>6.625</v>
      </c>
      <c r="I708" s="324">
        <v>1.4375</v>
      </c>
      <c r="L708" s="325" t="s">
        <v>3435</v>
      </c>
      <c r="M708" s="326" t="s">
        <v>3684</v>
      </c>
    </row>
    <row r="709" spans="1:17">
      <c r="B709" s="322">
        <v>39238</v>
      </c>
      <c r="C709" s="323">
        <v>2551</v>
      </c>
      <c r="D709" s="323" t="s">
        <v>2845</v>
      </c>
      <c r="E709" s="325" t="s">
        <v>94</v>
      </c>
      <c r="G709" s="324">
        <v>5.125</v>
      </c>
      <c r="H709" s="324">
        <v>1.125</v>
      </c>
      <c r="I709" s="324">
        <v>0.8125</v>
      </c>
      <c r="J709" s="324">
        <v>0.625</v>
      </c>
      <c r="L709" s="325" t="s">
        <v>3685</v>
      </c>
    </row>
    <row r="710" spans="1:17">
      <c r="B710" s="322">
        <v>39244</v>
      </c>
      <c r="C710" s="323">
        <v>2552</v>
      </c>
      <c r="D710" s="323" t="s">
        <v>2845</v>
      </c>
      <c r="E710" s="325" t="s">
        <v>94</v>
      </c>
      <c r="G710" s="324">
        <v>8.4375</v>
      </c>
      <c r="H710" s="324">
        <v>7.9375</v>
      </c>
      <c r="I710" s="324">
        <v>1.0625</v>
      </c>
      <c r="J710" s="324">
        <v>0.625</v>
      </c>
      <c r="L710" s="325" t="s">
        <v>2903</v>
      </c>
      <c r="M710" s="326" t="s">
        <v>3686</v>
      </c>
    </row>
    <row r="711" spans="1:17">
      <c r="B711" s="322">
        <v>39254</v>
      </c>
      <c r="C711" s="323">
        <v>2553</v>
      </c>
      <c r="D711" s="323" t="s">
        <v>2845</v>
      </c>
      <c r="E711" s="325" t="s">
        <v>94</v>
      </c>
      <c r="G711" s="324">
        <v>8.5</v>
      </c>
      <c r="H711" s="324">
        <v>2.25</v>
      </c>
      <c r="I711" s="324">
        <v>1.375</v>
      </c>
      <c r="J711" s="324">
        <v>0.625</v>
      </c>
      <c r="L711" s="325" t="s">
        <v>3687</v>
      </c>
      <c r="M711" s="326" t="s">
        <v>3688</v>
      </c>
    </row>
    <row r="712" spans="1:17" s="346" customFormat="1">
      <c r="B712" s="341">
        <v>39259</v>
      </c>
      <c r="C712" s="342">
        <v>2554</v>
      </c>
      <c r="D712" s="342" t="s">
        <v>2845</v>
      </c>
      <c r="E712" s="343" t="s">
        <v>94</v>
      </c>
      <c r="F712" s="343"/>
      <c r="G712" s="344">
        <v>3.5</v>
      </c>
      <c r="H712" s="344">
        <v>3.5</v>
      </c>
      <c r="I712" s="344">
        <v>1.5</v>
      </c>
      <c r="J712" s="344">
        <v>1.5</v>
      </c>
      <c r="K712" s="344"/>
      <c r="L712" s="343"/>
      <c r="M712" s="345" t="s">
        <v>3689</v>
      </c>
      <c r="N712" s="343"/>
    </row>
    <row r="713" spans="1:17" s="346" customFormat="1">
      <c r="B713" s="341">
        <v>39259</v>
      </c>
      <c r="C713" s="342">
        <v>2555</v>
      </c>
      <c r="D713" s="342" t="s">
        <v>2845</v>
      </c>
      <c r="E713" s="343" t="s">
        <v>94</v>
      </c>
      <c r="F713" s="343"/>
      <c r="G713" s="344">
        <v>3.5</v>
      </c>
      <c r="H713" s="344">
        <v>3.5</v>
      </c>
      <c r="I713" s="344">
        <v>2</v>
      </c>
      <c r="J713" s="344">
        <v>2.5</v>
      </c>
      <c r="K713" s="344"/>
      <c r="L713" s="343"/>
      <c r="M713" s="345" t="s">
        <v>3690</v>
      </c>
      <c r="N713" s="343"/>
    </row>
    <row r="714" spans="1:17">
      <c r="B714" s="322">
        <v>39280</v>
      </c>
      <c r="C714" s="323">
        <v>2557</v>
      </c>
      <c r="D714" s="323" t="s">
        <v>2907</v>
      </c>
      <c r="E714" s="325" t="s">
        <v>1970</v>
      </c>
      <c r="G714" s="324">
        <v>8.125</v>
      </c>
      <c r="H714" s="324">
        <v>8.75</v>
      </c>
      <c r="I714" s="324">
        <v>1.25</v>
      </c>
      <c r="L714" s="325" t="s">
        <v>2903</v>
      </c>
      <c r="M714" s="326" t="s">
        <v>3691</v>
      </c>
    </row>
    <row r="715" spans="1:17">
      <c r="B715" s="322">
        <v>39289</v>
      </c>
      <c r="C715" s="323">
        <v>2558</v>
      </c>
      <c r="D715" s="323" t="s">
        <v>2907</v>
      </c>
      <c r="E715" s="325" t="s">
        <v>1970</v>
      </c>
      <c r="G715" s="324">
        <v>4.25</v>
      </c>
      <c r="H715" s="324">
        <v>3.75</v>
      </c>
      <c r="I715" s="324">
        <v>3.125</v>
      </c>
      <c r="L715" s="325" t="s">
        <v>3156</v>
      </c>
      <c r="M715" s="326" t="s">
        <v>3692</v>
      </c>
    </row>
    <row r="716" spans="1:17">
      <c r="B716" s="322">
        <v>39293</v>
      </c>
      <c r="C716" s="323">
        <v>2560</v>
      </c>
      <c r="D716" s="323" t="s">
        <v>2845</v>
      </c>
      <c r="E716" s="325" t="s">
        <v>94</v>
      </c>
      <c r="G716" s="324">
        <v>6</v>
      </c>
      <c r="H716" s="324">
        <v>6</v>
      </c>
      <c r="I716" s="324">
        <v>1.625</v>
      </c>
      <c r="J716" s="324">
        <v>0.625</v>
      </c>
      <c r="L716" s="325" t="s">
        <v>3140</v>
      </c>
    </row>
    <row r="717" spans="1:17">
      <c r="B717" s="322">
        <v>39293</v>
      </c>
      <c r="C717" s="323">
        <v>2561</v>
      </c>
      <c r="D717" s="323" t="s">
        <v>2907</v>
      </c>
      <c r="E717" s="325" t="s">
        <v>1970</v>
      </c>
      <c r="L717" s="325" t="s">
        <v>3140</v>
      </c>
      <c r="M717" s="326" t="s">
        <v>3693</v>
      </c>
    </row>
    <row r="718" spans="1:17">
      <c r="B718" s="322">
        <v>39302</v>
      </c>
      <c r="C718" s="323">
        <v>2562</v>
      </c>
      <c r="D718" s="323" t="s">
        <v>3694</v>
      </c>
      <c r="E718" s="325" t="s">
        <v>94</v>
      </c>
      <c r="G718" s="324">
        <v>3.6875</v>
      </c>
      <c r="H718" s="324">
        <v>3.5</v>
      </c>
      <c r="I718" s="324">
        <v>1.4375</v>
      </c>
      <c r="J718" s="324">
        <v>1.4375</v>
      </c>
      <c r="L718" s="325" t="s">
        <v>3503</v>
      </c>
      <c r="M718" s="326" t="s">
        <v>3695</v>
      </c>
    </row>
    <row r="719" spans="1:17">
      <c r="B719" s="322">
        <v>39302</v>
      </c>
      <c r="C719" s="323">
        <v>2563</v>
      </c>
      <c r="D719" s="323" t="s">
        <v>2845</v>
      </c>
      <c r="E719" s="325" t="s">
        <v>94</v>
      </c>
      <c r="G719" s="324">
        <v>4.125</v>
      </c>
      <c r="H719" s="324">
        <v>2.125</v>
      </c>
      <c r="I719" s="324">
        <v>2.5</v>
      </c>
      <c r="J719" s="324">
        <v>1</v>
      </c>
      <c r="L719" s="325" t="s">
        <v>3696</v>
      </c>
      <c r="M719" s="326" t="s">
        <v>3697</v>
      </c>
    </row>
    <row r="720" spans="1:17">
      <c r="B720" s="322">
        <v>39309</v>
      </c>
      <c r="C720" s="323">
        <v>2565</v>
      </c>
      <c r="D720" s="323" t="s">
        <v>2849</v>
      </c>
      <c r="E720" s="325" t="s">
        <v>2035</v>
      </c>
      <c r="G720" s="324">
        <v>2.0625</v>
      </c>
      <c r="H720" s="324">
        <v>1.6875</v>
      </c>
      <c r="I720" s="324">
        <v>0.625</v>
      </c>
      <c r="L720" s="325" t="s">
        <v>3698</v>
      </c>
      <c r="M720" s="326" t="s">
        <v>3699</v>
      </c>
    </row>
    <row r="721" spans="2:17">
      <c r="B721" s="322">
        <v>39330</v>
      </c>
      <c r="C721" s="323">
        <v>2567</v>
      </c>
      <c r="D721" s="323" t="s">
        <v>2907</v>
      </c>
      <c r="E721" s="325" t="s">
        <v>1970</v>
      </c>
      <c r="G721" s="324">
        <v>6.5</v>
      </c>
      <c r="H721" s="324">
        <v>3.09375</v>
      </c>
      <c r="I721" s="324">
        <v>3.09375</v>
      </c>
      <c r="L721" s="325" t="s">
        <v>3700</v>
      </c>
      <c r="M721" s="326" t="s">
        <v>3701</v>
      </c>
    </row>
    <row r="722" spans="2:17">
      <c r="B722" s="322">
        <v>39330</v>
      </c>
      <c r="C722" s="323">
        <v>2568</v>
      </c>
      <c r="D722" s="323" t="s">
        <v>2907</v>
      </c>
      <c r="E722" s="325" t="s">
        <v>1970</v>
      </c>
      <c r="G722" s="324">
        <v>2.6875</v>
      </c>
      <c r="H722" s="324">
        <v>2.6875</v>
      </c>
      <c r="I722" s="324">
        <v>1.1875</v>
      </c>
      <c r="L722" s="325" t="s">
        <v>3140</v>
      </c>
      <c r="M722" s="326" t="s">
        <v>3702</v>
      </c>
    </row>
    <row r="723" spans="2:17">
      <c r="B723" s="322">
        <v>39342</v>
      </c>
      <c r="C723" s="323">
        <v>2569</v>
      </c>
      <c r="D723" s="323" t="s">
        <v>2907</v>
      </c>
      <c r="E723" s="325" t="s">
        <v>1970</v>
      </c>
      <c r="G723" s="324">
        <v>3.625</v>
      </c>
      <c r="H723" s="324">
        <v>3.625</v>
      </c>
      <c r="I723" s="324">
        <v>1.375</v>
      </c>
      <c r="L723" s="325" t="s">
        <v>3703</v>
      </c>
      <c r="M723" s="326" t="s">
        <v>3704</v>
      </c>
    </row>
    <row r="724" spans="2:17">
      <c r="B724" s="322">
        <v>39346</v>
      </c>
      <c r="C724" s="323">
        <v>2570</v>
      </c>
      <c r="D724" s="323" t="s">
        <v>2845</v>
      </c>
      <c r="E724" s="325" t="s">
        <v>94</v>
      </c>
      <c r="G724" s="324">
        <v>6.875</v>
      </c>
      <c r="H724" s="324">
        <v>4.25</v>
      </c>
      <c r="I724" s="324">
        <v>1.875</v>
      </c>
      <c r="J724" s="324">
        <v>0.625</v>
      </c>
      <c r="L724" s="325" t="s">
        <v>2884</v>
      </c>
      <c r="M724" s="326" t="s">
        <v>3705</v>
      </c>
    </row>
    <row r="725" spans="2:17">
      <c r="B725" s="322">
        <v>39381</v>
      </c>
      <c r="C725" s="323">
        <v>2571</v>
      </c>
      <c r="D725" s="323" t="s">
        <v>2907</v>
      </c>
      <c r="E725" s="325" t="s">
        <v>1970</v>
      </c>
      <c r="G725" s="324">
        <v>3.25</v>
      </c>
      <c r="H725" s="324">
        <v>1.25</v>
      </c>
      <c r="I725" s="324">
        <v>3.75</v>
      </c>
      <c r="L725" s="325" t="s">
        <v>2884</v>
      </c>
      <c r="M725" s="326" t="s">
        <v>3706</v>
      </c>
    </row>
    <row r="726" spans="2:17">
      <c r="B726" s="322">
        <v>39387</v>
      </c>
      <c r="C726" s="323">
        <v>2572</v>
      </c>
      <c r="D726" s="323" t="s">
        <v>2845</v>
      </c>
      <c r="E726" s="325" t="s">
        <v>94</v>
      </c>
      <c r="G726" s="324">
        <v>8</v>
      </c>
      <c r="H726" s="324">
        <v>4</v>
      </c>
      <c r="I726" s="324">
        <v>3.5</v>
      </c>
      <c r="J726" s="324">
        <v>1</v>
      </c>
      <c r="K726" s="324" t="s">
        <v>2861</v>
      </c>
      <c r="L726" s="325" t="s">
        <v>3707</v>
      </c>
      <c r="M726" s="326" t="s">
        <v>3708</v>
      </c>
      <c r="N726" s="325" t="s">
        <v>2851</v>
      </c>
      <c r="O726" s="321" t="s">
        <v>3709</v>
      </c>
      <c r="P726" s="321" t="s">
        <v>234</v>
      </c>
    </row>
    <row r="727" spans="2:17">
      <c r="B727" s="322">
        <v>39387</v>
      </c>
      <c r="C727" s="323">
        <v>2573</v>
      </c>
      <c r="D727" s="323" t="s">
        <v>2845</v>
      </c>
      <c r="E727" s="325" t="s">
        <v>94</v>
      </c>
      <c r="G727" s="324">
        <v>8</v>
      </c>
      <c r="H727" s="324">
        <v>4</v>
      </c>
      <c r="I727" s="324">
        <v>4.75</v>
      </c>
      <c r="J727" s="324">
        <v>1</v>
      </c>
      <c r="K727" s="324" t="s">
        <v>2861</v>
      </c>
      <c r="L727" s="325" t="s">
        <v>3710</v>
      </c>
      <c r="M727" s="326" t="s">
        <v>3711</v>
      </c>
      <c r="N727" s="325" t="s">
        <v>2851</v>
      </c>
      <c r="O727" s="321" t="s">
        <v>3712</v>
      </c>
    </row>
    <row r="728" spans="2:17">
      <c r="B728" s="322">
        <v>39394</v>
      </c>
      <c r="C728" s="323">
        <v>2574</v>
      </c>
      <c r="D728" s="323" t="s">
        <v>2845</v>
      </c>
      <c r="E728" s="325" t="s">
        <v>94</v>
      </c>
      <c r="G728" s="324">
        <v>3.625</v>
      </c>
      <c r="H728" s="324">
        <v>2.875</v>
      </c>
      <c r="I728" s="324">
        <v>0.75</v>
      </c>
      <c r="J728" s="324">
        <v>0.5625</v>
      </c>
      <c r="L728" s="325" t="s">
        <v>2881</v>
      </c>
      <c r="M728" s="326" t="s">
        <v>3713</v>
      </c>
    </row>
    <row r="729" spans="2:17">
      <c r="B729" s="322">
        <v>39406</v>
      </c>
      <c r="C729" s="323">
        <v>2575</v>
      </c>
      <c r="D729" s="323" t="s">
        <v>2845</v>
      </c>
      <c r="E729" s="325" t="s">
        <v>94</v>
      </c>
      <c r="G729" s="324">
        <v>3</v>
      </c>
      <c r="H729" s="324">
        <v>2</v>
      </c>
      <c r="I729" s="324">
        <v>0.75</v>
      </c>
      <c r="J729" s="324">
        <v>0.625</v>
      </c>
      <c r="K729" s="324" t="s">
        <v>2899</v>
      </c>
      <c r="L729" s="325" t="s">
        <v>3714</v>
      </c>
      <c r="M729" s="326" t="s">
        <v>3715</v>
      </c>
      <c r="N729" s="325" t="s">
        <v>3716</v>
      </c>
      <c r="O729" s="321" t="s">
        <v>3717</v>
      </c>
      <c r="P729" s="321" t="s">
        <v>3718</v>
      </c>
      <c r="Q729" s="321" t="s">
        <v>3719</v>
      </c>
    </row>
    <row r="730" spans="2:17">
      <c r="B730" s="322">
        <v>39427</v>
      </c>
      <c r="C730" s="323">
        <v>2577</v>
      </c>
      <c r="D730" s="323" t="s">
        <v>2907</v>
      </c>
      <c r="E730" s="325" t="s">
        <v>1970</v>
      </c>
      <c r="G730" s="324">
        <v>3.9375</v>
      </c>
      <c r="H730" s="324">
        <v>3.3125</v>
      </c>
      <c r="I730" s="324">
        <v>1.0625</v>
      </c>
      <c r="L730" s="325" t="s">
        <v>2884</v>
      </c>
      <c r="M730" s="326" t="s">
        <v>3720</v>
      </c>
    </row>
    <row r="731" spans="2:17">
      <c r="B731" s="322">
        <v>39437</v>
      </c>
      <c r="C731" s="323">
        <v>2578</v>
      </c>
      <c r="D731" s="323" t="s">
        <v>2907</v>
      </c>
      <c r="E731" s="325" t="s">
        <v>1970</v>
      </c>
      <c r="G731" s="324">
        <v>3.125</v>
      </c>
      <c r="H731" s="324">
        <v>2.375</v>
      </c>
      <c r="I731" s="324">
        <v>0.125</v>
      </c>
      <c r="L731" s="325" t="s">
        <v>3089</v>
      </c>
      <c r="M731" s="326" t="s">
        <v>3721</v>
      </c>
    </row>
    <row r="732" spans="2:17">
      <c r="B732" s="322">
        <v>39457</v>
      </c>
      <c r="C732" s="323">
        <v>2579</v>
      </c>
      <c r="D732" s="323" t="s">
        <v>2907</v>
      </c>
      <c r="E732" s="325" t="s">
        <v>1970</v>
      </c>
      <c r="G732" s="324">
        <v>2.0625</v>
      </c>
      <c r="H732" s="324">
        <v>1.4375</v>
      </c>
      <c r="I732" s="324">
        <v>2.5</v>
      </c>
      <c r="L732" s="325" t="s">
        <v>3661</v>
      </c>
      <c r="M732" s="326" t="s">
        <v>3722</v>
      </c>
    </row>
    <row r="733" spans="2:17">
      <c r="B733" s="322">
        <v>39468</v>
      </c>
      <c r="C733" s="323">
        <v>2580</v>
      </c>
      <c r="D733" s="323" t="s">
        <v>2845</v>
      </c>
      <c r="E733" s="325" t="s">
        <v>94</v>
      </c>
      <c r="G733" s="324">
        <v>1.875</v>
      </c>
      <c r="H733" s="324">
        <v>1.875</v>
      </c>
      <c r="I733" s="324">
        <v>0.625</v>
      </c>
      <c r="J733" s="324">
        <v>0.9375</v>
      </c>
      <c r="K733" s="324" t="s">
        <v>2899</v>
      </c>
      <c r="L733" s="325" t="s">
        <v>3140</v>
      </c>
      <c r="M733" s="326" t="s">
        <v>3723</v>
      </c>
    </row>
    <row r="734" spans="2:17">
      <c r="B734" s="322">
        <v>39491</v>
      </c>
      <c r="C734" s="323">
        <v>2581</v>
      </c>
      <c r="D734" s="323" t="s">
        <v>2907</v>
      </c>
      <c r="E734" s="325" t="s">
        <v>1970</v>
      </c>
      <c r="G734" s="324">
        <v>2.625</v>
      </c>
      <c r="H734" s="324">
        <v>2.625</v>
      </c>
      <c r="I734" s="324">
        <v>0.75</v>
      </c>
      <c r="L734" s="325" t="s">
        <v>2881</v>
      </c>
      <c r="M734" s="326" t="s">
        <v>3724</v>
      </c>
    </row>
    <row r="735" spans="2:17">
      <c r="B735" s="322">
        <v>39497</v>
      </c>
      <c r="C735" s="323">
        <v>2582</v>
      </c>
      <c r="D735" s="323" t="s">
        <v>2845</v>
      </c>
      <c r="E735" s="325" t="s">
        <v>94</v>
      </c>
      <c r="G735" s="324">
        <v>10.25</v>
      </c>
      <c r="H735" s="324">
        <v>8.3125</v>
      </c>
      <c r="I735" s="324">
        <v>1</v>
      </c>
      <c r="J735" s="324">
        <v>0.75</v>
      </c>
      <c r="L735" s="325" t="s">
        <v>3156</v>
      </c>
    </row>
    <row r="736" spans="2:17">
      <c r="B736" s="322">
        <v>39520</v>
      </c>
      <c r="C736" s="323">
        <v>2583</v>
      </c>
      <c r="D736" s="323" t="s">
        <v>2845</v>
      </c>
      <c r="E736" s="325" t="s">
        <v>94</v>
      </c>
      <c r="G736" s="324">
        <v>3.34375</v>
      </c>
      <c r="H736" s="324">
        <v>1.5625</v>
      </c>
      <c r="I736" s="324">
        <v>0.9375</v>
      </c>
      <c r="J736" s="324">
        <v>0.625</v>
      </c>
      <c r="L736" s="325" t="s">
        <v>3140</v>
      </c>
      <c r="M736" s="326" t="s">
        <v>3725</v>
      </c>
    </row>
    <row r="737" spans="2:17">
      <c r="B737" s="322">
        <v>39604</v>
      </c>
      <c r="C737" s="323">
        <v>2584</v>
      </c>
      <c r="D737" s="323" t="s">
        <v>2845</v>
      </c>
      <c r="E737" s="325" t="s">
        <v>94</v>
      </c>
      <c r="G737" s="324">
        <v>11.15625</v>
      </c>
      <c r="H737" s="324">
        <v>2.40625</v>
      </c>
      <c r="I737" s="324">
        <v>1</v>
      </c>
      <c r="J737" s="324">
        <v>0.625</v>
      </c>
      <c r="L737" s="325" t="s">
        <v>3156</v>
      </c>
      <c r="M737" s="326" t="s">
        <v>3726</v>
      </c>
      <c r="N737" s="325" t="s">
        <v>3727</v>
      </c>
      <c r="O737" s="321" t="s">
        <v>3728</v>
      </c>
    </row>
    <row r="738" spans="2:17">
      <c r="B738" s="322">
        <v>39605</v>
      </c>
      <c r="C738" s="323">
        <v>2585</v>
      </c>
      <c r="D738" s="323" t="s">
        <v>2845</v>
      </c>
      <c r="E738" s="325" t="s">
        <v>94</v>
      </c>
      <c r="F738" s="325" t="s">
        <v>2860</v>
      </c>
      <c r="G738" s="324">
        <v>10.4375</v>
      </c>
      <c r="H738" s="324">
        <v>6.0625</v>
      </c>
      <c r="I738" s="324">
        <v>1.5</v>
      </c>
      <c r="J738" s="324">
        <v>0.625</v>
      </c>
      <c r="L738" s="325" t="s">
        <v>3156</v>
      </c>
      <c r="M738" s="326" t="s">
        <v>3729</v>
      </c>
      <c r="N738" s="325" t="s">
        <v>3247</v>
      </c>
      <c r="O738" s="321" t="s">
        <v>3380</v>
      </c>
    </row>
    <row r="739" spans="2:17" s="356" customFormat="1">
      <c r="B739" s="352">
        <v>39569</v>
      </c>
      <c r="C739" s="353">
        <v>2586</v>
      </c>
      <c r="D739" s="353" t="s">
        <v>2845</v>
      </c>
      <c r="E739" s="354" t="s">
        <v>94</v>
      </c>
      <c r="F739" s="354"/>
      <c r="G739" s="355">
        <v>1.875</v>
      </c>
      <c r="H739" s="355">
        <v>1.875</v>
      </c>
      <c r="I739" s="355">
        <v>1.625</v>
      </c>
      <c r="J739" s="355">
        <v>1.25</v>
      </c>
      <c r="K739" s="355"/>
      <c r="L739" s="354" t="s">
        <v>3140</v>
      </c>
      <c r="M739" s="350" t="s">
        <v>3730</v>
      </c>
      <c r="N739" s="354"/>
    </row>
    <row r="740" spans="2:17" s="356" customFormat="1">
      <c r="B740" s="352">
        <v>39569</v>
      </c>
      <c r="C740" s="353">
        <v>2587</v>
      </c>
      <c r="D740" s="353" t="s">
        <v>2845</v>
      </c>
      <c r="E740" s="354" t="s">
        <v>94</v>
      </c>
      <c r="F740" s="354"/>
      <c r="G740" s="355">
        <v>2.1875</v>
      </c>
      <c r="H740" s="355">
        <v>2.1875</v>
      </c>
      <c r="I740" s="355">
        <v>1.875</v>
      </c>
      <c r="J740" s="355">
        <v>1.5</v>
      </c>
      <c r="K740" s="355"/>
      <c r="L740" s="354" t="s">
        <v>3140</v>
      </c>
      <c r="M740" s="350" t="s">
        <v>3731</v>
      </c>
      <c r="N740" s="354" t="s">
        <v>3617</v>
      </c>
      <c r="O740" s="356" t="s">
        <v>3380</v>
      </c>
    </row>
    <row r="741" spans="2:17">
      <c r="B741" s="322">
        <v>39574</v>
      </c>
      <c r="C741" s="323">
        <v>2588</v>
      </c>
      <c r="D741" s="323" t="s">
        <v>2845</v>
      </c>
      <c r="E741" s="325" t="s">
        <v>94</v>
      </c>
      <c r="G741" s="324">
        <v>6.375</v>
      </c>
      <c r="H741" s="324">
        <v>4.5625</v>
      </c>
      <c r="I741" s="324">
        <v>1.625</v>
      </c>
      <c r="J741" s="324">
        <v>0.625</v>
      </c>
      <c r="L741" s="325" t="s">
        <v>2881</v>
      </c>
      <c r="M741" s="326" t="s">
        <v>3732</v>
      </c>
      <c r="N741" s="325" t="s">
        <v>3655</v>
      </c>
    </row>
    <row r="742" spans="2:17">
      <c r="B742" s="322">
        <v>39574</v>
      </c>
      <c r="C742" s="323">
        <v>2589</v>
      </c>
      <c r="D742" s="323" t="s">
        <v>3694</v>
      </c>
      <c r="E742" s="325" t="s">
        <v>94</v>
      </c>
      <c r="F742" s="325" t="s">
        <v>2860</v>
      </c>
      <c r="G742" s="324">
        <v>6.0625</v>
      </c>
      <c r="H742" s="324">
        <v>4.3125</v>
      </c>
      <c r="I742" s="324">
        <v>0.6875</v>
      </c>
      <c r="J742" s="324">
        <v>0.6875</v>
      </c>
      <c r="L742" s="325" t="s">
        <v>2881</v>
      </c>
      <c r="M742" s="326" t="s">
        <v>3733</v>
      </c>
      <c r="N742" s="325" t="s">
        <v>3655</v>
      </c>
    </row>
    <row r="743" spans="2:17">
      <c r="B743" s="322">
        <v>39574</v>
      </c>
      <c r="C743" s="323">
        <v>2590</v>
      </c>
      <c r="D743" s="323" t="s">
        <v>2849</v>
      </c>
      <c r="E743" s="325" t="s">
        <v>2035</v>
      </c>
      <c r="G743" s="324">
        <v>5.9375</v>
      </c>
      <c r="H743" s="324">
        <v>4</v>
      </c>
      <c r="I743" s="324">
        <v>0.75</v>
      </c>
      <c r="L743" s="325" t="s">
        <v>2881</v>
      </c>
      <c r="M743" s="326" t="s">
        <v>3734</v>
      </c>
      <c r="N743" s="325" t="s">
        <v>3735</v>
      </c>
    </row>
    <row r="744" spans="2:17">
      <c r="B744" s="322">
        <v>39615</v>
      </c>
      <c r="C744" s="323">
        <v>2591</v>
      </c>
      <c r="D744" s="323" t="s">
        <v>2845</v>
      </c>
      <c r="E744" s="325" t="s">
        <v>94</v>
      </c>
      <c r="F744" s="325" t="s">
        <v>2860</v>
      </c>
      <c r="G744" s="324">
        <v>15.0625</v>
      </c>
      <c r="H744" s="324">
        <v>4.625</v>
      </c>
      <c r="I744" s="324">
        <v>0.8125</v>
      </c>
      <c r="J744" s="324">
        <v>0.8125</v>
      </c>
      <c r="K744" s="324" t="s">
        <v>3736</v>
      </c>
      <c r="L744" s="325" t="s">
        <v>3579</v>
      </c>
      <c r="M744" s="326" t="s">
        <v>3737</v>
      </c>
      <c r="N744" s="325" t="s">
        <v>3738</v>
      </c>
      <c r="P744" s="321" t="s">
        <v>3739</v>
      </c>
      <c r="Q744" s="321" t="s">
        <v>3739</v>
      </c>
    </row>
    <row r="745" spans="2:17">
      <c r="B745" s="322">
        <v>39615</v>
      </c>
      <c r="C745" s="323">
        <v>2592</v>
      </c>
      <c r="D745" s="323" t="s">
        <v>2845</v>
      </c>
      <c r="E745" s="325" t="s">
        <v>94</v>
      </c>
      <c r="F745" s="325" t="s">
        <v>2860</v>
      </c>
      <c r="G745" s="324">
        <v>14.0625</v>
      </c>
      <c r="H745" s="324">
        <v>5.375</v>
      </c>
      <c r="I745" s="324">
        <v>1.3125</v>
      </c>
      <c r="J745" s="324">
        <v>1.0625</v>
      </c>
      <c r="K745" s="324" t="s">
        <v>3736</v>
      </c>
      <c r="L745" s="325" t="s">
        <v>3579</v>
      </c>
      <c r="M745" s="326" t="s">
        <v>3740</v>
      </c>
      <c r="N745" s="325" t="s">
        <v>3741</v>
      </c>
      <c r="P745" s="321" t="s">
        <v>3739</v>
      </c>
      <c r="Q745" s="321" t="s">
        <v>3739</v>
      </c>
    </row>
    <row r="746" spans="2:17">
      <c r="B746" s="322">
        <v>39615</v>
      </c>
      <c r="C746" s="323">
        <v>2594</v>
      </c>
      <c r="D746" s="323" t="s">
        <v>2845</v>
      </c>
      <c r="E746" s="325" t="s">
        <v>94</v>
      </c>
      <c r="F746" s="325" t="s">
        <v>2860</v>
      </c>
      <c r="G746" s="324">
        <v>10.125</v>
      </c>
      <c r="H746" s="324">
        <v>10.125</v>
      </c>
      <c r="I746" s="324">
        <v>0.75</v>
      </c>
      <c r="J746" s="324">
        <v>0.75</v>
      </c>
      <c r="K746" s="324" t="s">
        <v>3736</v>
      </c>
      <c r="L746" s="325" t="s">
        <v>3579</v>
      </c>
      <c r="M746" s="326" t="s">
        <v>3742</v>
      </c>
      <c r="N746" s="325" t="s">
        <v>3741</v>
      </c>
      <c r="P746" s="321" t="s">
        <v>3743</v>
      </c>
      <c r="Q746" s="321" t="s">
        <v>3743</v>
      </c>
    </row>
    <row r="747" spans="2:17">
      <c r="B747" s="322">
        <v>39615</v>
      </c>
      <c r="C747" s="323">
        <v>2595</v>
      </c>
      <c r="D747" s="323" t="s">
        <v>2845</v>
      </c>
      <c r="E747" s="325" t="s">
        <v>94</v>
      </c>
      <c r="F747" s="325" t="s">
        <v>2860</v>
      </c>
      <c r="G747" s="324">
        <v>15.5</v>
      </c>
      <c r="H747" s="324">
        <v>11.5</v>
      </c>
      <c r="I747" s="324">
        <v>1.625</v>
      </c>
      <c r="J747" s="324">
        <v>1.5</v>
      </c>
      <c r="K747" s="324" t="s">
        <v>3736</v>
      </c>
      <c r="L747" s="325" t="s">
        <v>3579</v>
      </c>
      <c r="M747" s="326" t="s">
        <v>3744</v>
      </c>
      <c r="N747" s="325" t="s">
        <v>3745</v>
      </c>
      <c r="P747" s="321" t="s">
        <v>3746</v>
      </c>
      <c r="Q747" s="321" t="s">
        <v>3746</v>
      </c>
    </row>
    <row r="748" spans="2:17">
      <c r="B748" s="322">
        <v>39615</v>
      </c>
      <c r="C748" s="323">
        <v>2596</v>
      </c>
      <c r="D748" s="323" t="s">
        <v>2845</v>
      </c>
      <c r="E748" s="325" t="s">
        <v>94</v>
      </c>
      <c r="F748" s="325" t="s">
        <v>2860</v>
      </c>
      <c r="G748" s="324">
        <v>18</v>
      </c>
      <c r="H748" s="324">
        <v>13</v>
      </c>
      <c r="I748" s="324">
        <v>3</v>
      </c>
      <c r="J748" s="324">
        <v>2.875</v>
      </c>
      <c r="K748" s="324" t="s">
        <v>3736</v>
      </c>
      <c r="L748" s="325" t="s">
        <v>3579</v>
      </c>
      <c r="M748" s="326" t="s">
        <v>3747</v>
      </c>
      <c r="N748" s="325" t="s">
        <v>3748</v>
      </c>
      <c r="P748" s="321" t="s">
        <v>3746</v>
      </c>
      <c r="Q748" s="321" t="s">
        <v>3746</v>
      </c>
    </row>
    <row r="749" spans="2:17">
      <c r="B749" s="322">
        <v>39636</v>
      </c>
      <c r="C749" s="323">
        <v>2598</v>
      </c>
      <c r="D749" s="323" t="s">
        <v>2845</v>
      </c>
      <c r="E749" s="325" t="s">
        <v>94</v>
      </c>
      <c r="G749" s="324">
        <v>3.25</v>
      </c>
      <c r="H749" s="324">
        <v>2.5</v>
      </c>
      <c r="I749" s="324">
        <v>1.125</v>
      </c>
      <c r="J749" s="324">
        <v>0.625</v>
      </c>
      <c r="L749" s="324"/>
      <c r="M749" s="324" t="s">
        <v>3749</v>
      </c>
      <c r="O749" s="326"/>
    </row>
    <row r="750" spans="2:17">
      <c r="C750" s="323">
        <v>2599</v>
      </c>
      <c r="D750" s="323" t="s">
        <v>2845</v>
      </c>
      <c r="E750" s="325" t="s">
        <v>94</v>
      </c>
      <c r="F750" s="325" t="s">
        <v>2860</v>
      </c>
      <c r="G750" s="324">
        <v>5.3125</v>
      </c>
      <c r="H750" s="324">
        <v>3.875</v>
      </c>
      <c r="I750" s="324">
        <v>1</v>
      </c>
      <c r="J750" s="324">
        <v>0.75</v>
      </c>
      <c r="K750" s="324" t="s">
        <v>2899</v>
      </c>
      <c r="L750" s="325" t="s">
        <v>3750</v>
      </c>
      <c r="M750" s="326" t="s">
        <v>3751</v>
      </c>
      <c r="N750" s="325" t="s">
        <v>3752</v>
      </c>
      <c r="O750" s="321" t="s">
        <v>3752</v>
      </c>
      <c r="P750" s="321" t="s">
        <v>2880</v>
      </c>
      <c r="Q750" s="321" t="s">
        <v>2880</v>
      </c>
    </row>
    <row r="751" spans="2:17">
      <c r="B751" s="322">
        <v>39658</v>
      </c>
      <c r="C751" s="323">
        <v>2600</v>
      </c>
      <c r="D751" s="323" t="s">
        <v>2845</v>
      </c>
      <c r="E751" s="325" t="s">
        <v>94</v>
      </c>
      <c r="G751" s="324">
        <v>11.25</v>
      </c>
      <c r="H751" s="324">
        <v>9.625</v>
      </c>
      <c r="I751" s="324">
        <v>0.875</v>
      </c>
      <c r="J751" s="324">
        <v>0.625</v>
      </c>
      <c r="K751" s="324" t="s">
        <v>2936</v>
      </c>
      <c r="L751" s="325" t="s">
        <v>3753</v>
      </c>
      <c r="M751" s="326" t="s">
        <v>3754</v>
      </c>
    </row>
    <row r="752" spans="2:17">
      <c r="C752" s="323">
        <v>2601</v>
      </c>
      <c r="D752" s="323" t="s">
        <v>2845</v>
      </c>
      <c r="E752" s="325" t="s">
        <v>94</v>
      </c>
      <c r="G752" s="324">
        <v>3.5</v>
      </c>
      <c r="H752" s="324">
        <v>2.5</v>
      </c>
      <c r="I752" s="324">
        <v>1</v>
      </c>
      <c r="J752" s="324">
        <v>0.75</v>
      </c>
      <c r="K752" s="324" t="s">
        <v>2936</v>
      </c>
      <c r="L752" s="325" t="s">
        <v>3755</v>
      </c>
      <c r="M752" s="326" t="s">
        <v>3756</v>
      </c>
      <c r="N752" s="325" t="s">
        <v>3287</v>
      </c>
    </row>
    <row r="753" spans="2:17">
      <c r="C753" s="323">
        <v>2602</v>
      </c>
      <c r="D753" s="323" t="s">
        <v>2845</v>
      </c>
      <c r="E753" s="325" t="s">
        <v>94</v>
      </c>
      <c r="G753" s="324">
        <v>4</v>
      </c>
      <c r="H753" s="324">
        <v>3.5</v>
      </c>
      <c r="I753" s="324">
        <v>3</v>
      </c>
      <c r="J753" s="324">
        <v>1</v>
      </c>
      <c r="K753" s="324" t="s">
        <v>2936</v>
      </c>
      <c r="L753" s="325" t="s">
        <v>3755</v>
      </c>
      <c r="M753" s="326" t="s">
        <v>3757</v>
      </c>
      <c r="N753" s="325" t="s">
        <v>3287</v>
      </c>
    </row>
    <row r="754" spans="2:17">
      <c r="B754" s="322">
        <v>39688</v>
      </c>
      <c r="C754" s="323">
        <v>2604</v>
      </c>
      <c r="D754" s="323" t="s">
        <v>2907</v>
      </c>
      <c r="E754" s="325" t="s">
        <v>1970</v>
      </c>
      <c r="G754" s="324">
        <v>5.875</v>
      </c>
      <c r="H754" s="324">
        <v>4.875</v>
      </c>
      <c r="I754" s="324">
        <v>1.4375</v>
      </c>
      <c r="K754" s="324" t="s">
        <v>2980</v>
      </c>
      <c r="L754" s="325" t="s">
        <v>3703</v>
      </c>
      <c r="M754" s="326" t="s">
        <v>3758</v>
      </c>
      <c r="N754" s="325" t="s">
        <v>3759</v>
      </c>
    </row>
    <row r="755" spans="2:17">
      <c r="B755" s="322">
        <v>39702</v>
      </c>
      <c r="C755" s="323">
        <v>2605</v>
      </c>
      <c r="D755" s="323" t="s">
        <v>2907</v>
      </c>
      <c r="E755" s="325" t="s">
        <v>1970</v>
      </c>
      <c r="G755" s="324">
        <v>7.375</v>
      </c>
      <c r="H755" s="324">
        <v>2.125</v>
      </c>
      <c r="K755" s="324" t="s">
        <v>2980</v>
      </c>
      <c r="L755" s="325" t="s">
        <v>3140</v>
      </c>
      <c r="M755" s="326" t="s">
        <v>3760</v>
      </c>
      <c r="N755" s="325" t="s">
        <v>3761</v>
      </c>
    </row>
    <row r="756" spans="2:17">
      <c r="B756" s="322">
        <v>39706</v>
      </c>
      <c r="C756" s="323">
        <v>2608</v>
      </c>
      <c r="D756" s="323" t="s">
        <v>2845</v>
      </c>
      <c r="E756" s="325" t="s">
        <v>94</v>
      </c>
      <c r="G756" s="324">
        <v>5.875</v>
      </c>
      <c r="H756" s="324">
        <v>3.75</v>
      </c>
      <c r="I756" s="324">
        <v>1.5</v>
      </c>
      <c r="J756" s="324">
        <v>0.75</v>
      </c>
      <c r="K756" s="324" t="s">
        <v>3574</v>
      </c>
      <c r="L756" s="325" t="s">
        <v>3089</v>
      </c>
      <c r="M756" s="326" t="s">
        <v>3762</v>
      </c>
      <c r="N756" s="334" t="s">
        <v>3202</v>
      </c>
      <c r="O756" s="324" t="s">
        <v>2851</v>
      </c>
      <c r="P756" s="321" t="s">
        <v>3204</v>
      </c>
    </row>
    <row r="757" spans="2:17">
      <c r="B757" s="322">
        <v>39706</v>
      </c>
      <c r="C757" s="323">
        <v>2609</v>
      </c>
      <c r="D757" s="323" t="s">
        <v>2907</v>
      </c>
      <c r="E757" s="325" t="s">
        <v>1970</v>
      </c>
      <c r="G757" s="324">
        <v>4.0625</v>
      </c>
      <c r="H757" s="324">
        <v>1.59375</v>
      </c>
      <c r="I757" s="324">
        <v>6.125</v>
      </c>
      <c r="K757" s="324" t="s">
        <v>2980</v>
      </c>
      <c r="L757" s="325" t="s">
        <v>3089</v>
      </c>
      <c r="M757" s="326" t="s">
        <v>3763</v>
      </c>
    </row>
    <row r="758" spans="2:17">
      <c r="B758" s="322">
        <v>39706</v>
      </c>
      <c r="C758" s="323">
        <v>2610</v>
      </c>
      <c r="D758" s="323" t="s">
        <v>2907</v>
      </c>
      <c r="E758" s="325" t="s">
        <v>1970</v>
      </c>
      <c r="G758" s="324">
        <v>3.5625</v>
      </c>
      <c r="H758" s="324">
        <v>2.8125</v>
      </c>
      <c r="I758" s="324">
        <v>0.625</v>
      </c>
      <c r="K758" s="324" t="s">
        <v>2980</v>
      </c>
      <c r="L758" s="325" t="s">
        <v>3764</v>
      </c>
      <c r="M758" s="326" t="s">
        <v>3765</v>
      </c>
    </row>
    <row r="759" spans="2:17">
      <c r="B759" s="322">
        <v>39713</v>
      </c>
      <c r="C759" s="323">
        <v>2611</v>
      </c>
      <c r="D759" s="323" t="s">
        <v>2907</v>
      </c>
      <c r="E759" s="325" t="s">
        <v>1970</v>
      </c>
      <c r="K759" s="324" t="s">
        <v>2980</v>
      </c>
      <c r="L759" s="325" t="s">
        <v>3492</v>
      </c>
      <c r="M759" s="326" t="s">
        <v>3766</v>
      </c>
    </row>
    <row r="760" spans="2:17">
      <c r="B760" s="322">
        <v>39713</v>
      </c>
      <c r="C760" s="323">
        <v>2612</v>
      </c>
      <c r="D760" s="323" t="s">
        <v>2907</v>
      </c>
      <c r="E760" s="325" t="s">
        <v>1970</v>
      </c>
      <c r="G760" s="324">
        <v>8.4375</v>
      </c>
      <c r="H760" s="324">
        <v>2.0625</v>
      </c>
      <c r="K760" s="324" t="s">
        <v>2980</v>
      </c>
      <c r="L760" s="325" t="s">
        <v>3140</v>
      </c>
      <c r="M760" s="326" t="s">
        <v>3767</v>
      </c>
      <c r="N760" s="334" t="s">
        <v>3607</v>
      </c>
    </row>
    <row r="761" spans="2:17">
      <c r="B761" s="322">
        <v>39727</v>
      </c>
      <c r="C761" s="323">
        <v>2613</v>
      </c>
      <c r="D761" s="323" t="s">
        <v>2907</v>
      </c>
      <c r="E761" s="325" t="s">
        <v>1970</v>
      </c>
      <c r="G761" s="324">
        <v>2.125</v>
      </c>
      <c r="H761" s="324">
        <v>2.125</v>
      </c>
      <c r="I761" s="324">
        <v>1.3125</v>
      </c>
      <c r="K761" s="324" t="s">
        <v>2980</v>
      </c>
      <c r="L761" s="325" t="s">
        <v>3140</v>
      </c>
      <c r="M761" s="326" t="s">
        <v>3768</v>
      </c>
    </row>
    <row r="762" spans="2:17">
      <c r="B762" s="322">
        <v>39735</v>
      </c>
      <c r="C762" s="323">
        <v>2614</v>
      </c>
      <c r="D762" s="323" t="s">
        <v>2845</v>
      </c>
      <c r="E762" s="325" t="s">
        <v>94</v>
      </c>
      <c r="G762" s="324">
        <v>5.875</v>
      </c>
      <c r="H762" s="324">
        <v>2.9375</v>
      </c>
      <c r="I762" s="324">
        <v>0.9375</v>
      </c>
      <c r="J762" s="324">
        <v>0.625</v>
      </c>
      <c r="L762" s="325" t="s">
        <v>2903</v>
      </c>
      <c r="M762" s="326" t="s">
        <v>3769</v>
      </c>
    </row>
    <row r="763" spans="2:17">
      <c r="B763" s="322">
        <v>39738</v>
      </c>
      <c r="C763" s="323">
        <v>2617</v>
      </c>
      <c r="D763" s="323" t="s">
        <v>2907</v>
      </c>
      <c r="E763" s="325" t="s">
        <v>1970</v>
      </c>
      <c r="K763" s="324" t="s">
        <v>2980</v>
      </c>
      <c r="L763" s="325" t="s">
        <v>3140</v>
      </c>
      <c r="M763" s="326" t="s">
        <v>3770</v>
      </c>
    </row>
    <row r="764" spans="2:17">
      <c r="B764" s="322">
        <v>39738</v>
      </c>
      <c r="C764" s="323">
        <v>2618</v>
      </c>
      <c r="D764" s="323" t="s">
        <v>2907</v>
      </c>
      <c r="E764" s="325" t="s">
        <v>1970</v>
      </c>
      <c r="G764" s="324">
        <v>6.25</v>
      </c>
      <c r="H764" s="324">
        <v>1.9375</v>
      </c>
      <c r="K764" s="324" t="s">
        <v>2980</v>
      </c>
      <c r="L764" s="325" t="s">
        <v>3140</v>
      </c>
      <c r="M764" s="326" t="s">
        <v>3771</v>
      </c>
    </row>
    <row r="765" spans="2:17">
      <c r="B765" s="322">
        <v>39764</v>
      </c>
      <c r="C765" s="323">
        <v>2620</v>
      </c>
      <c r="D765" s="323" t="s">
        <v>3694</v>
      </c>
      <c r="E765" s="325" t="s">
        <v>94</v>
      </c>
      <c r="F765" s="325" t="s">
        <v>2860</v>
      </c>
      <c r="G765" s="324">
        <v>3.375</v>
      </c>
      <c r="H765" s="324">
        <v>3.375</v>
      </c>
      <c r="I765" s="324">
        <v>0.9375</v>
      </c>
      <c r="J765" s="324">
        <v>0.9375</v>
      </c>
      <c r="K765" s="324" t="s">
        <v>2894</v>
      </c>
      <c r="L765" s="325" t="s">
        <v>3772</v>
      </c>
      <c r="M765" s="326" t="s">
        <v>3773</v>
      </c>
      <c r="N765" s="325" t="s">
        <v>3774</v>
      </c>
      <c r="O765" s="321" t="s">
        <v>3774</v>
      </c>
      <c r="P765" s="321" t="s">
        <v>3775</v>
      </c>
      <c r="Q765" s="321" t="s">
        <v>3775</v>
      </c>
    </row>
    <row r="766" spans="2:17">
      <c r="B766" s="322">
        <v>39778</v>
      </c>
      <c r="C766" s="323">
        <v>2621</v>
      </c>
      <c r="D766" s="323" t="s">
        <v>2845</v>
      </c>
      <c r="E766" s="325" t="s">
        <v>94</v>
      </c>
      <c r="G766" s="324">
        <v>6.25</v>
      </c>
      <c r="H766" s="324">
        <v>1.25</v>
      </c>
      <c r="I766" s="324">
        <v>0.75</v>
      </c>
      <c r="J766" s="324">
        <v>0.5625</v>
      </c>
      <c r="L766" s="325" t="s">
        <v>3572</v>
      </c>
      <c r="N766" s="325" t="s">
        <v>3776</v>
      </c>
      <c r="O766" s="321" t="s">
        <v>3777</v>
      </c>
    </row>
    <row r="767" spans="2:17">
      <c r="B767" s="322">
        <v>39786</v>
      </c>
      <c r="C767" s="323">
        <v>2622</v>
      </c>
      <c r="D767" s="323" t="s">
        <v>2907</v>
      </c>
      <c r="E767" s="325" t="s">
        <v>1970</v>
      </c>
      <c r="G767" s="324">
        <v>4.5</v>
      </c>
      <c r="H767" s="324">
        <v>1.5</v>
      </c>
      <c r="I767" s="324">
        <v>7.25</v>
      </c>
      <c r="K767" s="324" t="s">
        <v>2980</v>
      </c>
      <c r="L767" s="325" t="s">
        <v>3703</v>
      </c>
      <c r="M767" s="326" t="s">
        <v>3778</v>
      </c>
    </row>
    <row r="768" spans="2:17">
      <c r="B768" s="322">
        <v>39797</v>
      </c>
      <c r="C768" s="323">
        <v>2623</v>
      </c>
      <c r="D768" s="323" t="s">
        <v>2845</v>
      </c>
      <c r="E768" s="325" t="s">
        <v>94</v>
      </c>
      <c r="F768" s="325" t="s">
        <v>2860</v>
      </c>
      <c r="G768" s="324">
        <v>15</v>
      </c>
      <c r="H768" s="324">
        <v>10</v>
      </c>
      <c r="I768" s="324">
        <v>2.5</v>
      </c>
      <c r="J768" s="324">
        <v>2.375</v>
      </c>
      <c r="K768" s="324" t="s">
        <v>3736</v>
      </c>
      <c r="L768" s="325" t="s">
        <v>3579</v>
      </c>
      <c r="M768" s="326" t="s">
        <v>3779</v>
      </c>
      <c r="N768" s="325" t="s">
        <v>3780</v>
      </c>
      <c r="O768" s="321" t="s">
        <v>3780</v>
      </c>
    </row>
    <row r="769" spans="2:17">
      <c r="B769" s="322">
        <v>39805</v>
      </c>
      <c r="C769" s="323">
        <v>2624</v>
      </c>
      <c r="D769" s="323" t="s">
        <v>2907</v>
      </c>
      <c r="E769" s="325" t="s">
        <v>3781</v>
      </c>
      <c r="G769" s="324">
        <v>3.375</v>
      </c>
      <c r="H769" s="324">
        <v>1.5625</v>
      </c>
      <c r="L769" s="325" t="s">
        <v>3782</v>
      </c>
      <c r="M769" s="326" t="s">
        <v>3783</v>
      </c>
      <c r="N769" s="325" t="s">
        <v>3784</v>
      </c>
    </row>
    <row r="770" spans="2:17">
      <c r="B770" s="322">
        <v>39832</v>
      </c>
      <c r="C770" s="323">
        <v>2625</v>
      </c>
      <c r="D770" s="323" t="s">
        <v>3694</v>
      </c>
      <c r="E770" s="325" t="s">
        <v>94</v>
      </c>
      <c r="F770" s="325" t="s">
        <v>2860</v>
      </c>
      <c r="G770" s="324">
        <v>4.25</v>
      </c>
      <c r="H770" s="324">
        <v>3.125</v>
      </c>
      <c r="I770" s="324">
        <v>0.75</v>
      </c>
      <c r="J770" s="324">
        <v>0.5625</v>
      </c>
      <c r="L770" s="325" t="s">
        <v>3503</v>
      </c>
      <c r="P770" s="321" t="s">
        <v>3785</v>
      </c>
    </row>
    <row r="771" spans="2:17">
      <c r="B771" s="322">
        <v>39843</v>
      </c>
      <c r="C771" s="323">
        <v>2626</v>
      </c>
      <c r="D771" s="323" t="s">
        <v>2907</v>
      </c>
      <c r="E771" s="325" t="s">
        <v>3786</v>
      </c>
      <c r="K771" s="324" t="s">
        <v>2980</v>
      </c>
      <c r="L771" s="325" t="s">
        <v>3787</v>
      </c>
      <c r="M771" s="326" t="s">
        <v>3788</v>
      </c>
    </row>
    <row r="772" spans="2:17">
      <c r="B772" s="322">
        <v>39862</v>
      </c>
      <c r="C772" s="323">
        <v>2627</v>
      </c>
      <c r="D772" s="323" t="s">
        <v>2845</v>
      </c>
      <c r="E772" s="325" t="s">
        <v>94</v>
      </c>
      <c r="G772" s="324">
        <v>6.25</v>
      </c>
      <c r="H772" s="324">
        <v>1.1875</v>
      </c>
      <c r="I772" s="324">
        <v>0.75</v>
      </c>
      <c r="J772" s="324">
        <v>0.625</v>
      </c>
      <c r="L772" s="325" t="s">
        <v>2903</v>
      </c>
      <c r="M772" s="326" t="s">
        <v>3789</v>
      </c>
      <c r="N772" s="325" t="s">
        <v>3790</v>
      </c>
      <c r="O772" s="321" t="s">
        <v>3624</v>
      </c>
    </row>
    <row r="773" spans="2:17">
      <c r="B773" s="322">
        <v>39863</v>
      </c>
      <c r="C773" s="323">
        <v>2628</v>
      </c>
      <c r="D773" s="323" t="s">
        <v>2845</v>
      </c>
      <c r="E773" s="325" t="s">
        <v>94</v>
      </c>
      <c r="F773" s="325" t="s">
        <v>2860</v>
      </c>
      <c r="G773" s="324">
        <v>2.625</v>
      </c>
      <c r="H773" s="324">
        <v>2.625</v>
      </c>
      <c r="I773" s="324">
        <v>1.5</v>
      </c>
      <c r="J773" s="324">
        <v>0.875</v>
      </c>
      <c r="L773" s="325" t="s">
        <v>3664</v>
      </c>
      <c r="N773" s="325" t="s">
        <v>3791</v>
      </c>
      <c r="O773" s="321" t="s">
        <v>3680</v>
      </c>
      <c r="P773" s="321" t="s">
        <v>3785</v>
      </c>
      <c r="Q773" s="321" t="s">
        <v>3792</v>
      </c>
    </row>
    <row r="774" spans="2:17">
      <c r="B774" s="322">
        <v>39868</v>
      </c>
      <c r="C774" s="323">
        <v>2629</v>
      </c>
      <c r="D774" s="323" t="s">
        <v>2907</v>
      </c>
      <c r="E774" s="325" t="s">
        <v>3786</v>
      </c>
      <c r="K774" s="324" t="s">
        <v>2980</v>
      </c>
      <c r="L774" s="325" t="s">
        <v>3793</v>
      </c>
      <c r="M774" s="326" t="s">
        <v>3794</v>
      </c>
    </row>
    <row r="775" spans="2:17">
      <c r="B775" s="322">
        <v>40121</v>
      </c>
      <c r="C775" s="323">
        <v>2630</v>
      </c>
      <c r="D775" s="323" t="s">
        <v>2907</v>
      </c>
      <c r="E775" s="325" t="s">
        <v>3786</v>
      </c>
      <c r="G775" s="324">
        <v>6.3125</v>
      </c>
      <c r="H775" s="324">
        <v>4</v>
      </c>
      <c r="I775" s="324">
        <v>2.09375</v>
      </c>
      <c r="K775" s="324" t="s">
        <v>2980</v>
      </c>
      <c r="L775" s="325" t="s">
        <v>3120</v>
      </c>
      <c r="M775" s="326" t="s">
        <v>3795</v>
      </c>
      <c r="N775" s="325" t="s">
        <v>3796</v>
      </c>
    </row>
    <row r="776" spans="2:17">
      <c r="B776" s="322">
        <v>39902</v>
      </c>
      <c r="C776" s="323">
        <v>2631</v>
      </c>
      <c r="D776" s="323" t="s">
        <v>2907</v>
      </c>
      <c r="E776" s="325" t="s">
        <v>14</v>
      </c>
      <c r="I776" s="324">
        <v>0.5</v>
      </c>
      <c r="K776" s="324" t="s">
        <v>2980</v>
      </c>
      <c r="L776" s="325" t="s">
        <v>3797</v>
      </c>
      <c r="M776" s="326" t="s">
        <v>3798</v>
      </c>
    </row>
    <row r="777" spans="2:17">
      <c r="B777" s="322">
        <v>39902</v>
      </c>
      <c r="C777" s="323">
        <v>2632</v>
      </c>
      <c r="D777" s="323" t="s">
        <v>2907</v>
      </c>
      <c r="E777" s="325" t="s">
        <v>14</v>
      </c>
      <c r="I777" s="324">
        <v>0.375</v>
      </c>
      <c r="K777" s="324" t="s">
        <v>2980</v>
      </c>
      <c r="L777" s="325" t="s">
        <v>3797</v>
      </c>
      <c r="M777" s="326" t="s">
        <v>3799</v>
      </c>
    </row>
    <row r="778" spans="2:17">
      <c r="B778" s="322">
        <v>39906</v>
      </c>
      <c r="C778" s="323">
        <v>2633</v>
      </c>
      <c r="D778" s="323" t="s">
        <v>2907</v>
      </c>
      <c r="E778" s="325" t="s">
        <v>3786</v>
      </c>
      <c r="G778" s="324">
        <v>6.875</v>
      </c>
      <c r="H778" s="324">
        <v>1.09375</v>
      </c>
      <c r="I778" s="324">
        <v>8.78125</v>
      </c>
      <c r="K778" s="324" t="s">
        <v>2980</v>
      </c>
      <c r="L778" s="325" t="s">
        <v>3120</v>
      </c>
      <c r="M778" s="326" t="s">
        <v>3800</v>
      </c>
      <c r="N778" s="325" t="s">
        <v>3796</v>
      </c>
    </row>
    <row r="779" spans="2:17">
      <c r="B779" s="322">
        <v>39930</v>
      </c>
      <c r="C779" s="323">
        <v>2634</v>
      </c>
      <c r="D779" s="323" t="s">
        <v>2907</v>
      </c>
      <c r="E779" s="325" t="s">
        <v>3786</v>
      </c>
      <c r="G779" s="324">
        <v>10.4375</v>
      </c>
      <c r="H779" s="324">
        <v>8.5</v>
      </c>
      <c r="I779" s="324">
        <v>1.125</v>
      </c>
      <c r="K779" s="324" t="s">
        <v>2980</v>
      </c>
      <c r="L779" s="325" t="s">
        <v>3120</v>
      </c>
      <c r="M779" s="326" t="s">
        <v>3801</v>
      </c>
      <c r="N779" s="325" t="s">
        <v>3796</v>
      </c>
    </row>
    <row r="780" spans="2:17">
      <c r="B780" s="322">
        <v>39930</v>
      </c>
      <c r="C780" s="323">
        <v>2635</v>
      </c>
      <c r="D780" s="323" t="s">
        <v>2845</v>
      </c>
      <c r="E780" s="325" t="s">
        <v>94</v>
      </c>
      <c r="G780" s="324">
        <v>9.375</v>
      </c>
      <c r="H780" s="324">
        <v>2.25</v>
      </c>
      <c r="I780" s="324">
        <v>1.0625</v>
      </c>
      <c r="J780" s="324">
        <v>0.5</v>
      </c>
      <c r="K780" s="324" t="s">
        <v>2936</v>
      </c>
      <c r="L780" s="325" t="s">
        <v>3802</v>
      </c>
      <c r="M780" s="326" t="s">
        <v>3803</v>
      </c>
    </row>
    <row r="781" spans="2:17">
      <c r="B781" s="322">
        <v>39930</v>
      </c>
      <c r="C781" s="323">
        <v>2636</v>
      </c>
      <c r="D781" s="323" t="s">
        <v>2845</v>
      </c>
      <c r="E781" s="325" t="s">
        <v>94</v>
      </c>
      <c r="G781" s="324">
        <v>3.875</v>
      </c>
      <c r="H781" s="324">
        <v>3.3125</v>
      </c>
      <c r="I781" s="324">
        <v>1.375</v>
      </c>
      <c r="J781" s="324">
        <v>0.75</v>
      </c>
      <c r="K781" s="324" t="s">
        <v>2936</v>
      </c>
      <c r="L781" s="325" t="s">
        <v>3802</v>
      </c>
      <c r="M781" s="326" t="s">
        <v>3803</v>
      </c>
    </row>
    <row r="782" spans="2:17" s="346" customFormat="1">
      <c r="B782" s="341">
        <v>39979</v>
      </c>
      <c r="C782" s="342">
        <v>2637</v>
      </c>
      <c r="D782" s="342" t="s">
        <v>2845</v>
      </c>
      <c r="E782" s="343" t="s">
        <v>94</v>
      </c>
      <c r="F782" s="343" t="s">
        <v>2860</v>
      </c>
      <c r="G782" s="344">
        <v>2.9375</v>
      </c>
      <c r="H782" s="344">
        <v>2.3125</v>
      </c>
      <c r="I782" s="344">
        <v>0.9375</v>
      </c>
      <c r="J782" s="344">
        <v>1.0625</v>
      </c>
      <c r="K782" s="344" t="s">
        <v>3574</v>
      </c>
      <c r="L782" s="343" t="s">
        <v>3804</v>
      </c>
      <c r="M782" s="345" t="s">
        <v>3805</v>
      </c>
      <c r="N782" s="343" t="s">
        <v>3806</v>
      </c>
      <c r="O782" s="346" t="s">
        <v>3807</v>
      </c>
      <c r="P782" s="346" t="s">
        <v>3808</v>
      </c>
      <c r="Q782" s="346" t="s">
        <v>3808</v>
      </c>
    </row>
    <row r="783" spans="2:17">
      <c r="B783" s="322">
        <v>39980</v>
      </c>
      <c r="C783" s="323">
        <v>2638</v>
      </c>
      <c r="D783" s="323" t="s">
        <v>2907</v>
      </c>
      <c r="E783" s="325" t="s">
        <v>3786</v>
      </c>
      <c r="G783" s="324">
        <v>4.5</v>
      </c>
      <c r="H783" s="324">
        <v>1.40625</v>
      </c>
      <c r="I783" s="324">
        <v>4.5</v>
      </c>
      <c r="K783" s="324" t="s">
        <v>3574</v>
      </c>
      <c r="L783" s="325" t="s">
        <v>3354</v>
      </c>
      <c r="M783" s="326" t="s">
        <v>3809</v>
      </c>
    </row>
    <row r="784" spans="2:17">
      <c r="B784" s="322">
        <v>39980</v>
      </c>
      <c r="C784" s="323">
        <v>2639</v>
      </c>
      <c r="D784" s="323" t="s">
        <v>2907</v>
      </c>
      <c r="E784" s="325" t="s">
        <v>3786</v>
      </c>
      <c r="G784" s="324">
        <v>4.5</v>
      </c>
      <c r="H784" s="324">
        <v>1.40625</v>
      </c>
      <c r="I784" s="324">
        <v>4.5</v>
      </c>
      <c r="K784" s="324" t="s">
        <v>3574</v>
      </c>
      <c r="L784" s="325" t="s">
        <v>3354</v>
      </c>
      <c r="M784" s="326" t="s">
        <v>3810</v>
      </c>
    </row>
    <row r="785" spans="2:17">
      <c r="B785" s="322">
        <v>39982</v>
      </c>
      <c r="C785" s="323">
        <v>2640</v>
      </c>
      <c r="D785" s="323" t="s">
        <v>2907</v>
      </c>
      <c r="E785" s="325" t="s">
        <v>3588</v>
      </c>
      <c r="G785" s="324">
        <v>2.1875</v>
      </c>
      <c r="H785" s="324">
        <v>2.40625</v>
      </c>
      <c r="I785" s="324">
        <v>0.875</v>
      </c>
      <c r="L785" s="325" t="s">
        <v>3811</v>
      </c>
      <c r="M785" s="326" t="s">
        <v>3812</v>
      </c>
    </row>
    <row r="786" spans="2:17">
      <c r="B786" s="322">
        <v>39986</v>
      </c>
      <c r="C786" s="323">
        <v>2641</v>
      </c>
      <c r="D786" s="323" t="s">
        <v>2845</v>
      </c>
      <c r="E786" s="325" t="s">
        <v>94</v>
      </c>
      <c r="G786" s="324">
        <v>3.625</v>
      </c>
      <c r="H786" s="324">
        <v>2.375</v>
      </c>
      <c r="I786" s="324">
        <v>1.375</v>
      </c>
      <c r="J786" s="324">
        <v>0.75</v>
      </c>
      <c r="K786" s="324" t="s">
        <v>2894</v>
      </c>
      <c r="L786" s="325" t="s">
        <v>3813</v>
      </c>
      <c r="N786" s="325" t="s">
        <v>2848</v>
      </c>
      <c r="O786" s="321" t="s">
        <v>2851</v>
      </c>
    </row>
    <row r="787" spans="2:17">
      <c r="B787" s="322">
        <v>39986</v>
      </c>
      <c r="C787" s="323">
        <v>2642</v>
      </c>
      <c r="D787" s="323" t="s">
        <v>2907</v>
      </c>
      <c r="E787" s="325" t="s">
        <v>3786</v>
      </c>
      <c r="G787" s="324">
        <v>3.75</v>
      </c>
      <c r="H787" s="324">
        <v>2.5625</v>
      </c>
      <c r="I787" s="324">
        <v>2.3125</v>
      </c>
      <c r="K787" s="324" t="s">
        <v>2980</v>
      </c>
      <c r="L787" s="325" t="s">
        <v>3813</v>
      </c>
      <c r="M787" s="326" t="s">
        <v>3814</v>
      </c>
    </row>
    <row r="788" spans="2:17">
      <c r="B788" s="322">
        <v>39989</v>
      </c>
      <c r="C788" s="323">
        <v>2643</v>
      </c>
      <c r="D788" s="323" t="s">
        <v>2907</v>
      </c>
      <c r="E788" s="325" t="s">
        <v>3815</v>
      </c>
      <c r="G788" s="324">
        <v>7.0625</v>
      </c>
      <c r="H788" s="324">
        <v>2.875</v>
      </c>
      <c r="I788" s="324">
        <v>1.625</v>
      </c>
      <c r="L788" s="325" t="s">
        <v>3816</v>
      </c>
      <c r="M788" s="326" t="s">
        <v>3817</v>
      </c>
    </row>
    <row r="789" spans="2:17">
      <c r="B789" s="322">
        <v>39989</v>
      </c>
      <c r="C789" s="323">
        <v>2644</v>
      </c>
      <c r="D789" s="323" t="s">
        <v>2845</v>
      </c>
      <c r="E789" s="325" t="s">
        <v>94</v>
      </c>
      <c r="G789" s="324">
        <v>3.25</v>
      </c>
      <c r="H789" s="324">
        <v>3.25</v>
      </c>
      <c r="I789" s="324">
        <v>0.625</v>
      </c>
      <c r="J789" s="324">
        <v>0.625</v>
      </c>
      <c r="L789" s="325" t="s">
        <v>3818</v>
      </c>
      <c r="M789" s="326" t="s">
        <v>3819</v>
      </c>
      <c r="N789" s="325" t="s">
        <v>3820</v>
      </c>
      <c r="O789" s="321" t="s">
        <v>3821</v>
      </c>
      <c r="P789" s="321" t="s">
        <v>3785</v>
      </c>
      <c r="Q789" s="321" t="s">
        <v>3785</v>
      </c>
    </row>
    <row r="790" spans="2:17">
      <c r="B790" s="322">
        <v>39997</v>
      </c>
      <c r="C790" s="323">
        <v>2645</v>
      </c>
      <c r="D790" s="323" t="s">
        <v>2907</v>
      </c>
      <c r="E790" s="325" t="s">
        <v>3786</v>
      </c>
      <c r="G790" s="324">
        <v>3.75</v>
      </c>
      <c r="H790" s="324">
        <v>2.6875</v>
      </c>
      <c r="I790" s="324">
        <v>1.5</v>
      </c>
      <c r="K790" s="324" t="s">
        <v>2980</v>
      </c>
      <c r="L790" s="325" t="s">
        <v>3822</v>
      </c>
      <c r="M790" s="326" t="s">
        <v>3823</v>
      </c>
      <c r="N790" s="325" t="s">
        <v>3009</v>
      </c>
    </row>
    <row r="791" spans="2:17">
      <c r="B791" s="322">
        <v>39997</v>
      </c>
      <c r="C791" s="323">
        <v>2646</v>
      </c>
      <c r="D791" s="323" t="s">
        <v>2907</v>
      </c>
      <c r="E791" s="325" t="s">
        <v>3786</v>
      </c>
      <c r="G791" s="324">
        <v>3.75</v>
      </c>
      <c r="H791" s="324">
        <v>2.75</v>
      </c>
      <c r="I791" s="324">
        <v>1.46875</v>
      </c>
      <c r="K791" s="324" t="s">
        <v>2980</v>
      </c>
      <c r="L791" s="325" t="s">
        <v>3822</v>
      </c>
      <c r="M791" s="326" t="s">
        <v>3824</v>
      </c>
      <c r="N791" s="325" t="s">
        <v>3009</v>
      </c>
    </row>
    <row r="792" spans="2:17" s="346" customFormat="1">
      <c r="B792" s="341">
        <v>40007</v>
      </c>
      <c r="C792" s="342">
        <v>2647</v>
      </c>
      <c r="D792" s="342" t="s">
        <v>2845</v>
      </c>
      <c r="E792" s="343" t="s">
        <v>3825</v>
      </c>
      <c r="F792" s="343" t="s">
        <v>2860</v>
      </c>
      <c r="G792" s="344">
        <v>3.5</v>
      </c>
      <c r="H792" s="344">
        <v>2.5</v>
      </c>
      <c r="I792" s="344"/>
      <c r="J792" s="344">
        <v>0.875</v>
      </c>
      <c r="K792" s="344"/>
      <c r="L792" s="343" t="s">
        <v>3822</v>
      </c>
      <c r="M792" s="345" t="s">
        <v>3826</v>
      </c>
      <c r="N792" s="343"/>
      <c r="P792" s="346" t="s">
        <v>3785</v>
      </c>
    </row>
    <row r="793" spans="2:17">
      <c r="B793" s="322">
        <v>40007</v>
      </c>
      <c r="C793" s="323">
        <v>2648</v>
      </c>
      <c r="D793" s="323" t="s">
        <v>2907</v>
      </c>
      <c r="E793" s="325" t="s">
        <v>3786</v>
      </c>
      <c r="G793" s="324">
        <v>3.0625</v>
      </c>
      <c r="H793" s="324">
        <v>2.4375</v>
      </c>
      <c r="I793" s="324">
        <v>1.375</v>
      </c>
      <c r="K793" s="324" t="s">
        <v>2980</v>
      </c>
      <c r="L793" s="325" t="s">
        <v>3140</v>
      </c>
      <c r="M793" s="326" t="s">
        <v>3827</v>
      </c>
    </row>
    <row r="794" spans="2:17">
      <c r="B794" s="322">
        <v>40008</v>
      </c>
      <c r="C794" s="323">
        <v>2649</v>
      </c>
      <c r="D794" s="323" t="s">
        <v>2907</v>
      </c>
      <c r="E794" s="325" t="s">
        <v>3786</v>
      </c>
      <c r="G794" s="324">
        <v>8.59375</v>
      </c>
      <c r="H794" s="324">
        <v>6.25</v>
      </c>
      <c r="I794" s="324">
        <v>1.4375</v>
      </c>
      <c r="K794" s="324" t="s">
        <v>2980</v>
      </c>
      <c r="L794" s="325" t="s">
        <v>3120</v>
      </c>
      <c r="M794" s="326" t="s">
        <v>3828</v>
      </c>
    </row>
    <row r="795" spans="2:17">
      <c r="B795" s="322">
        <v>40011</v>
      </c>
      <c r="C795" s="323">
        <v>2650</v>
      </c>
      <c r="D795" s="323" t="s">
        <v>2907</v>
      </c>
      <c r="E795" s="325" t="s">
        <v>3786</v>
      </c>
      <c r="G795" s="324">
        <v>10.671875</v>
      </c>
      <c r="H795" s="324">
        <v>6.15625</v>
      </c>
      <c r="I795" s="324">
        <v>1.625</v>
      </c>
      <c r="K795" s="324" t="s">
        <v>2980</v>
      </c>
      <c r="L795" s="325" t="s">
        <v>3120</v>
      </c>
      <c r="M795" s="326" t="s">
        <v>3829</v>
      </c>
      <c r="N795" s="325" t="s">
        <v>3796</v>
      </c>
    </row>
    <row r="796" spans="2:17">
      <c r="B796" s="322">
        <v>40015</v>
      </c>
      <c r="C796" s="323">
        <v>2651</v>
      </c>
      <c r="D796" s="323" t="s">
        <v>2907</v>
      </c>
      <c r="E796" s="325" t="s">
        <v>3786</v>
      </c>
      <c r="G796" s="324">
        <v>4.1875</v>
      </c>
      <c r="H796" s="324">
        <v>2.0625</v>
      </c>
      <c r="I796" s="324">
        <v>1.1875</v>
      </c>
      <c r="K796" s="324" t="s">
        <v>2980</v>
      </c>
      <c r="L796" s="325" t="s">
        <v>3140</v>
      </c>
      <c r="M796" s="326" t="s">
        <v>3830</v>
      </c>
    </row>
    <row r="797" spans="2:17">
      <c r="B797" s="322">
        <v>40015</v>
      </c>
      <c r="C797" s="323">
        <v>2652</v>
      </c>
      <c r="D797" s="323" t="s">
        <v>2907</v>
      </c>
      <c r="E797" s="325" t="s">
        <v>3786</v>
      </c>
      <c r="G797" s="324">
        <v>5.1875</v>
      </c>
      <c r="H797" s="324">
        <v>1.75</v>
      </c>
      <c r="I797" s="324">
        <v>1.75</v>
      </c>
      <c r="K797" s="324" t="s">
        <v>2980</v>
      </c>
      <c r="L797" s="325" t="s">
        <v>3140</v>
      </c>
      <c r="M797" s="326" t="s">
        <v>3831</v>
      </c>
    </row>
    <row r="798" spans="2:17">
      <c r="B798" s="322">
        <v>40023</v>
      </c>
      <c r="C798" s="323">
        <v>2653</v>
      </c>
      <c r="D798" s="323" t="s">
        <v>2845</v>
      </c>
      <c r="E798" s="325" t="s">
        <v>94</v>
      </c>
      <c r="F798" s="325" t="s">
        <v>2860</v>
      </c>
      <c r="G798" s="324">
        <v>5</v>
      </c>
      <c r="H798" s="324">
        <v>5</v>
      </c>
      <c r="I798" s="324">
        <v>2</v>
      </c>
      <c r="J798" s="324">
        <v>1.875</v>
      </c>
      <c r="K798" s="324" t="s">
        <v>2861</v>
      </c>
      <c r="L798" s="325" t="s">
        <v>3579</v>
      </c>
      <c r="M798" s="326" t="s">
        <v>3832</v>
      </c>
      <c r="N798" s="325" t="s">
        <v>3833</v>
      </c>
      <c r="O798" s="321" t="s">
        <v>3833</v>
      </c>
      <c r="P798" s="321" t="s">
        <v>3834</v>
      </c>
      <c r="Q798" s="321" t="s">
        <v>3834</v>
      </c>
    </row>
    <row r="799" spans="2:17">
      <c r="B799" s="322">
        <v>40025</v>
      </c>
      <c r="C799" s="323">
        <v>2654</v>
      </c>
      <c r="D799" s="323" t="s">
        <v>2907</v>
      </c>
      <c r="E799" s="325" t="s">
        <v>3786</v>
      </c>
      <c r="G799" s="324">
        <v>2.75</v>
      </c>
      <c r="H799" s="324">
        <v>1.1875</v>
      </c>
      <c r="I799" s="324">
        <v>2.6875</v>
      </c>
      <c r="L799" s="325" t="s">
        <v>3140</v>
      </c>
      <c r="M799" s="326" t="s">
        <v>3835</v>
      </c>
    </row>
    <row r="800" spans="2:17">
      <c r="B800" s="322">
        <v>40025</v>
      </c>
      <c r="C800" s="323">
        <v>2655</v>
      </c>
      <c r="D800" s="323" t="s">
        <v>2907</v>
      </c>
      <c r="E800" s="325" t="s">
        <v>3786</v>
      </c>
      <c r="G800" s="324">
        <v>2.25</v>
      </c>
      <c r="H800" s="324">
        <v>1.0625</v>
      </c>
      <c r="I800" s="324">
        <v>3.21875</v>
      </c>
      <c r="L800" s="325" t="s">
        <v>3140</v>
      </c>
      <c r="M800" s="326" t="s">
        <v>3836</v>
      </c>
    </row>
    <row r="801" spans="2:17">
      <c r="B801" s="322">
        <v>40036</v>
      </c>
      <c r="C801" s="323">
        <v>2656</v>
      </c>
      <c r="D801" s="323" t="s">
        <v>2907</v>
      </c>
      <c r="E801" s="325" t="s">
        <v>3786</v>
      </c>
      <c r="L801" s="325" t="s">
        <v>3837</v>
      </c>
      <c r="M801" s="326" t="s">
        <v>3838</v>
      </c>
    </row>
    <row r="802" spans="2:17">
      <c r="B802" s="322">
        <v>40037</v>
      </c>
      <c r="C802" s="323">
        <v>2657</v>
      </c>
      <c r="D802" s="323" t="s">
        <v>2845</v>
      </c>
      <c r="E802" s="325" t="s">
        <v>3825</v>
      </c>
      <c r="F802" s="325" t="s">
        <v>2860</v>
      </c>
      <c r="G802" s="324">
        <v>5.125</v>
      </c>
      <c r="H802" s="324">
        <v>5.125</v>
      </c>
      <c r="J802" s="324">
        <v>1</v>
      </c>
      <c r="L802" s="325" t="s">
        <v>3120</v>
      </c>
      <c r="M802" s="326" t="s">
        <v>3839</v>
      </c>
      <c r="N802" s="325" t="s">
        <v>3840</v>
      </c>
      <c r="O802" s="321" t="s">
        <v>3841</v>
      </c>
      <c r="P802" s="321" t="s">
        <v>3842</v>
      </c>
      <c r="Q802" s="321" t="s">
        <v>3843</v>
      </c>
    </row>
    <row r="803" spans="2:17">
      <c r="B803" s="322">
        <v>40038</v>
      </c>
      <c r="C803" s="323">
        <v>2658</v>
      </c>
      <c r="D803" s="323" t="s">
        <v>2845</v>
      </c>
      <c r="E803" s="325" t="s">
        <v>94</v>
      </c>
      <c r="G803" s="324">
        <v>2</v>
      </c>
      <c r="H803" s="324">
        <v>2</v>
      </c>
      <c r="I803" s="324">
        <v>1.625</v>
      </c>
      <c r="J803" s="324">
        <v>0.75</v>
      </c>
      <c r="K803" s="324" t="s">
        <v>2861</v>
      </c>
      <c r="L803" s="325" t="s">
        <v>3844</v>
      </c>
      <c r="M803" s="326" t="s">
        <v>3845</v>
      </c>
      <c r="N803" s="334" t="s">
        <v>3012</v>
      </c>
      <c r="O803" s="324" t="s">
        <v>2848</v>
      </c>
    </row>
    <row r="804" spans="2:17">
      <c r="B804" s="322">
        <v>40045</v>
      </c>
      <c r="C804" s="323">
        <v>2663</v>
      </c>
      <c r="D804" s="323" t="s">
        <v>2907</v>
      </c>
      <c r="E804" s="325" t="s">
        <v>3786</v>
      </c>
      <c r="G804" s="324">
        <v>6.4375</v>
      </c>
      <c r="H804" s="324">
        <v>2.0625</v>
      </c>
      <c r="I804" s="324">
        <v>6.4375</v>
      </c>
      <c r="L804" s="325" t="s">
        <v>3120</v>
      </c>
      <c r="M804" s="326" t="s">
        <v>3846</v>
      </c>
    </row>
    <row r="805" spans="2:17">
      <c r="B805" s="322">
        <v>40060</v>
      </c>
      <c r="C805" s="323">
        <v>2664</v>
      </c>
      <c r="D805" s="323" t="s">
        <v>2845</v>
      </c>
      <c r="E805" s="325" t="s">
        <v>94</v>
      </c>
      <c r="G805" s="324">
        <v>10.625</v>
      </c>
      <c r="H805" s="324">
        <v>6.25</v>
      </c>
      <c r="J805" s="324">
        <v>1.125</v>
      </c>
      <c r="L805" s="325" t="s">
        <v>3120</v>
      </c>
      <c r="M805" s="326" t="s">
        <v>3847</v>
      </c>
    </row>
    <row r="806" spans="2:17">
      <c r="B806" s="322">
        <v>40072</v>
      </c>
      <c r="C806" s="323">
        <v>2665</v>
      </c>
      <c r="D806" s="323" t="s">
        <v>2845</v>
      </c>
      <c r="E806" s="325" t="s">
        <v>94</v>
      </c>
      <c r="G806" s="324">
        <v>5.9375</v>
      </c>
      <c r="H806" s="324">
        <v>3.8125</v>
      </c>
      <c r="I806" s="324">
        <v>2</v>
      </c>
      <c r="J806" s="324">
        <v>0.75</v>
      </c>
      <c r="K806" s="324" t="s">
        <v>2899</v>
      </c>
      <c r="L806" s="325" t="s">
        <v>3120</v>
      </c>
      <c r="M806" s="326" t="s">
        <v>3848</v>
      </c>
      <c r="N806" s="325" t="s">
        <v>3849</v>
      </c>
      <c r="O806" s="321" t="s">
        <v>3850</v>
      </c>
      <c r="P806" s="321" t="s">
        <v>3318</v>
      </c>
      <c r="Q806" s="321" t="s">
        <v>3851</v>
      </c>
    </row>
    <row r="807" spans="2:17">
      <c r="B807" s="322">
        <v>40142</v>
      </c>
      <c r="C807" s="323">
        <v>2666</v>
      </c>
      <c r="D807" s="323" t="s">
        <v>2907</v>
      </c>
      <c r="E807" s="325" t="s">
        <v>94</v>
      </c>
      <c r="G807" s="324">
        <v>8.75</v>
      </c>
      <c r="H807" s="324">
        <v>2.1875</v>
      </c>
      <c r="I807" s="324">
        <v>2.5625</v>
      </c>
      <c r="L807" s="325" t="s">
        <v>3492</v>
      </c>
      <c r="M807" s="326" t="s">
        <v>3852</v>
      </c>
    </row>
    <row r="808" spans="2:17">
      <c r="B808" s="322">
        <v>40191</v>
      </c>
      <c r="C808" s="323">
        <v>2667</v>
      </c>
      <c r="D808" s="323" t="s">
        <v>2907</v>
      </c>
      <c r="E808" s="325" t="s">
        <v>3786</v>
      </c>
      <c r="L808" s="325" t="s">
        <v>3120</v>
      </c>
      <c r="M808" s="326" t="s">
        <v>3853</v>
      </c>
    </row>
    <row r="809" spans="2:17">
      <c r="B809" s="322">
        <v>40205</v>
      </c>
      <c r="C809" s="323">
        <v>2668</v>
      </c>
      <c r="D809" s="323" t="s">
        <v>2907</v>
      </c>
      <c r="E809" s="325" t="s">
        <v>3786</v>
      </c>
      <c r="G809" s="324">
        <v>2.125</v>
      </c>
      <c r="H809" s="324">
        <v>2.3125</v>
      </c>
      <c r="I809" s="324">
        <v>1.125</v>
      </c>
      <c r="L809" s="325" t="s">
        <v>3120</v>
      </c>
      <c r="M809" s="326" t="s">
        <v>3854</v>
      </c>
      <c r="N809" s="325" t="s">
        <v>3855</v>
      </c>
    </row>
    <row r="810" spans="2:17">
      <c r="B810" s="322">
        <v>40197</v>
      </c>
      <c r="C810" s="323">
        <v>2669</v>
      </c>
      <c r="D810" s="323" t="s">
        <v>2907</v>
      </c>
      <c r="E810" s="325" t="s">
        <v>3786</v>
      </c>
      <c r="G810" s="324">
        <v>6.5</v>
      </c>
      <c r="H810" s="324">
        <v>3.625</v>
      </c>
      <c r="I810" s="324">
        <v>6.4375</v>
      </c>
      <c r="L810" s="325" t="s">
        <v>3120</v>
      </c>
      <c r="M810" s="326" t="s">
        <v>3856</v>
      </c>
      <c r="N810" s="325" t="s">
        <v>3857</v>
      </c>
    </row>
    <row r="811" spans="2:17">
      <c r="B811" s="322">
        <v>40210</v>
      </c>
      <c r="C811" s="323">
        <v>2670</v>
      </c>
      <c r="D811" s="323" t="s">
        <v>2907</v>
      </c>
      <c r="E811" s="325" t="s">
        <v>3786</v>
      </c>
      <c r="G811" s="324">
        <v>4.1875</v>
      </c>
      <c r="H811" s="324">
        <v>3</v>
      </c>
      <c r="I811" s="324">
        <v>4.625</v>
      </c>
      <c r="L811" s="325" t="s">
        <v>3492</v>
      </c>
      <c r="M811" s="326" t="s">
        <v>3858</v>
      </c>
      <c r="N811" s="325" t="s">
        <v>3796</v>
      </c>
    </row>
    <row r="812" spans="2:17" s="346" customFormat="1">
      <c r="B812" s="341">
        <v>40211</v>
      </c>
      <c r="C812" s="342">
        <v>2671</v>
      </c>
      <c r="D812" s="342" t="s">
        <v>2845</v>
      </c>
      <c r="E812" s="343" t="s">
        <v>94</v>
      </c>
      <c r="F812" s="343"/>
      <c r="G812" s="344">
        <v>3.375</v>
      </c>
      <c r="H812" s="344">
        <v>2.875</v>
      </c>
      <c r="I812" s="344">
        <v>0.9375</v>
      </c>
      <c r="J812" s="344">
        <v>1.0625</v>
      </c>
      <c r="K812" s="344" t="s">
        <v>3574</v>
      </c>
      <c r="L812" s="343" t="s">
        <v>2875</v>
      </c>
      <c r="M812" s="345" t="s">
        <v>3859</v>
      </c>
      <c r="N812" s="343" t="s">
        <v>3860</v>
      </c>
      <c r="O812" s="346" t="s">
        <v>3861</v>
      </c>
    </row>
    <row r="813" spans="2:17">
      <c r="B813" s="322">
        <v>40218</v>
      </c>
      <c r="C813" s="323">
        <v>2672</v>
      </c>
      <c r="D813" s="323" t="s">
        <v>2907</v>
      </c>
      <c r="E813" s="325" t="s">
        <v>3590</v>
      </c>
      <c r="G813" s="324">
        <v>2</v>
      </c>
      <c r="H813" s="324">
        <v>2</v>
      </c>
      <c r="I813" s="324">
        <v>1.15625</v>
      </c>
      <c r="L813" s="325" t="s">
        <v>3862</v>
      </c>
      <c r="M813" s="326" t="s">
        <v>3863</v>
      </c>
    </row>
    <row r="814" spans="2:17">
      <c r="B814" s="322">
        <v>40219</v>
      </c>
      <c r="C814" s="323">
        <v>2673</v>
      </c>
      <c r="D814" s="323" t="s">
        <v>2907</v>
      </c>
      <c r="E814" s="325" t="s">
        <v>3786</v>
      </c>
      <c r="G814" s="324">
        <v>2.5625</v>
      </c>
      <c r="H814" s="324">
        <v>1.75</v>
      </c>
      <c r="I814" s="324">
        <v>2.625</v>
      </c>
      <c r="L814" s="325" t="s">
        <v>3140</v>
      </c>
      <c r="M814" s="326" t="s">
        <v>3864</v>
      </c>
    </row>
    <row r="815" spans="2:17">
      <c r="B815" s="322">
        <v>40188</v>
      </c>
      <c r="C815" s="323">
        <v>2674</v>
      </c>
      <c r="D815" s="323" t="s">
        <v>2845</v>
      </c>
      <c r="E815" s="325" t="s">
        <v>94</v>
      </c>
      <c r="G815" s="324">
        <v>8.875</v>
      </c>
      <c r="H815" s="324">
        <v>5.875</v>
      </c>
      <c r="I815" s="324">
        <v>1</v>
      </c>
      <c r="J815" s="324">
        <v>0.75</v>
      </c>
      <c r="L815" s="325" t="s">
        <v>3865</v>
      </c>
    </row>
    <row r="816" spans="2:17">
      <c r="B816" s="322">
        <v>40189</v>
      </c>
      <c r="C816" s="323">
        <v>2675</v>
      </c>
      <c r="D816" s="323" t="s">
        <v>3866</v>
      </c>
      <c r="E816" s="325" t="s">
        <v>3825</v>
      </c>
      <c r="G816" s="324">
        <v>7.9375</v>
      </c>
      <c r="H816" s="324">
        <v>1.9375</v>
      </c>
      <c r="I816" s="324">
        <v>0.875</v>
      </c>
      <c r="L816" s="325" t="s">
        <v>3862</v>
      </c>
      <c r="M816" s="326" t="s">
        <v>3867</v>
      </c>
    </row>
    <row r="817" spans="2:15">
      <c r="B817" s="322">
        <v>40190</v>
      </c>
      <c r="C817" s="323">
        <v>2676</v>
      </c>
      <c r="D817" s="323" t="s">
        <v>3866</v>
      </c>
      <c r="E817" s="325" t="s">
        <v>3825</v>
      </c>
      <c r="G817" s="324">
        <v>3.1875</v>
      </c>
      <c r="H817" s="324">
        <v>5.8125</v>
      </c>
      <c r="I817" s="324">
        <v>0.4375</v>
      </c>
      <c r="L817" s="325" t="s">
        <v>3868</v>
      </c>
      <c r="M817" s="326" t="s">
        <v>3869</v>
      </c>
    </row>
    <row r="818" spans="2:15">
      <c r="C818" s="323">
        <v>2677</v>
      </c>
      <c r="D818" s="323" t="s">
        <v>2845</v>
      </c>
      <c r="E818" s="325" t="s">
        <v>94</v>
      </c>
      <c r="G818" s="324">
        <v>6.875</v>
      </c>
      <c r="H818" s="324">
        <v>2.125</v>
      </c>
      <c r="I818" s="324">
        <v>1.0625</v>
      </c>
      <c r="J818" s="324">
        <v>0.9375</v>
      </c>
      <c r="L818" s="325" t="s">
        <v>3870</v>
      </c>
      <c r="N818" s="325" t="s">
        <v>3790</v>
      </c>
      <c r="O818" s="321" t="s">
        <v>3871</v>
      </c>
    </row>
    <row r="819" spans="2:15">
      <c r="C819" s="323">
        <v>2678</v>
      </c>
      <c r="D819" s="323" t="s">
        <v>2845</v>
      </c>
      <c r="E819" s="325" t="s">
        <v>94</v>
      </c>
      <c r="G819" s="324">
        <v>3.875</v>
      </c>
      <c r="H819" s="324">
        <v>3.875</v>
      </c>
      <c r="I819" s="324">
        <v>2.8125</v>
      </c>
      <c r="J819" s="324">
        <v>2.6875</v>
      </c>
      <c r="K819" s="324" t="s">
        <v>2861</v>
      </c>
      <c r="L819" s="325" t="s">
        <v>3870</v>
      </c>
      <c r="N819" s="325" t="s">
        <v>3665</v>
      </c>
      <c r="O819" s="321" t="s">
        <v>3665</v>
      </c>
    </row>
    <row r="820" spans="2:15">
      <c r="C820" s="323">
        <v>2679</v>
      </c>
      <c r="D820" s="323" t="s">
        <v>2845</v>
      </c>
      <c r="E820" s="325" t="s">
        <v>94</v>
      </c>
      <c r="G820" s="324">
        <v>4</v>
      </c>
      <c r="H820" s="324">
        <v>5</v>
      </c>
      <c r="I820" s="324">
        <v>1.0625</v>
      </c>
      <c r="J820" s="324">
        <v>0.9375</v>
      </c>
      <c r="K820" s="324" t="s">
        <v>2855</v>
      </c>
      <c r="L820" s="325" t="s">
        <v>3870</v>
      </c>
      <c r="M820" s="326" t="s">
        <v>3872</v>
      </c>
      <c r="N820" s="325" t="s">
        <v>2851</v>
      </c>
      <c r="O820" s="321" t="s">
        <v>2851</v>
      </c>
    </row>
    <row r="821" spans="2:15">
      <c r="C821" s="323">
        <v>2680</v>
      </c>
      <c r="D821" s="323" t="s">
        <v>3866</v>
      </c>
      <c r="E821" s="325" t="s">
        <v>3593</v>
      </c>
      <c r="G821" s="324">
        <v>2.6875</v>
      </c>
      <c r="H821" s="324">
        <v>3.0625</v>
      </c>
      <c r="I821" s="324">
        <v>6.625</v>
      </c>
      <c r="L821" s="325" t="s">
        <v>3873</v>
      </c>
      <c r="M821" s="326" t="s">
        <v>3874</v>
      </c>
      <c r="N821" s="325" t="s">
        <v>3875</v>
      </c>
    </row>
    <row r="822" spans="2:15">
      <c r="C822" s="323">
        <v>2681</v>
      </c>
      <c r="D822" s="323" t="s">
        <v>2845</v>
      </c>
      <c r="E822" s="325" t="s">
        <v>2035</v>
      </c>
      <c r="G822" s="324">
        <v>2</v>
      </c>
      <c r="H822" s="324">
        <v>1.75</v>
      </c>
      <c r="I822" s="324">
        <v>1</v>
      </c>
      <c r="L822" s="325" t="s">
        <v>3870</v>
      </c>
      <c r="M822" s="326" t="s">
        <v>3876</v>
      </c>
    </row>
    <row r="823" spans="2:15">
      <c r="B823" s="322">
        <v>40259</v>
      </c>
      <c r="C823" s="323">
        <v>2682</v>
      </c>
      <c r="D823" s="323" t="s">
        <v>3866</v>
      </c>
      <c r="E823" s="325" t="s">
        <v>94</v>
      </c>
      <c r="G823" s="324">
        <v>3</v>
      </c>
      <c r="H823" s="324">
        <v>3</v>
      </c>
      <c r="I823" s="324">
        <v>1</v>
      </c>
      <c r="J823" s="324">
        <v>1</v>
      </c>
      <c r="K823" s="324" t="s">
        <v>3877</v>
      </c>
      <c r="L823" s="325" t="s">
        <v>3878</v>
      </c>
      <c r="M823" s="326" t="s">
        <v>3879</v>
      </c>
    </row>
    <row r="824" spans="2:15">
      <c r="B824" s="322">
        <v>40266</v>
      </c>
      <c r="C824" s="323">
        <v>2691</v>
      </c>
      <c r="D824" s="323" t="s">
        <v>3866</v>
      </c>
      <c r="E824" s="325" t="s">
        <v>94</v>
      </c>
      <c r="G824" s="324">
        <v>7.375</v>
      </c>
      <c r="H824" s="324">
        <v>5.375</v>
      </c>
      <c r="I824" s="324">
        <v>0.75</v>
      </c>
      <c r="J824" s="324">
        <v>0.75</v>
      </c>
      <c r="L824" s="325" t="s">
        <v>3880</v>
      </c>
      <c r="M824" s="326" t="s">
        <v>3881</v>
      </c>
    </row>
    <row r="825" spans="2:15">
      <c r="B825" s="322">
        <v>40267</v>
      </c>
      <c r="C825" s="323">
        <v>2695</v>
      </c>
      <c r="D825" s="323" t="s">
        <v>3866</v>
      </c>
      <c r="E825" s="325" t="s">
        <v>94</v>
      </c>
      <c r="G825" s="324">
        <v>5.25</v>
      </c>
      <c r="H825" s="324">
        <v>7.25</v>
      </c>
      <c r="I825" s="324">
        <v>2.5</v>
      </c>
      <c r="J825" s="324">
        <v>2.5</v>
      </c>
      <c r="L825" s="325" t="s">
        <v>3882</v>
      </c>
      <c r="M825" s="326" t="s">
        <v>3881</v>
      </c>
    </row>
    <row r="826" spans="2:15">
      <c r="B826" s="322">
        <v>40269</v>
      </c>
      <c r="C826" s="323">
        <v>2696</v>
      </c>
      <c r="D826" s="323" t="s">
        <v>3866</v>
      </c>
      <c r="E826" s="325" t="s">
        <v>3825</v>
      </c>
      <c r="G826" s="324">
        <v>4.875</v>
      </c>
      <c r="H826" s="324">
        <v>2.8125</v>
      </c>
      <c r="I826" s="324">
        <v>1.75</v>
      </c>
      <c r="L826" s="325" t="s">
        <v>3883</v>
      </c>
      <c r="M826" s="326" t="s">
        <v>3884</v>
      </c>
    </row>
    <row r="827" spans="2:15">
      <c r="B827" s="322">
        <v>40275</v>
      </c>
      <c r="C827" s="323">
        <v>2697</v>
      </c>
      <c r="D827" s="323" t="s">
        <v>3866</v>
      </c>
      <c r="E827" s="325" t="s">
        <v>94</v>
      </c>
      <c r="G827" s="324">
        <v>4.0625</v>
      </c>
      <c r="H827" s="324">
        <v>3.5</v>
      </c>
      <c r="I827" s="324">
        <v>2.5</v>
      </c>
      <c r="J827" s="324">
        <v>2.5</v>
      </c>
      <c r="L827" s="325" t="s">
        <v>3885</v>
      </c>
      <c r="M827" s="326" t="s">
        <v>3886</v>
      </c>
    </row>
    <row r="828" spans="2:15">
      <c r="B828" s="322">
        <v>40275</v>
      </c>
      <c r="C828" s="323">
        <v>2698</v>
      </c>
      <c r="D828" s="323" t="s">
        <v>3694</v>
      </c>
      <c r="E828" s="325" t="s">
        <v>94</v>
      </c>
      <c r="G828" s="324">
        <v>8</v>
      </c>
      <c r="H828" s="324">
        <v>6</v>
      </c>
      <c r="I828" s="324">
        <v>0.625</v>
      </c>
      <c r="J828" s="324">
        <v>0.625</v>
      </c>
      <c r="L828" s="325" t="s">
        <v>3887</v>
      </c>
      <c r="M828" s="326" t="s">
        <v>3888</v>
      </c>
    </row>
    <row r="829" spans="2:15">
      <c r="C829" s="323">
        <v>2699</v>
      </c>
    </row>
    <row r="830" spans="2:15">
      <c r="B830" s="322">
        <v>40295</v>
      </c>
      <c r="C830" s="323">
        <v>2700</v>
      </c>
      <c r="D830" s="323" t="s">
        <v>3866</v>
      </c>
      <c r="E830" s="325" t="s">
        <v>94</v>
      </c>
      <c r="G830" s="324">
        <v>5.625</v>
      </c>
      <c r="H830" s="324">
        <v>4.25</v>
      </c>
      <c r="I830" s="324">
        <v>0.875</v>
      </c>
      <c r="J830" s="324">
        <v>0.875</v>
      </c>
      <c r="L830" s="325" t="s">
        <v>3885</v>
      </c>
      <c r="M830" s="326" t="s">
        <v>3886</v>
      </c>
    </row>
    <row r="831" spans="2:15">
      <c r="B831" s="322">
        <v>40295</v>
      </c>
      <c r="C831" s="323">
        <v>2701</v>
      </c>
      <c r="D831" s="323" t="s">
        <v>3866</v>
      </c>
      <c r="E831" s="325" t="s">
        <v>94</v>
      </c>
      <c r="G831" s="324">
        <v>5.5</v>
      </c>
      <c r="H831" s="324">
        <v>4.875</v>
      </c>
      <c r="I831" s="324">
        <v>1.375</v>
      </c>
      <c r="J831" s="324">
        <v>1.375</v>
      </c>
      <c r="L831" s="325" t="s">
        <v>3885</v>
      </c>
      <c r="M831" s="326" t="s">
        <v>3886</v>
      </c>
    </row>
    <row r="832" spans="2:15">
      <c r="B832" s="322">
        <v>40295</v>
      </c>
      <c r="C832" s="323">
        <v>2702</v>
      </c>
      <c r="D832" s="323" t="s">
        <v>3866</v>
      </c>
      <c r="E832" s="325" t="s">
        <v>94</v>
      </c>
      <c r="G832" s="324">
        <v>6</v>
      </c>
      <c r="H832" s="324">
        <v>4.625</v>
      </c>
      <c r="I832" s="324">
        <v>1</v>
      </c>
      <c r="J832" s="324">
        <v>1.0625</v>
      </c>
      <c r="L832" s="325" t="s">
        <v>3889</v>
      </c>
      <c r="M832" s="326" t="s">
        <v>3890</v>
      </c>
    </row>
    <row r="833" spans="2:17">
      <c r="B833" s="322">
        <v>40295</v>
      </c>
      <c r="C833" s="323">
        <v>2703</v>
      </c>
      <c r="D833" s="323" t="s">
        <v>3866</v>
      </c>
      <c r="E833" s="325" t="s">
        <v>94</v>
      </c>
      <c r="G833" s="324">
        <v>4.625</v>
      </c>
      <c r="H833" s="324">
        <v>4.625</v>
      </c>
      <c r="I833" s="324">
        <v>0.75</v>
      </c>
      <c r="J833" s="324">
        <v>0.75</v>
      </c>
      <c r="L833" s="325" t="s">
        <v>3891</v>
      </c>
      <c r="M833" s="326" t="s">
        <v>3892</v>
      </c>
    </row>
    <row r="834" spans="2:17">
      <c r="B834" s="322">
        <v>40295</v>
      </c>
      <c r="C834" s="323">
        <v>2704</v>
      </c>
      <c r="D834" s="323" t="s">
        <v>3866</v>
      </c>
      <c r="E834" s="325" t="s">
        <v>94</v>
      </c>
      <c r="G834" s="324">
        <v>4.75</v>
      </c>
      <c r="H834" s="324">
        <v>2.75</v>
      </c>
      <c r="I834" s="324">
        <v>0.75</v>
      </c>
      <c r="J834" s="324">
        <v>0.75</v>
      </c>
      <c r="L834" s="325" t="s">
        <v>3891</v>
      </c>
      <c r="M834" s="326" t="s">
        <v>3892</v>
      </c>
    </row>
    <row r="835" spans="2:17">
      <c r="B835" s="322">
        <v>40308</v>
      </c>
      <c r="C835" s="323">
        <v>2705</v>
      </c>
      <c r="D835" s="323" t="s">
        <v>3866</v>
      </c>
      <c r="E835" s="325" t="s">
        <v>3590</v>
      </c>
      <c r="G835" s="324">
        <v>9.75</v>
      </c>
      <c r="H835" s="324">
        <v>6.125</v>
      </c>
      <c r="L835" s="325" t="s">
        <v>3893</v>
      </c>
      <c r="M835" s="326" t="s">
        <v>3262</v>
      </c>
    </row>
    <row r="836" spans="2:17">
      <c r="B836" s="322">
        <v>40311</v>
      </c>
      <c r="C836" s="323">
        <v>2706</v>
      </c>
      <c r="D836" s="323" t="s">
        <v>3866</v>
      </c>
      <c r="E836" s="325" t="s">
        <v>3825</v>
      </c>
      <c r="G836" s="324">
        <v>5.125</v>
      </c>
      <c r="H836" s="324">
        <v>4.3125</v>
      </c>
      <c r="I836" s="324">
        <v>1.3125</v>
      </c>
      <c r="L836" s="325" t="s">
        <v>3894</v>
      </c>
      <c r="M836" s="326" t="s">
        <v>3895</v>
      </c>
    </row>
    <row r="837" spans="2:17">
      <c r="B837" s="322">
        <v>40311</v>
      </c>
      <c r="C837" s="323">
        <v>2707</v>
      </c>
      <c r="D837" s="323" t="s">
        <v>3866</v>
      </c>
      <c r="E837" s="325" t="s">
        <v>3786</v>
      </c>
      <c r="G837" s="324">
        <v>2.25</v>
      </c>
      <c r="H837" s="324">
        <v>2.25</v>
      </c>
      <c r="I837" s="324">
        <v>4.5</v>
      </c>
      <c r="K837" s="324" t="s">
        <v>3896</v>
      </c>
      <c r="L837" s="325" t="s">
        <v>3894</v>
      </c>
      <c r="M837" s="326" t="s">
        <v>3897</v>
      </c>
    </row>
    <row r="838" spans="2:17">
      <c r="B838" s="322">
        <v>40311</v>
      </c>
      <c r="C838" s="323">
        <v>2708</v>
      </c>
      <c r="D838" s="323" t="s">
        <v>3866</v>
      </c>
      <c r="E838" s="325" t="s">
        <v>3825</v>
      </c>
      <c r="G838" s="324">
        <v>2.25</v>
      </c>
      <c r="H838" s="324">
        <v>2.25</v>
      </c>
      <c r="I838" s="324">
        <v>0.5625</v>
      </c>
      <c r="L838" s="325" t="s">
        <v>3894</v>
      </c>
      <c r="M838" s="326" t="s">
        <v>3898</v>
      </c>
    </row>
    <row r="839" spans="2:17">
      <c r="B839" s="322">
        <v>40311</v>
      </c>
      <c r="C839" s="323">
        <v>2709</v>
      </c>
      <c r="D839" s="323" t="s">
        <v>3866</v>
      </c>
      <c r="E839" s="325" t="s">
        <v>3825</v>
      </c>
      <c r="G839" s="324">
        <v>3.75</v>
      </c>
      <c r="H839" s="324">
        <v>3.125</v>
      </c>
      <c r="I839" s="324">
        <v>1.4375</v>
      </c>
      <c r="L839" s="325" t="s">
        <v>3894</v>
      </c>
      <c r="M839" s="326" t="s">
        <v>3884</v>
      </c>
    </row>
    <row r="840" spans="2:17">
      <c r="B840" s="322">
        <v>40315</v>
      </c>
      <c r="C840" s="323">
        <v>2710</v>
      </c>
      <c r="D840" s="323" t="s">
        <v>3866</v>
      </c>
      <c r="E840" s="325" t="s">
        <v>3825</v>
      </c>
      <c r="L840" s="325" t="s">
        <v>3899</v>
      </c>
      <c r="M840" s="326" t="s">
        <v>3895</v>
      </c>
    </row>
    <row r="841" spans="2:17">
      <c r="B841" s="322">
        <v>40315</v>
      </c>
      <c r="C841" s="323">
        <v>2711</v>
      </c>
      <c r="D841" s="323" t="s">
        <v>3866</v>
      </c>
      <c r="E841" s="325" t="s">
        <v>3825</v>
      </c>
      <c r="L841" s="325" t="s">
        <v>3899</v>
      </c>
      <c r="M841" s="326" t="s">
        <v>3895</v>
      </c>
    </row>
    <row r="842" spans="2:17">
      <c r="B842" s="322">
        <v>40315</v>
      </c>
      <c r="C842" s="323">
        <v>2712</v>
      </c>
      <c r="D842" s="323" t="s">
        <v>3866</v>
      </c>
      <c r="E842" s="325" t="s">
        <v>3825</v>
      </c>
      <c r="L842" s="325" t="s">
        <v>3899</v>
      </c>
      <c r="M842" s="326" t="s">
        <v>3895</v>
      </c>
    </row>
    <row r="843" spans="2:17">
      <c r="B843" s="322">
        <v>40316</v>
      </c>
      <c r="C843" s="323">
        <v>2713</v>
      </c>
      <c r="D843" s="323" t="s">
        <v>3866</v>
      </c>
      <c r="E843" s="325" t="s">
        <v>94</v>
      </c>
      <c r="G843" s="324">
        <v>7.5</v>
      </c>
      <c r="H843" s="324">
        <v>5.5</v>
      </c>
      <c r="I843" s="324">
        <v>1.25</v>
      </c>
      <c r="J843" s="324">
        <v>1.3125</v>
      </c>
      <c r="L843" s="325" t="s">
        <v>3900</v>
      </c>
      <c r="M843" s="326" t="s">
        <v>3892</v>
      </c>
    </row>
    <row r="844" spans="2:17">
      <c r="B844" s="322">
        <v>40317</v>
      </c>
      <c r="C844" s="323">
        <v>2714</v>
      </c>
      <c r="D844" s="323" t="s">
        <v>3866</v>
      </c>
      <c r="E844" s="325" t="s">
        <v>94</v>
      </c>
      <c r="G844" s="324">
        <v>5</v>
      </c>
      <c r="H844" s="324">
        <v>2.1875</v>
      </c>
      <c r="I844" s="324">
        <v>0.625</v>
      </c>
      <c r="J844" s="324">
        <v>0.6875</v>
      </c>
      <c r="L844" s="325" t="s">
        <v>3901</v>
      </c>
      <c r="M844" s="326" t="s">
        <v>3892</v>
      </c>
    </row>
    <row r="845" spans="2:17">
      <c r="B845" s="322">
        <v>40318</v>
      </c>
      <c r="C845" s="323">
        <v>2715</v>
      </c>
      <c r="D845" s="323" t="s">
        <v>2845</v>
      </c>
      <c r="E845" s="325" t="s">
        <v>94</v>
      </c>
      <c r="G845" s="324">
        <v>3.1875</v>
      </c>
      <c r="H845" s="324">
        <v>2.9375</v>
      </c>
      <c r="I845" s="324">
        <v>2.25</v>
      </c>
      <c r="J845" s="324">
        <v>2.1875</v>
      </c>
      <c r="K845" s="324" t="s">
        <v>2861</v>
      </c>
      <c r="L845" s="325" t="s">
        <v>3870</v>
      </c>
      <c r="M845" s="326" t="s">
        <v>3902</v>
      </c>
      <c r="N845" s="325" t="s">
        <v>3903</v>
      </c>
      <c r="O845" s="321" t="s">
        <v>3904</v>
      </c>
    </row>
    <row r="846" spans="2:17">
      <c r="B846" s="322">
        <v>41841</v>
      </c>
      <c r="C846" s="323">
        <v>2716</v>
      </c>
      <c r="D846" s="323" t="s">
        <v>2845</v>
      </c>
      <c r="E846" s="325" t="s">
        <v>94</v>
      </c>
      <c r="G846" s="324">
        <v>7.25</v>
      </c>
      <c r="H846" s="324">
        <v>5.375</v>
      </c>
      <c r="I846" s="324">
        <v>1</v>
      </c>
      <c r="J846" s="324">
        <v>1</v>
      </c>
      <c r="K846" s="324" t="s">
        <v>2861</v>
      </c>
      <c r="L846" s="325" t="s">
        <v>3870</v>
      </c>
      <c r="M846" s="326" t="s">
        <v>3902</v>
      </c>
      <c r="N846" s="325" t="s">
        <v>3905</v>
      </c>
      <c r="O846" s="321" t="s">
        <v>3906</v>
      </c>
      <c r="P846" s="321" t="s">
        <v>3907</v>
      </c>
      <c r="Q846" s="321" t="s">
        <v>3907</v>
      </c>
    </row>
    <row r="847" spans="2:17">
      <c r="B847" s="322">
        <v>41841</v>
      </c>
      <c r="C847" s="323">
        <v>2718</v>
      </c>
      <c r="D847" s="323" t="s">
        <v>2845</v>
      </c>
      <c r="E847" s="325" t="s">
        <v>94</v>
      </c>
      <c r="G847" s="324">
        <v>10.625</v>
      </c>
      <c r="H847" s="324">
        <v>8.25</v>
      </c>
      <c r="I847" s="324">
        <v>1</v>
      </c>
      <c r="J847" s="324">
        <v>1</v>
      </c>
      <c r="K847" s="324" t="s">
        <v>2861</v>
      </c>
      <c r="L847" s="325" t="s">
        <v>3870</v>
      </c>
      <c r="M847" s="326" t="s">
        <v>3902</v>
      </c>
      <c r="N847" s="325" t="s">
        <v>3908</v>
      </c>
      <c r="O847" s="321" t="s">
        <v>3906</v>
      </c>
      <c r="P847" s="321" t="s">
        <v>3909</v>
      </c>
      <c r="Q847" s="321" t="s">
        <v>3909</v>
      </c>
    </row>
    <row r="848" spans="2:17">
      <c r="C848" s="323">
        <v>2720</v>
      </c>
      <c r="E848" s="325" t="s">
        <v>94</v>
      </c>
      <c r="G848" s="324">
        <v>5.9375</v>
      </c>
      <c r="H848" s="324">
        <v>4.5625</v>
      </c>
      <c r="I848" s="324">
        <v>1</v>
      </c>
      <c r="N848" s="325" t="s">
        <v>3910</v>
      </c>
    </row>
    <row r="849" spans="2:14">
      <c r="B849" s="322">
        <v>40325</v>
      </c>
      <c r="C849" s="323">
        <v>2721</v>
      </c>
      <c r="D849" s="323" t="s">
        <v>3866</v>
      </c>
      <c r="E849" s="325" t="s">
        <v>94</v>
      </c>
      <c r="G849" s="324">
        <v>5.75</v>
      </c>
      <c r="H849" s="324">
        <v>4.25</v>
      </c>
      <c r="I849" s="324">
        <v>1.125</v>
      </c>
      <c r="J849" s="324">
        <v>1.125</v>
      </c>
      <c r="L849" s="325" t="s">
        <v>3885</v>
      </c>
      <c r="M849" s="326" t="s">
        <v>3886</v>
      </c>
    </row>
    <row r="850" spans="2:14">
      <c r="B850" s="322">
        <v>40325</v>
      </c>
      <c r="C850" s="323">
        <v>2722</v>
      </c>
      <c r="D850" s="323" t="s">
        <v>3866</v>
      </c>
      <c r="E850" s="325" t="s">
        <v>94</v>
      </c>
      <c r="G850" s="324">
        <v>7.1875</v>
      </c>
      <c r="H850" s="324">
        <v>5.1875</v>
      </c>
      <c r="I850" s="324">
        <v>0.75</v>
      </c>
      <c r="J850" s="324">
        <v>0.75</v>
      </c>
      <c r="L850" s="325" t="s">
        <v>3885</v>
      </c>
      <c r="M850" s="326" t="s">
        <v>3886</v>
      </c>
    </row>
    <row r="851" spans="2:14">
      <c r="B851" s="322">
        <v>40325</v>
      </c>
      <c r="C851" s="323">
        <v>2723</v>
      </c>
      <c r="D851" s="323" t="s">
        <v>3866</v>
      </c>
      <c r="E851" s="325" t="s">
        <v>94</v>
      </c>
      <c r="G851" s="324">
        <v>9.75</v>
      </c>
      <c r="H851" s="324">
        <v>6.75</v>
      </c>
      <c r="I851" s="324">
        <v>0.75</v>
      </c>
      <c r="J851" s="324">
        <v>0.75</v>
      </c>
      <c r="L851" s="325" t="s">
        <v>3885</v>
      </c>
      <c r="M851" s="326" t="s">
        <v>3886</v>
      </c>
    </row>
    <row r="852" spans="2:14">
      <c r="B852" s="322">
        <v>40388</v>
      </c>
      <c r="C852" s="323">
        <v>2724</v>
      </c>
      <c r="D852" s="323" t="s">
        <v>2849</v>
      </c>
      <c r="E852" s="325" t="s">
        <v>2035</v>
      </c>
      <c r="G852" s="324">
        <v>6.6875</v>
      </c>
      <c r="H852" s="324">
        <v>4.9375</v>
      </c>
      <c r="I852" s="324">
        <v>1</v>
      </c>
      <c r="K852" s="324" t="s">
        <v>2899</v>
      </c>
      <c r="L852" s="325" t="s">
        <v>3911</v>
      </c>
      <c r="M852" s="326" t="s">
        <v>3912</v>
      </c>
      <c r="N852" s="325" t="s">
        <v>3908</v>
      </c>
    </row>
    <row r="853" spans="2:14">
      <c r="B853" s="322">
        <v>40388</v>
      </c>
      <c r="C853" s="323">
        <v>2725</v>
      </c>
      <c r="D853" s="323" t="s">
        <v>2849</v>
      </c>
      <c r="E853" s="325" t="s">
        <v>2035</v>
      </c>
      <c r="G853" s="324">
        <v>7.4375</v>
      </c>
      <c r="H853" s="324">
        <v>5.4375</v>
      </c>
      <c r="I853" s="324">
        <v>1</v>
      </c>
      <c r="K853" s="324" t="s">
        <v>3913</v>
      </c>
      <c r="L853" s="325" t="s">
        <v>3911</v>
      </c>
      <c r="M853" s="326" t="s">
        <v>3912</v>
      </c>
      <c r="N853" s="334" t="s">
        <v>3908</v>
      </c>
    </row>
    <row r="854" spans="2:14">
      <c r="B854" s="322">
        <v>40388</v>
      </c>
      <c r="C854" s="323">
        <v>2726</v>
      </c>
      <c r="D854" s="323" t="s">
        <v>2849</v>
      </c>
      <c r="E854" s="325" t="s">
        <v>2035</v>
      </c>
      <c r="G854" s="324">
        <v>8.3125</v>
      </c>
      <c r="H854" s="324">
        <v>5.6875</v>
      </c>
      <c r="I854" s="324">
        <v>1</v>
      </c>
      <c r="K854" s="324" t="s">
        <v>2899</v>
      </c>
      <c r="L854" s="325" t="s">
        <v>3911</v>
      </c>
      <c r="M854" s="326" t="s">
        <v>3912</v>
      </c>
      <c r="N854" s="334" t="s">
        <v>3908</v>
      </c>
    </row>
    <row r="855" spans="2:14">
      <c r="B855" s="322">
        <v>40388</v>
      </c>
      <c r="C855" s="323">
        <v>2728</v>
      </c>
      <c r="D855" s="323" t="s">
        <v>2849</v>
      </c>
      <c r="E855" s="325" t="s">
        <v>2035</v>
      </c>
      <c r="G855" s="324">
        <v>9.6875</v>
      </c>
      <c r="H855" s="324">
        <v>6.1875</v>
      </c>
      <c r="I855" s="324">
        <v>1</v>
      </c>
      <c r="K855" s="324" t="s">
        <v>2899</v>
      </c>
      <c r="L855" s="325" t="s">
        <v>3911</v>
      </c>
      <c r="M855" s="326" t="s">
        <v>3912</v>
      </c>
      <c r="N855" s="325" t="s">
        <v>3908</v>
      </c>
    </row>
    <row r="856" spans="2:14">
      <c r="B856" s="322">
        <v>40331</v>
      </c>
      <c r="C856" s="323">
        <v>2729</v>
      </c>
      <c r="D856" s="323" t="s">
        <v>3866</v>
      </c>
      <c r="E856" s="357" t="s">
        <v>94</v>
      </c>
      <c r="F856" s="357"/>
      <c r="G856" s="324">
        <v>7.375</v>
      </c>
      <c r="H856" s="324">
        <v>5.375</v>
      </c>
      <c r="I856" s="324">
        <v>0.75</v>
      </c>
      <c r="J856" s="324">
        <v>0.75</v>
      </c>
      <c r="L856" s="325" t="s">
        <v>3885</v>
      </c>
      <c r="M856" s="326" t="s">
        <v>3886</v>
      </c>
    </row>
    <row r="857" spans="2:14">
      <c r="B857" s="322">
        <v>40333</v>
      </c>
      <c r="C857" s="323">
        <v>2730</v>
      </c>
      <c r="D857" s="323" t="s">
        <v>3866</v>
      </c>
      <c r="E857" s="325" t="s">
        <v>3825</v>
      </c>
      <c r="G857" s="324">
        <v>5.875</v>
      </c>
      <c r="H857" s="324">
        <v>4.5</v>
      </c>
      <c r="I857" s="324">
        <v>1</v>
      </c>
      <c r="L857" s="325" t="s">
        <v>3880</v>
      </c>
      <c r="M857" s="326" t="s">
        <v>3914</v>
      </c>
    </row>
    <row r="858" spans="2:14">
      <c r="B858" s="322">
        <v>40333</v>
      </c>
      <c r="C858" s="323">
        <v>2731</v>
      </c>
      <c r="D858" s="323" t="s">
        <v>3866</v>
      </c>
      <c r="E858" s="325" t="s">
        <v>3825</v>
      </c>
      <c r="G858" s="324">
        <v>6.625</v>
      </c>
      <c r="H858" s="324">
        <v>4.875</v>
      </c>
      <c r="I858" s="324">
        <v>1</v>
      </c>
      <c r="L858" s="325" t="s">
        <v>2875</v>
      </c>
      <c r="M858" s="326" t="s">
        <v>3915</v>
      </c>
    </row>
    <row r="859" spans="2:14">
      <c r="B859" s="322">
        <v>40333</v>
      </c>
      <c r="C859" s="323">
        <v>2732</v>
      </c>
      <c r="D859" s="323" t="s">
        <v>3866</v>
      </c>
      <c r="E859" s="325" t="s">
        <v>3825</v>
      </c>
      <c r="G859" s="324">
        <v>7.375</v>
      </c>
      <c r="H859" s="324">
        <v>5.375</v>
      </c>
      <c r="I859" s="324">
        <v>1</v>
      </c>
      <c r="L859" s="325" t="s">
        <v>2875</v>
      </c>
      <c r="M859" s="326" t="s">
        <v>3916</v>
      </c>
    </row>
    <row r="860" spans="2:14">
      <c r="B860" s="322">
        <v>40333</v>
      </c>
      <c r="C860" s="323">
        <v>2733</v>
      </c>
      <c r="D860" s="323" t="s">
        <v>3866</v>
      </c>
      <c r="E860" s="325" t="s">
        <v>3825</v>
      </c>
      <c r="G860" s="324">
        <v>8.25</v>
      </c>
      <c r="H860" s="324">
        <v>5.625</v>
      </c>
      <c r="I860" s="324">
        <v>1</v>
      </c>
      <c r="L860" s="325" t="s">
        <v>2875</v>
      </c>
      <c r="M860" s="326" t="s">
        <v>3917</v>
      </c>
    </row>
    <row r="861" spans="2:14">
      <c r="B861" s="322">
        <v>40333</v>
      </c>
      <c r="C861" s="323">
        <v>2734</v>
      </c>
      <c r="D861" s="323" t="s">
        <v>3866</v>
      </c>
      <c r="E861" s="325" t="s">
        <v>3825</v>
      </c>
      <c r="G861" s="324">
        <v>8.875</v>
      </c>
      <c r="H861" s="324">
        <v>5.8125</v>
      </c>
      <c r="I861" s="324">
        <v>1</v>
      </c>
      <c r="L861" s="325" t="s">
        <v>2875</v>
      </c>
      <c r="M861" s="326" t="s">
        <v>3918</v>
      </c>
    </row>
    <row r="862" spans="2:14">
      <c r="B862" s="322">
        <v>40333</v>
      </c>
      <c r="C862" s="323">
        <v>2735</v>
      </c>
      <c r="D862" s="323" t="s">
        <v>3866</v>
      </c>
      <c r="E862" s="325" t="s">
        <v>3825</v>
      </c>
      <c r="G862" s="324">
        <v>9.625</v>
      </c>
      <c r="H862" s="324">
        <v>6.125</v>
      </c>
      <c r="I862" s="324">
        <v>0.9375</v>
      </c>
      <c r="L862" s="325" t="s">
        <v>2875</v>
      </c>
      <c r="M862" s="326" t="s">
        <v>3919</v>
      </c>
    </row>
    <row r="863" spans="2:14">
      <c r="B863" s="322">
        <v>40344</v>
      </c>
      <c r="C863" s="323">
        <v>2736</v>
      </c>
      <c r="D863" s="323" t="s">
        <v>3866</v>
      </c>
      <c r="E863" s="325" t="s">
        <v>3825</v>
      </c>
      <c r="G863" s="324">
        <v>3.0625</v>
      </c>
      <c r="H863" s="324">
        <v>3.0625</v>
      </c>
      <c r="I863" s="324">
        <v>1.9375</v>
      </c>
      <c r="L863" s="325" t="s">
        <v>3920</v>
      </c>
      <c r="M863" s="326" t="s">
        <v>3921</v>
      </c>
    </row>
    <row r="864" spans="2:14">
      <c r="B864" s="322">
        <v>40344</v>
      </c>
      <c r="C864" s="323">
        <v>2737</v>
      </c>
      <c r="D864" s="323" t="s">
        <v>3866</v>
      </c>
      <c r="E864" s="325" t="s">
        <v>3825</v>
      </c>
      <c r="G864" s="324">
        <v>5.9375</v>
      </c>
      <c r="H864" s="324">
        <v>5.4375</v>
      </c>
      <c r="I864" s="324">
        <v>1</v>
      </c>
      <c r="L864" s="325" t="s">
        <v>3920</v>
      </c>
      <c r="M864" s="326" t="s">
        <v>3922</v>
      </c>
    </row>
    <row r="865" spans="2:17">
      <c r="B865" s="322">
        <v>40344</v>
      </c>
      <c r="C865" s="323">
        <v>2738</v>
      </c>
      <c r="D865" s="323" t="s">
        <v>3866</v>
      </c>
      <c r="E865" s="325" t="s">
        <v>3825</v>
      </c>
      <c r="L865" s="325" t="s">
        <v>3920</v>
      </c>
      <c r="M865" s="326" t="s">
        <v>3923</v>
      </c>
    </row>
    <row r="866" spans="2:17">
      <c r="B866" s="322">
        <v>40388</v>
      </c>
      <c r="C866" s="323">
        <v>2740</v>
      </c>
      <c r="D866" s="323" t="s">
        <v>3866</v>
      </c>
      <c r="E866" s="325" t="s">
        <v>3825</v>
      </c>
      <c r="G866" s="324">
        <v>4.0625</v>
      </c>
      <c r="H866" s="324">
        <v>2.875</v>
      </c>
      <c r="I866" s="324">
        <v>2.875</v>
      </c>
      <c r="K866" s="324" t="s">
        <v>3924</v>
      </c>
      <c r="L866" s="325" t="s">
        <v>3885</v>
      </c>
      <c r="M866" s="326" t="s">
        <v>3925</v>
      </c>
    </row>
    <row r="867" spans="2:17">
      <c r="B867" s="322">
        <v>40361</v>
      </c>
      <c r="C867" s="323">
        <v>2743</v>
      </c>
      <c r="D867" s="323" t="s">
        <v>2907</v>
      </c>
      <c r="E867" s="325" t="s">
        <v>3786</v>
      </c>
      <c r="G867" s="324">
        <v>5.5</v>
      </c>
      <c r="H867" s="324">
        <v>4</v>
      </c>
      <c r="I867" s="324">
        <v>0.96875</v>
      </c>
      <c r="L867" s="325" t="s">
        <v>3926</v>
      </c>
      <c r="M867" s="326" t="s">
        <v>3927</v>
      </c>
      <c r="N867" s="325" t="s">
        <v>3928</v>
      </c>
    </row>
    <row r="868" spans="2:17">
      <c r="B868" s="322">
        <v>40375</v>
      </c>
      <c r="C868" s="323">
        <v>2744</v>
      </c>
      <c r="D868" s="323" t="s">
        <v>3866</v>
      </c>
      <c r="E868" s="325" t="s">
        <v>3590</v>
      </c>
      <c r="G868" s="324">
        <v>5.75</v>
      </c>
      <c r="H868" s="324">
        <v>6.375</v>
      </c>
      <c r="K868" s="324" t="s">
        <v>3929</v>
      </c>
      <c r="L868" s="325" t="s">
        <v>3930</v>
      </c>
      <c r="M868" s="326" t="s">
        <v>3931</v>
      </c>
    </row>
    <row r="869" spans="2:17">
      <c r="B869" s="322">
        <v>40388</v>
      </c>
      <c r="C869" s="323">
        <v>2745</v>
      </c>
      <c r="D869" s="323" t="s">
        <v>2849</v>
      </c>
      <c r="E869" s="325" t="s">
        <v>2035</v>
      </c>
      <c r="G869" s="324">
        <v>8.9375</v>
      </c>
      <c r="H869" s="324">
        <v>7.9375</v>
      </c>
      <c r="I869" s="324">
        <v>2.5</v>
      </c>
      <c r="K869" s="324" t="s">
        <v>2894</v>
      </c>
      <c r="L869" s="325" t="s">
        <v>3932</v>
      </c>
      <c r="M869" s="326" t="s">
        <v>3933</v>
      </c>
      <c r="N869" s="334" t="s">
        <v>3908</v>
      </c>
    </row>
    <row r="870" spans="2:17">
      <c r="B870" s="322">
        <v>40388</v>
      </c>
      <c r="C870" s="323">
        <v>2746</v>
      </c>
      <c r="D870" s="323" t="s">
        <v>3866</v>
      </c>
      <c r="E870" s="325" t="s">
        <v>3825</v>
      </c>
      <c r="G870" s="324">
        <v>5.4375</v>
      </c>
      <c r="H870" s="324">
        <v>3.9375</v>
      </c>
      <c r="I870" s="324">
        <v>0.75</v>
      </c>
      <c r="K870" s="324" t="s">
        <v>3934</v>
      </c>
      <c r="L870" s="325" t="s">
        <v>3889</v>
      </c>
    </row>
    <row r="871" spans="2:17">
      <c r="B871" s="322">
        <v>40401</v>
      </c>
      <c r="C871" s="323">
        <v>2747</v>
      </c>
      <c r="D871" s="323" t="s">
        <v>2845</v>
      </c>
      <c r="E871" s="325" t="s">
        <v>94</v>
      </c>
      <c r="F871" s="325" t="s">
        <v>2860</v>
      </c>
      <c r="G871" s="324">
        <v>4.25</v>
      </c>
      <c r="H871" s="324">
        <v>4.25</v>
      </c>
      <c r="I871" s="324">
        <v>0.875</v>
      </c>
      <c r="J871" s="324">
        <v>0.625</v>
      </c>
      <c r="K871" s="324" t="s">
        <v>3574</v>
      </c>
      <c r="L871" s="325" t="s">
        <v>3870</v>
      </c>
      <c r="M871" s="326" t="s">
        <v>3935</v>
      </c>
      <c r="N871" s="325" t="s">
        <v>3936</v>
      </c>
      <c r="O871" s="321" t="s">
        <v>3937</v>
      </c>
      <c r="P871" s="321" t="s">
        <v>3938</v>
      </c>
      <c r="Q871" s="321" t="s">
        <v>3939</v>
      </c>
    </row>
    <row r="872" spans="2:17">
      <c r="B872" s="322">
        <v>40387</v>
      </c>
      <c r="C872" s="323">
        <v>2749</v>
      </c>
      <c r="D872" s="323" t="s">
        <v>3866</v>
      </c>
      <c r="E872" s="325" t="s">
        <v>3590</v>
      </c>
      <c r="G872" s="324">
        <v>6.5</v>
      </c>
      <c r="H872" s="324">
        <v>3.25</v>
      </c>
      <c r="I872" s="324">
        <v>2</v>
      </c>
      <c r="K872" s="324" t="s">
        <v>3924</v>
      </c>
      <c r="L872" s="325" t="s">
        <v>3883</v>
      </c>
      <c r="M872" s="326" t="s">
        <v>3940</v>
      </c>
    </row>
    <row r="873" spans="2:17">
      <c r="B873" s="322">
        <v>40387</v>
      </c>
      <c r="C873" s="323">
        <v>2750</v>
      </c>
      <c r="D873" s="323" t="s">
        <v>2845</v>
      </c>
      <c r="E873" s="325" t="s">
        <v>99</v>
      </c>
      <c r="G873" s="324">
        <v>6</v>
      </c>
      <c r="H873" s="324">
        <v>5.5</v>
      </c>
      <c r="I873" s="324">
        <v>1.5</v>
      </c>
      <c r="L873" s="325" t="s">
        <v>2875</v>
      </c>
      <c r="M873" s="326" t="s">
        <v>3941</v>
      </c>
      <c r="N873" s="325" t="s">
        <v>1338</v>
      </c>
    </row>
    <row r="874" spans="2:17">
      <c r="C874" s="323">
        <v>2752</v>
      </c>
      <c r="D874" s="323" t="s">
        <v>3866</v>
      </c>
      <c r="E874" s="325" t="s">
        <v>3825</v>
      </c>
      <c r="G874" s="324">
        <v>3.4375</v>
      </c>
      <c r="H874" s="324">
        <v>3.4375</v>
      </c>
      <c r="I874" s="324">
        <v>2</v>
      </c>
      <c r="K874" s="324" t="s">
        <v>3934</v>
      </c>
      <c r="L874" s="325" t="s">
        <v>3687</v>
      </c>
      <c r="M874" s="326" t="s">
        <v>3942</v>
      </c>
    </row>
    <row r="875" spans="2:17">
      <c r="B875" s="322">
        <v>40409</v>
      </c>
      <c r="C875" s="323">
        <v>2753</v>
      </c>
      <c r="D875" s="323" t="s">
        <v>2845</v>
      </c>
      <c r="E875" s="325" t="s">
        <v>94</v>
      </c>
      <c r="G875" s="324">
        <v>15.34375</v>
      </c>
      <c r="H875" s="324">
        <v>11.34375</v>
      </c>
      <c r="I875" s="324">
        <v>2.375</v>
      </c>
      <c r="J875" s="324">
        <v>2.375</v>
      </c>
      <c r="K875" s="324" t="s">
        <v>3736</v>
      </c>
      <c r="L875" s="325" t="s">
        <v>3579</v>
      </c>
      <c r="M875" s="326" t="s">
        <v>3943</v>
      </c>
      <c r="N875" s="325" t="s">
        <v>3944</v>
      </c>
    </row>
    <row r="876" spans="2:17">
      <c r="B876" s="322">
        <v>40415</v>
      </c>
      <c r="C876" s="323">
        <v>2755</v>
      </c>
      <c r="D876" s="323" t="s">
        <v>3866</v>
      </c>
      <c r="E876" s="325" t="s">
        <v>94</v>
      </c>
      <c r="G876" s="324">
        <v>6.3125</v>
      </c>
      <c r="H876" s="324">
        <v>2.125</v>
      </c>
      <c r="I876" s="324">
        <v>1.34375</v>
      </c>
      <c r="J876" s="324">
        <v>1</v>
      </c>
      <c r="L876" s="325" t="s">
        <v>3862</v>
      </c>
      <c r="M876" s="326" t="s">
        <v>3945</v>
      </c>
    </row>
    <row r="877" spans="2:17">
      <c r="B877" s="322">
        <v>40435</v>
      </c>
      <c r="C877" s="323">
        <v>2756</v>
      </c>
      <c r="D877" s="323" t="s">
        <v>3866</v>
      </c>
      <c r="E877" s="325" t="s">
        <v>94</v>
      </c>
      <c r="G877" s="324">
        <v>3.5625</v>
      </c>
      <c r="H877" s="324">
        <v>1.8125</v>
      </c>
      <c r="I877" s="324">
        <v>1.125</v>
      </c>
      <c r="J877" s="324">
        <v>1</v>
      </c>
      <c r="K877" s="324" t="s">
        <v>3946</v>
      </c>
      <c r="L877" s="325" t="s">
        <v>3400</v>
      </c>
      <c r="M877" s="326" t="s">
        <v>3947</v>
      </c>
    </row>
    <row r="878" spans="2:17">
      <c r="B878" s="322">
        <v>40437</v>
      </c>
      <c r="C878" s="323">
        <v>2757</v>
      </c>
      <c r="D878" s="323" t="s">
        <v>3866</v>
      </c>
      <c r="E878" s="325" t="s">
        <v>3825</v>
      </c>
      <c r="G878" s="324">
        <v>5.25</v>
      </c>
      <c r="H878" s="324">
        <v>3.75</v>
      </c>
      <c r="I878" s="324">
        <v>0.875</v>
      </c>
      <c r="K878" s="324" t="s">
        <v>3934</v>
      </c>
      <c r="L878" s="325" t="s">
        <v>3862</v>
      </c>
      <c r="M878" s="326" t="s">
        <v>3948</v>
      </c>
    </row>
    <row r="879" spans="2:17">
      <c r="B879" s="322">
        <v>40436</v>
      </c>
      <c r="C879" s="323">
        <v>2759</v>
      </c>
      <c r="D879" s="323" t="s">
        <v>3866</v>
      </c>
      <c r="E879" s="325" t="s">
        <v>3825</v>
      </c>
      <c r="G879" s="324">
        <v>5.375</v>
      </c>
      <c r="H879" s="324">
        <v>3.875</v>
      </c>
      <c r="I879" s="324">
        <v>1.25</v>
      </c>
      <c r="K879" s="324" t="s">
        <v>3949</v>
      </c>
      <c r="L879" s="325" t="s">
        <v>3950</v>
      </c>
      <c r="M879" s="326" t="s">
        <v>3951</v>
      </c>
    </row>
    <row r="880" spans="2:17">
      <c r="B880" s="322">
        <v>40438</v>
      </c>
      <c r="C880" s="323">
        <v>2760</v>
      </c>
      <c r="D880" s="323" t="s">
        <v>3866</v>
      </c>
      <c r="E880" s="325" t="s">
        <v>94</v>
      </c>
      <c r="G880" s="324">
        <v>8</v>
      </c>
      <c r="H880" s="324">
        <v>8</v>
      </c>
      <c r="I880" s="324">
        <v>2.5</v>
      </c>
      <c r="J880" s="324">
        <v>2.5</v>
      </c>
      <c r="K880" s="324" t="s">
        <v>3934</v>
      </c>
      <c r="L880" s="325" t="s">
        <v>3885</v>
      </c>
      <c r="M880" s="326" t="s">
        <v>3952</v>
      </c>
    </row>
    <row r="881" spans="2:15">
      <c r="B881" s="322">
        <v>40442</v>
      </c>
      <c r="C881" s="323">
        <v>2761</v>
      </c>
      <c r="D881" s="323" t="s">
        <v>2845</v>
      </c>
      <c r="E881" s="325" t="s">
        <v>2035</v>
      </c>
      <c r="G881" s="324">
        <v>4.5</v>
      </c>
      <c r="H881" s="324">
        <v>3.5</v>
      </c>
      <c r="I881" s="324">
        <v>1</v>
      </c>
      <c r="K881" s="324" t="s">
        <v>3934</v>
      </c>
      <c r="L881" s="325" t="s">
        <v>3953</v>
      </c>
      <c r="M881" s="326" t="s">
        <v>3954</v>
      </c>
      <c r="N881" s="325" t="s">
        <v>3955</v>
      </c>
    </row>
    <row r="882" spans="2:15">
      <c r="B882" s="322">
        <v>40442</v>
      </c>
      <c r="C882" s="323">
        <v>2762</v>
      </c>
      <c r="D882" s="323" t="s">
        <v>3866</v>
      </c>
      <c r="E882" s="325" t="s">
        <v>3825</v>
      </c>
      <c r="G882" s="324">
        <v>4.625</v>
      </c>
      <c r="H882" s="324">
        <v>3.5625</v>
      </c>
      <c r="I882" s="324">
        <v>0.625</v>
      </c>
      <c r="K882" s="324" t="s">
        <v>3934</v>
      </c>
      <c r="L882" s="325" t="s">
        <v>3953</v>
      </c>
      <c r="M882" s="326" t="s">
        <v>3956</v>
      </c>
    </row>
    <row r="883" spans="2:15">
      <c r="B883" s="322">
        <v>40442</v>
      </c>
      <c r="C883" s="323">
        <v>2763</v>
      </c>
      <c r="D883" s="323" t="s">
        <v>2845</v>
      </c>
      <c r="E883" s="325" t="s">
        <v>2035</v>
      </c>
      <c r="G883" s="324">
        <v>5</v>
      </c>
      <c r="H883" s="324">
        <v>4.5</v>
      </c>
      <c r="I883" s="324">
        <v>1</v>
      </c>
      <c r="K883" s="324" t="s">
        <v>3934</v>
      </c>
      <c r="L883" s="325" t="s">
        <v>3953</v>
      </c>
      <c r="M883" s="326" t="s">
        <v>3957</v>
      </c>
      <c r="N883" s="325" t="s">
        <v>3955</v>
      </c>
    </row>
    <row r="884" spans="2:15">
      <c r="B884" s="322">
        <v>40442</v>
      </c>
      <c r="C884" s="323">
        <v>2764</v>
      </c>
      <c r="D884" s="323" t="s">
        <v>3866</v>
      </c>
      <c r="E884" s="325" t="s">
        <v>3866</v>
      </c>
      <c r="G884" s="324">
        <v>5.125</v>
      </c>
      <c r="H884" s="324">
        <v>4.5625</v>
      </c>
      <c r="I884" s="324">
        <v>0.75</v>
      </c>
      <c r="K884" s="324" t="s">
        <v>3934</v>
      </c>
      <c r="L884" s="325" t="s">
        <v>3953</v>
      </c>
      <c r="M884" s="326" t="s">
        <v>3958</v>
      </c>
    </row>
    <row r="885" spans="2:15">
      <c r="B885" s="322">
        <v>40458</v>
      </c>
      <c r="C885" s="323">
        <v>2766</v>
      </c>
      <c r="D885" s="323" t="s">
        <v>2845</v>
      </c>
      <c r="E885" s="325" t="s">
        <v>94</v>
      </c>
      <c r="G885" s="324">
        <v>13.25</v>
      </c>
      <c r="H885" s="324">
        <v>2.5</v>
      </c>
      <c r="I885" s="324">
        <v>2.5</v>
      </c>
      <c r="J885" s="324">
        <v>2.5</v>
      </c>
      <c r="K885" s="324" t="s">
        <v>2861</v>
      </c>
      <c r="L885" s="325" t="s">
        <v>3870</v>
      </c>
      <c r="M885" s="326" t="s">
        <v>3959</v>
      </c>
      <c r="N885" s="325" t="s">
        <v>3960</v>
      </c>
      <c r="O885" s="321" t="s">
        <v>3960</v>
      </c>
    </row>
    <row r="886" spans="2:15">
      <c r="B886" s="322">
        <v>40458</v>
      </c>
      <c r="C886" s="323">
        <v>2767</v>
      </c>
      <c r="D886" s="323" t="s">
        <v>2845</v>
      </c>
      <c r="E886" s="325" t="s">
        <v>3786</v>
      </c>
      <c r="G886" s="324">
        <v>6.625</v>
      </c>
      <c r="H886" s="324">
        <v>1.6000000000000001E-3</v>
      </c>
      <c r="I886" s="324">
        <v>2.125</v>
      </c>
      <c r="K886" s="324" t="s">
        <v>2980</v>
      </c>
      <c r="L886" s="325" t="s">
        <v>3961</v>
      </c>
      <c r="M886" s="326" t="s">
        <v>3962</v>
      </c>
      <c r="N886" s="325" t="s">
        <v>3963</v>
      </c>
    </row>
    <row r="887" spans="2:15">
      <c r="B887" s="322">
        <v>40458</v>
      </c>
      <c r="C887" s="323">
        <v>2768</v>
      </c>
      <c r="D887" s="323" t="s">
        <v>2845</v>
      </c>
      <c r="E887" s="325" t="s">
        <v>3786</v>
      </c>
      <c r="G887" s="324">
        <v>3.75</v>
      </c>
      <c r="H887" s="324">
        <v>1.5625</v>
      </c>
      <c r="I887" s="324">
        <v>1.25</v>
      </c>
      <c r="K887" s="324" t="s">
        <v>2980</v>
      </c>
      <c r="L887" s="325" t="s">
        <v>3961</v>
      </c>
      <c r="M887" s="326" t="s">
        <v>3964</v>
      </c>
      <c r="N887" s="325" t="s">
        <v>3965</v>
      </c>
    </row>
    <row r="888" spans="2:15">
      <c r="B888" s="322">
        <v>40458</v>
      </c>
      <c r="C888" s="323">
        <v>2769</v>
      </c>
      <c r="D888" s="323" t="s">
        <v>2845</v>
      </c>
      <c r="E888" s="325" t="s">
        <v>3786</v>
      </c>
      <c r="G888" s="324">
        <v>4.9375</v>
      </c>
      <c r="H888" s="324">
        <v>1.6875</v>
      </c>
      <c r="I888" s="324">
        <v>1.5625</v>
      </c>
      <c r="K888" s="324" t="s">
        <v>2980</v>
      </c>
      <c r="L888" s="325" t="s">
        <v>3961</v>
      </c>
      <c r="M888" s="326" t="s">
        <v>3966</v>
      </c>
      <c r="N888" s="325" t="s">
        <v>3380</v>
      </c>
    </row>
    <row r="889" spans="2:15">
      <c r="B889" s="322">
        <v>40465</v>
      </c>
      <c r="C889" s="323">
        <v>2770</v>
      </c>
      <c r="D889" s="323" t="s">
        <v>2845</v>
      </c>
      <c r="E889" s="325" t="s">
        <v>3786</v>
      </c>
      <c r="G889" s="324">
        <v>2.375</v>
      </c>
      <c r="H889" s="324">
        <v>1.125</v>
      </c>
      <c r="I889" s="324">
        <v>7.0625</v>
      </c>
      <c r="K889" s="324" t="s">
        <v>2980</v>
      </c>
      <c r="L889" s="325" t="s">
        <v>3870</v>
      </c>
      <c r="M889" s="326" t="s">
        <v>3967</v>
      </c>
      <c r="N889" s="325" t="s">
        <v>3968</v>
      </c>
    </row>
    <row r="890" spans="2:15">
      <c r="B890" s="322">
        <v>40185</v>
      </c>
      <c r="C890" s="323">
        <v>2771</v>
      </c>
      <c r="D890" s="323" t="s">
        <v>2845</v>
      </c>
      <c r="E890" s="325" t="s">
        <v>3786</v>
      </c>
      <c r="G890" s="324">
        <v>4.125</v>
      </c>
      <c r="H890" s="324">
        <v>3.125</v>
      </c>
      <c r="I890" s="324">
        <v>4.125</v>
      </c>
      <c r="K890" s="324" t="s">
        <v>2980</v>
      </c>
      <c r="L890" s="325" t="s">
        <v>3870</v>
      </c>
      <c r="M890" s="326" t="s">
        <v>3969</v>
      </c>
      <c r="N890" s="325" t="s">
        <v>3968</v>
      </c>
    </row>
    <row r="891" spans="2:15">
      <c r="B891" s="322">
        <v>40458</v>
      </c>
      <c r="C891" s="323">
        <v>2772</v>
      </c>
      <c r="D891" s="323" t="s">
        <v>3866</v>
      </c>
      <c r="E891" s="325" t="s">
        <v>3786</v>
      </c>
      <c r="G891" s="324">
        <v>2.875</v>
      </c>
      <c r="H891" s="324">
        <v>2.5</v>
      </c>
      <c r="I891" s="324">
        <v>4.25</v>
      </c>
      <c r="K891" s="324" t="s">
        <v>3896</v>
      </c>
      <c r="L891" s="325" t="s">
        <v>3950</v>
      </c>
      <c r="M891" s="326" t="s">
        <v>3970</v>
      </c>
    </row>
    <row r="892" spans="2:15">
      <c r="B892" s="322">
        <v>40458</v>
      </c>
      <c r="C892" s="323">
        <v>2773</v>
      </c>
      <c r="D892" s="323" t="s">
        <v>3866</v>
      </c>
      <c r="E892" s="325" t="s">
        <v>3825</v>
      </c>
      <c r="G892" s="324">
        <v>6.25</v>
      </c>
      <c r="H892" s="324">
        <v>3.75</v>
      </c>
      <c r="I892" s="324">
        <v>1.5625</v>
      </c>
      <c r="K892" s="324" t="s">
        <v>3924</v>
      </c>
      <c r="L892" s="325" t="s">
        <v>3883</v>
      </c>
      <c r="M892" s="326" t="s">
        <v>3971</v>
      </c>
    </row>
    <row r="893" spans="2:15">
      <c r="B893" s="322">
        <v>40458</v>
      </c>
      <c r="C893" s="323">
        <v>2774</v>
      </c>
      <c r="D893" s="323" t="s">
        <v>3866</v>
      </c>
      <c r="E893" s="325" t="s">
        <v>94</v>
      </c>
      <c r="G893" s="324">
        <v>4</v>
      </c>
      <c r="H893" s="324">
        <v>4</v>
      </c>
      <c r="I893" s="324">
        <v>2.875</v>
      </c>
      <c r="J893" s="324">
        <v>2.875</v>
      </c>
      <c r="K893" s="324" t="s">
        <v>3934</v>
      </c>
      <c r="L893" s="325" t="s">
        <v>3885</v>
      </c>
      <c r="M893" s="326" t="s">
        <v>3972</v>
      </c>
    </row>
    <row r="894" spans="2:15">
      <c r="B894" s="322">
        <v>40465</v>
      </c>
      <c r="C894" s="323">
        <v>2775</v>
      </c>
      <c r="D894" s="323" t="s">
        <v>3866</v>
      </c>
      <c r="E894" s="325" t="s">
        <v>94</v>
      </c>
      <c r="G894" s="324">
        <v>4</v>
      </c>
      <c r="H894" s="324">
        <v>3.1875</v>
      </c>
      <c r="I894" s="324">
        <v>1.25</v>
      </c>
      <c r="J894" s="324">
        <v>1.25</v>
      </c>
      <c r="K894" s="324" t="s">
        <v>3934</v>
      </c>
      <c r="L894" s="325" t="s">
        <v>3885</v>
      </c>
      <c r="M894" s="326" t="s">
        <v>3972</v>
      </c>
    </row>
    <row r="895" spans="2:15">
      <c r="C895" s="323">
        <v>2776</v>
      </c>
    </row>
    <row r="896" spans="2:15">
      <c r="C896" s="323">
        <v>2777</v>
      </c>
    </row>
    <row r="897" spans="1:17" s="335" customFormat="1">
      <c r="A897" s="321"/>
      <c r="B897" s="322"/>
      <c r="C897" s="323">
        <v>2778</v>
      </c>
      <c r="D897" s="323" t="s">
        <v>3866</v>
      </c>
      <c r="E897" s="325" t="s">
        <v>94</v>
      </c>
      <c r="F897" s="325"/>
      <c r="G897" s="324">
        <v>5</v>
      </c>
      <c r="H897" s="324">
        <v>6.75</v>
      </c>
      <c r="I897" s="324">
        <v>0.75</v>
      </c>
      <c r="J897" s="324">
        <v>0.75</v>
      </c>
      <c r="K897" s="324" t="s">
        <v>3924</v>
      </c>
      <c r="L897" s="325" t="s">
        <v>3973</v>
      </c>
      <c r="M897" s="326"/>
      <c r="N897" s="325"/>
      <c r="O897" s="321"/>
      <c r="P897" s="321"/>
      <c r="Q897" s="321"/>
    </row>
    <row r="898" spans="1:17">
      <c r="B898" s="322">
        <v>40499</v>
      </c>
      <c r="C898" s="323">
        <v>2779</v>
      </c>
      <c r="D898" s="323" t="s">
        <v>3866</v>
      </c>
      <c r="E898" s="325" t="s">
        <v>3825</v>
      </c>
      <c r="G898" s="324">
        <v>3.6875</v>
      </c>
      <c r="H898" s="324">
        <v>3.0625</v>
      </c>
      <c r="I898" s="324">
        <v>1</v>
      </c>
      <c r="K898" s="324" t="s">
        <v>3934</v>
      </c>
      <c r="L898" s="325" t="s">
        <v>3974</v>
      </c>
      <c r="M898" s="326" t="s">
        <v>3975</v>
      </c>
    </row>
    <row r="899" spans="1:17">
      <c r="B899" s="322">
        <v>40499</v>
      </c>
      <c r="C899" s="323">
        <v>2780</v>
      </c>
      <c r="D899" s="323" t="s">
        <v>3866</v>
      </c>
      <c r="E899" s="325" t="s">
        <v>94</v>
      </c>
      <c r="G899" s="324">
        <v>5</v>
      </c>
      <c r="H899" s="324">
        <v>5</v>
      </c>
      <c r="I899" s="324">
        <v>0.625</v>
      </c>
      <c r="J899" s="324">
        <v>0.625</v>
      </c>
      <c r="K899" s="324" t="s">
        <v>3934</v>
      </c>
      <c r="L899" s="325" t="s">
        <v>3885</v>
      </c>
      <c r="M899" s="326" t="s">
        <v>3976</v>
      </c>
    </row>
    <row r="900" spans="1:17">
      <c r="C900" s="323">
        <v>2781</v>
      </c>
      <c r="D900" s="323" t="s">
        <v>2845</v>
      </c>
      <c r="E900" s="325" t="s">
        <v>3825</v>
      </c>
      <c r="G900" s="324">
        <v>5.25</v>
      </c>
      <c r="H900" s="324">
        <v>5.25</v>
      </c>
      <c r="J900" s="324">
        <v>0.8125</v>
      </c>
      <c r="K900" s="324" t="s">
        <v>2894</v>
      </c>
      <c r="L900" s="325" t="s">
        <v>2881</v>
      </c>
      <c r="M900" s="326" t="s">
        <v>3977</v>
      </c>
      <c r="N900" s="325" t="s">
        <v>3978</v>
      </c>
    </row>
    <row r="901" spans="1:17">
      <c r="B901" s="322">
        <v>40518</v>
      </c>
      <c r="C901" s="323">
        <v>2782</v>
      </c>
      <c r="D901" s="323" t="s">
        <v>2907</v>
      </c>
      <c r="E901" s="325" t="s">
        <v>3786</v>
      </c>
      <c r="G901" s="324">
        <v>5.3125</v>
      </c>
      <c r="H901" s="324">
        <v>1.375</v>
      </c>
      <c r="I901" s="324">
        <v>5.375</v>
      </c>
      <c r="K901" s="324" t="s">
        <v>2980</v>
      </c>
      <c r="L901" s="325" t="s">
        <v>2881</v>
      </c>
      <c r="M901" s="326" t="s">
        <v>3979</v>
      </c>
      <c r="N901" s="325" t="s">
        <v>3980</v>
      </c>
    </row>
    <row r="902" spans="1:17">
      <c r="B902" s="322">
        <v>40547</v>
      </c>
      <c r="C902" s="323">
        <v>2783</v>
      </c>
      <c r="D902" s="323" t="s">
        <v>2845</v>
      </c>
      <c r="E902" s="325" t="s">
        <v>94</v>
      </c>
      <c r="G902" s="324">
        <v>2.4375</v>
      </c>
      <c r="H902" s="324">
        <v>2.1875</v>
      </c>
      <c r="I902" s="324">
        <v>1</v>
      </c>
      <c r="J902" s="324">
        <v>0.6875</v>
      </c>
      <c r="K902" s="324" t="s">
        <v>2899</v>
      </c>
      <c r="L902" s="325" t="s">
        <v>3140</v>
      </c>
      <c r="M902" s="326" t="s">
        <v>3981</v>
      </c>
      <c r="N902" s="325" t="s">
        <v>3287</v>
      </c>
      <c r="O902" s="321" t="s">
        <v>3287</v>
      </c>
      <c r="P902" s="321" t="s">
        <v>3982</v>
      </c>
      <c r="Q902" s="321" t="s">
        <v>3983</v>
      </c>
    </row>
    <row r="903" spans="1:17">
      <c r="C903" s="323">
        <v>2784</v>
      </c>
    </row>
    <row r="904" spans="1:17">
      <c r="B904" s="322">
        <v>40518</v>
      </c>
      <c r="C904" s="323">
        <v>2785</v>
      </c>
      <c r="D904" s="323" t="s">
        <v>3694</v>
      </c>
      <c r="E904" s="325" t="s">
        <v>94</v>
      </c>
      <c r="G904" s="324">
        <v>3.3125</v>
      </c>
      <c r="H904" s="324">
        <v>2.5625</v>
      </c>
      <c r="I904" s="324">
        <v>0.5</v>
      </c>
      <c r="J904" s="324">
        <v>0.75</v>
      </c>
      <c r="K904" s="324" t="s">
        <v>2894</v>
      </c>
      <c r="L904" s="325" t="s">
        <v>3984</v>
      </c>
      <c r="M904" s="326" t="s">
        <v>3985</v>
      </c>
      <c r="N904" s="325" t="s">
        <v>3287</v>
      </c>
      <c r="O904" s="321" t="s">
        <v>3287</v>
      </c>
    </row>
    <row r="905" spans="1:17">
      <c r="B905" s="322">
        <v>40547</v>
      </c>
      <c r="C905" s="323">
        <v>2786</v>
      </c>
      <c r="D905" s="323" t="s">
        <v>3694</v>
      </c>
      <c r="E905" s="325" t="s">
        <v>94</v>
      </c>
      <c r="G905" s="324">
        <v>4.8125</v>
      </c>
      <c r="H905" s="324">
        <v>3.375</v>
      </c>
      <c r="I905" s="324">
        <v>0.9375</v>
      </c>
      <c r="J905" s="324">
        <v>0.9375</v>
      </c>
      <c r="L905" s="325" t="s">
        <v>3986</v>
      </c>
      <c r="M905" s="326" t="s">
        <v>3987</v>
      </c>
      <c r="N905" s="325" t="s">
        <v>3988</v>
      </c>
      <c r="O905" s="321" t="s">
        <v>3759</v>
      </c>
    </row>
    <row r="906" spans="1:17">
      <c r="B906" s="322">
        <v>40532</v>
      </c>
      <c r="C906" s="323">
        <v>2787</v>
      </c>
      <c r="D906" s="323" t="s">
        <v>3866</v>
      </c>
      <c r="E906" s="325" t="s">
        <v>3825</v>
      </c>
      <c r="G906" s="324">
        <v>14</v>
      </c>
      <c r="H906" s="324">
        <v>5.25</v>
      </c>
      <c r="I906" s="324">
        <v>1.25</v>
      </c>
      <c r="K906" s="324" t="s">
        <v>3924</v>
      </c>
      <c r="L906" s="325" t="s">
        <v>3579</v>
      </c>
      <c r="M906" s="326" t="s">
        <v>3989</v>
      </c>
    </row>
    <row r="907" spans="1:17">
      <c r="C907" s="323">
        <v>2788</v>
      </c>
    </row>
    <row r="908" spans="1:17">
      <c r="B908" s="322">
        <v>40568</v>
      </c>
      <c r="C908" s="323">
        <v>2789</v>
      </c>
      <c r="D908" s="323" t="s">
        <v>2907</v>
      </c>
      <c r="E908" s="325" t="s">
        <v>3786</v>
      </c>
      <c r="G908" s="324">
        <v>3</v>
      </c>
      <c r="H908" s="324">
        <v>1.78125</v>
      </c>
      <c r="I908" s="324">
        <v>3.8125</v>
      </c>
      <c r="K908" s="324" t="s">
        <v>2980</v>
      </c>
      <c r="L908" s="325" t="s">
        <v>3140</v>
      </c>
      <c r="M908" s="326" t="s">
        <v>3990</v>
      </c>
      <c r="N908" s="325" t="s">
        <v>3759</v>
      </c>
    </row>
    <row r="909" spans="1:17">
      <c r="B909" s="322">
        <v>40582</v>
      </c>
      <c r="C909" s="323">
        <v>2791</v>
      </c>
      <c r="D909" s="323" t="s">
        <v>2907</v>
      </c>
      <c r="E909" s="325" t="s">
        <v>3786</v>
      </c>
      <c r="G909" s="324">
        <v>2.625</v>
      </c>
      <c r="H909" s="324">
        <v>1.3125</v>
      </c>
      <c r="I909" s="324">
        <v>2.96875</v>
      </c>
      <c r="K909" s="324" t="s">
        <v>2980</v>
      </c>
      <c r="L909" s="325" t="s">
        <v>3700</v>
      </c>
      <c r="M909" s="326" t="s">
        <v>3991</v>
      </c>
      <c r="N909" s="325" t="s">
        <v>3759</v>
      </c>
    </row>
    <row r="910" spans="1:17">
      <c r="C910" s="323">
        <v>2792</v>
      </c>
    </row>
    <row r="911" spans="1:17">
      <c r="C911" s="323">
        <v>2794</v>
      </c>
      <c r="D911" s="323" t="s">
        <v>3866</v>
      </c>
      <c r="E911" s="325" t="s">
        <v>94</v>
      </c>
      <c r="G911" s="324">
        <v>4.125</v>
      </c>
      <c r="H911" s="324">
        <v>1.5</v>
      </c>
      <c r="I911" s="324">
        <v>2.625</v>
      </c>
      <c r="J911" s="324">
        <v>2.625</v>
      </c>
      <c r="K911" s="324" t="s">
        <v>3924</v>
      </c>
      <c r="L911" s="325" t="s">
        <v>3992</v>
      </c>
      <c r="M911" s="326" t="s">
        <v>3993</v>
      </c>
    </row>
    <row r="912" spans="1:17">
      <c r="C912" s="323">
        <v>2795</v>
      </c>
    </row>
    <row r="913" spans="2:14">
      <c r="C913" s="323">
        <v>2796</v>
      </c>
    </row>
    <row r="914" spans="2:14">
      <c r="C914" s="323">
        <v>2797</v>
      </c>
    </row>
    <row r="915" spans="2:14">
      <c r="B915" s="322">
        <v>40612</v>
      </c>
      <c r="C915" s="323">
        <v>2798</v>
      </c>
      <c r="D915" s="323" t="s">
        <v>2845</v>
      </c>
      <c r="E915" s="325" t="s">
        <v>94</v>
      </c>
      <c r="G915" s="324">
        <v>2.0625</v>
      </c>
      <c r="H915" s="324">
        <v>1.75</v>
      </c>
      <c r="I915" s="324">
        <v>0.75</v>
      </c>
      <c r="J915" s="324">
        <v>1</v>
      </c>
      <c r="K915" s="324" t="s">
        <v>2861</v>
      </c>
      <c r="L915" s="325" t="s">
        <v>3793</v>
      </c>
      <c r="M915" s="326" t="s">
        <v>3994</v>
      </c>
      <c r="N915" s="325" t="s">
        <v>3995</v>
      </c>
    </row>
    <row r="916" spans="2:14">
      <c r="C916" s="323">
        <v>2799</v>
      </c>
      <c r="D916" s="323" t="s">
        <v>2907</v>
      </c>
      <c r="E916" s="325" t="s">
        <v>3786</v>
      </c>
      <c r="G916" s="324">
        <v>2</v>
      </c>
      <c r="H916" s="324">
        <v>2</v>
      </c>
      <c r="K916" s="324" t="s">
        <v>2980</v>
      </c>
      <c r="L916" s="325" t="s">
        <v>3984</v>
      </c>
      <c r="M916" s="326" t="s">
        <v>3996</v>
      </c>
    </row>
    <row r="917" spans="2:14">
      <c r="C917" s="323">
        <v>2800</v>
      </c>
      <c r="D917" s="323" t="s">
        <v>2907</v>
      </c>
      <c r="E917" s="325" t="s">
        <v>3786</v>
      </c>
      <c r="G917" s="324">
        <v>2.5</v>
      </c>
      <c r="H917" s="324">
        <v>2.5</v>
      </c>
      <c r="K917" s="324" t="s">
        <v>2980</v>
      </c>
      <c r="L917" s="325" t="s">
        <v>3984</v>
      </c>
      <c r="M917" s="326" t="s">
        <v>3997</v>
      </c>
    </row>
    <row r="918" spans="2:14">
      <c r="B918" s="322">
        <v>40610</v>
      </c>
      <c r="C918" s="323">
        <v>2801</v>
      </c>
      <c r="D918" s="323" t="s">
        <v>3866</v>
      </c>
      <c r="E918" s="325" t="s">
        <v>94</v>
      </c>
      <c r="G918" s="324">
        <v>6</v>
      </c>
      <c r="H918" s="324">
        <v>3</v>
      </c>
      <c r="I918" s="324">
        <v>2.125</v>
      </c>
      <c r="K918" s="324" t="s">
        <v>3924</v>
      </c>
      <c r="L918" s="325" t="s">
        <v>3992</v>
      </c>
    </row>
    <row r="919" spans="2:14">
      <c r="C919" s="323">
        <v>2802</v>
      </c>
      <c r="D919" s="323" t="s">
        <v>3866</v>
      </c>
      <c r="E919" s="325" t="s">
        <v>94</v>
      </c>
      <c r="G919" s="324">
        <v>5.375</v>
      </c>
      <c r="H919" s="324">
        <v>5.375</v>
      </c>
      <c r="I919" s="324">
        <v>1</v>
      </c>
      <c r="J919" s="324">
        <v>1</v>
      </c>
      <c r="K919" s="324" t="s">
        <v>3924</v>
      </c>
      <c r="L919" s="325" t="s">
        <v>3998</v>
      </c>
      <c r="M919" s="326" t="s">
        <v>3999</v>
      </c>
    </row>
    <row r="920" spans="2:14">
      <c r="C920" s="323">
        <v>2803</v>
      </c>
      <c r="D920" s="323" t="s">
        <v>2907</v>
      </c>
      <c r="E920" s="325" t="s">
        <v>3786</v>
      </c>
      <c r="G920" s="324">
        <v>2.0625</v>
      </c>
      <c r="H920" s="324">
        <v>1.625</v>
      </c>
      <c r="I920" s="324">
        <v>8.0625999999999998</v>
      </c>
      <c r="K920" s="324" t="s">
        <v>2980</v>
      </c>
      <c r="L920" s="325" t="s">
        <v>4000</v>
      </c>
      <c r="M920" s="326" t="s">
        <v>4001</v>
      </c>
      <c r="N920" s="325" t="s">
        <v>3796</v>
      </c>
    </row>
    <row r="921" spans="2:14">
      <c r="C921" s="323">
        <v>2804</v>
      </c>
    </row>
    <row r="922" spans="2:14">
      <c r="C922" s="323">
        <v>2805</v>
      </c>
    </row>
    <row r="923" spans="2:14">
      <c r="C923" s="323">
        <v>2806</v>
      </c>
    </row>
    <row r="924" spans="2:14">
      <c r="B924" s="322">
        <v>40640</v>
      </c>
      <c r="C924" s="323">
        <v>2807</v>
      </c>
      <c r="D924" s="323" t="s">
        <v>2907</v>
      </c>
      <c r="E924" s="325" t="s">
        <v>3786</v>
      </c>
      <c r="G924" s="324">
        <v>4.25</v>
      </c>
      <c r="H924" s="324">
        <v>1</v>
      </c>
      <c r="I924" s="324">
        <v>5</v>
      </c>
      <c r="K924" s="324" t="s">
        <v>2980</v>
      </c>
      <c r="L924" s="325" t="s">
        <v>4002</v>
      </c>
      <c r="M924" s="326" t="s">
        <v>4003</v>
      </c>
      <c r="N924" s="325" t="s">
        <v>3759</v>
      </c>
    </row>
    <row r="925" spans="2:14">
      <c r="B925" s="322">
        <v>40644</v>
      </c>
      <c r="C925" s="323">
        <v>2808</v>
      </c>
      <c r="D925" s="323" t="s">
        <v>3866</v>
      </c>
      <c r="E925" s="325" t="s">
        <v>94</v>
      </c>
      <c r="G925" s="324">
        <v>3.375</v>
      </c>
      <c r="H925" s="324">
        <v>2.125</v>
      </c>
      <c r="I925" s="324">
        <v>1.0625</v>
      </c>
      <c r="J925" s="324">
        <v>1.0625</v>
      </c>
      <c r="K925" s="324" t="s">
        <v>3924</v>
      </c>
      <c r="L925" s="325" t="s">
        <v>4004</v>
      </c>
      <c r="M925" s="326" t="s">
        <v>4005</v>
      </c>
    </row>
    <row r="926" spans="2:14">
      <c r="B926" s="322">
        <v>40652</v>
      </c>
      <c r="C926" s="323">
        <v>2809</v>
      </c>
      <c r="D926" s="323" t="s">
        <v>3866</v>
      </c>
      <c r="E926" s="325" t="s">
        <v>3825</v>
      </c>
      <c r="G926" s="324">
        <v>2</v>
      </c>
      <c r="H926" s="324">
        <v>1.5625</v>
      </c>
      <c r="I926" s="324">
        <v>1</v>
      </c>
      <c r="K926" s="324" t="s">
        <v>3924</v>
      </c>
      <c r="L926" s="325" t="s">
        <v>2874</v>
      </c>
      <c r="M926" s="326" t="s">
        <v>4006</v>
      </c>
    </row>
    <row r="927" spans="2:14">
      <c r="C927" s="323">
        <v>2810</v>
      </c>
    </row>
    <row r="928" spans="2:14">
      <c r="C928" s="323">
        <v>2811</v>
      </c>
    </row>
    <row r="929" spans="2:17">
      <c r="B929" s="322">
        <v>40645</v>
      </c>
      <c r="C929" s="323">
        <v>2812</v>
      </c>
      <c r="D929" s="323" t="s">
        <v>3866</v>
      </c>
      <c r="E929" s="325" t="s">
        <v>3825</v>
      </c>
      <c r="G929" s="324">
        <v>3.5625</v>
      </c>
      <c r="H929" s="324">
        <v>3.5625</v>
      </c>
      <c r="J929" s="324">
        <v>0.75</v>
      </c>
      <c r="K929" s="324" t="s">
        <v>3924</v>
      </c>
      <c r="L929" s="325" t="s">
        <v>2874</v>
      </c>
      <c r="M929" s="326" t="s">
        <v>4007</v>
      </c>
    </row>
    <row r="930" spans="2:17">
      <c r="C930" s="323">
        <v>2813</v>
      </c>
    </row>
    <row r="931" spans="2:17">
      <c r="B931" s="322">
        <v>40660</v>
      </c>
      <c r="C931" s="323">
        <v>2814</v>
      </c>
      <c r="D931" s="323" t="s">
        <v>2907</v>
      </c>
      <c r="E931" s="325" t="s">
        <v>3786</v>
      </c>
      <c r="G931" s="324">
        <v>5.375</v>
      </c>
      <c r="H931" s="324">
        <v>3.9375</v>
      </c>
      <c r="I931" s="324">
        <v>5.3125</v>
      </c>
      <c r="K931" s="324" t="s">
        <v>2980</v>
      </c>
      <c r="L931" s="325" t="s">
        <v>4008</v>
      </c>
      <c r="M931" s="326" t="s">
        <v>4009</v>
      </c>
      <c r="N931" s="325" t="s">
        <v>3796</v>
      </c>
    </row>
    <row r="932" spans="2:17">
      <c r="C932" s="323">
        <v>2815</v>
      </c>
      <c r="D932" s="323" t="s">
        <v>3694</v>
      </c>
      <c r="E932" s="325" t="s">
        <v>94</v>
      </c>
      <c r="G932" s="324">
        <v>3.3125</v>
      </c>
      <c r="H932" s="324">
        <v>2.5625</v>
      </c>
      <c r="I932" s="324">
        <v>0.75</v>
      </c>
      <c r="J932" s="324">
        <v>0.75</v>
      </c>
      <c r="K932" s="324" t="s">
        <v>2894</v>
      </c>
      <c r="L932" s="325" t="s">
        <v>4010</v>
      </c>
      <c r="M932" s="326" t="s">
        <v>4011</v>
      </c>
      <c r="N932" s="325" t="s">
        <v>3955</v>
      </c>
    </row>
    <row r="933" spans="2:17">
      <c r="B933" s="322">
        <v>40680</v>
      </c>
      <c r="C933" s="323">
        <v>2816</v>
      </c>
      <c r="D933" s="323" t="s">
        <v>2849</v>
      </c>
      <c r="E933" s="325" t="s">
        <v>94</v>
      </c>
      <c r="G933" s="324">
        <v>3.5625</v>
      </c>
      <c r="H933" s="324">
        <v>3.5625</v>
      </c>
      <c r="I933" s="324">
        <v>1.5</v>
      </c>
      <c r="J933" s="324">
        <v>0.6875</v>
      </c>
      <c r="L933" s="325" t="s">
        <v>4012</v>
      </c>
      <c r="M933" s="326" t="s">
        <v>4013</v>
      </c>
      <c r="N933" s="325" t="s">
        <v>3820</v>
      </c>
    </row>
    <row r="934" spans="2:17">
      <c r="B934" s="322">
        <v>40686</v>
      </c>
      <c r="C934" s="323">
        <v>2817</v>
      </c>
      <c r="D934" s="323" t="s">
        <v>3866</v>
      </c>
      <c r="E934" s="325" t="s">
        <v>94</v>
      </c>
      <c r="G934" s="324">
        <v>3</v>
      </c>
      <c r="H934" s="324">
        <v>3</v>
      </c>
      <c r="I934" s="324">
        <v>2</v>
      </c>
      <c r="J934" s="324">
        <v>2</v>
      </c>
      <c r="K934" s="324" t="s">
        <v>3924</v>
      </c>
      <c r="L934" s="325" t="s">
        <v>4014</v>
      </c>
      <c r="M934" s="326" t="s">
        <v>4015</v>
      </c>
    </row>
    <row r="935" spans="2:17">
      <c r="B935" s="322">
        <v>40686</v>
      </c>
      <c r="C935" s="323">
        <v>2818</v>
      </c>
      <c r="D935" s="323" t="s">
        <v>3866</v>
      </c>
      <c r="E935" s="325" t="s">
        <v>94</v>
      </c>
      <c r="G935" s="324">
        <v>5.5</v>
      </c>
      <c r="H935" s="324">
        <v>5.5</v>
      </c>
      <c r="I935" s="324">
        <v>1.25</v>
      </c>
      <c r="J935" s="324">
        <v>1.25</v>
      </c>
      <c r="K935" s="324" t="s">
        <v>3924</v>
      </c>
      <c r="L935" s="325" t="s">
        <v>4014</v>
      </c>
      <c r="M935" s="326" t="s">
        <v>4015</v>
      </c>
    </row>
    <row r="936" spans="2:17">
      <c r="B936" s="322">
        <v>40696</v>
      </c>
      <c r="C936" s="323">
        <v>2821</v>
      </c>
      <c r="D936" s="323" t="s">
        <v>2845</v>
      </c>
      <c r="E936" s="325" t="s">
        <v>94</v>
      </c>
      <c r="F936" s="325" t="s">
        <v>2860</v>
      </c>
      <c r="G936" s="324">
        <v>3.1875</v>
      </c>
      <c r="H936" s="324">
        <v>3.1875</v>
      </c>
      <c r="I936" s="324">
        <v>1.5</v>
      </c>
      <c r="J936" s="324">
        <v>1</v>
      </c>
      <c r="K936" s="324" t="s">
        <v>2899</v>
      </c>
      <c r="L936" s="325" t="s">
        <v>4016</v>
      </c>
      <c r="N936" s="325" t="s">
        <v>2848</v>
      </c>
      <c r="O936" s="321" t="s">
        <v>3821</v>
      </c>
      <c r="P936" s="321" t="s">
        <v>3029</v>
      </c>
      <c r="Q936" s="321" t="s">
        <v>3907</v>
      </c>
    </row>
    <row r="937" spans="2:17">
      <c r="B937" s="322">
        <v>40722</v>
      </c>
      <c r="C937" s="323">
        <v>2823</v>
      </c>
      <c r="D937" s="323" t="s">
        <v>2907</v>
      </c>
      <c r="E937" s="325" t="s">
        <v>94</v>
      </c>
      <c r="G937" s="324">
        <v>7.0625</v>
      </c>
      <c r="H937" s="324">
        <v>4.375</v>
      </c>
      <c r="I937" s="324">
        <v>1.375</v>
      </c>
      <c r="K937" s="324" t="s">
        <v>4017</v>
      </c>
      <c r="L937" s="325" t="s">
        <v>4018</v>
      </c>
      <c r="N937" s="325" t="s">
        <v>3238</v>
      </c>
    </row>
    <row r="938" spans="2:17">
      <c r="B938" s="322">
        <v>40722</v>
      </c>
      <c r="C938" s="323">
        <v>2824</v>
      </c>
      <c r="D938" s="323" t="s">
        <v>2849</v>
      </c>
      <c r="E938" s="325" t="s">
        <v>94</v>
      </c>
      <c r="G938" s="324">
        <v>3.875</v>
      </c>
      <c r="H938" s="324">
        <v>3.6875</v>
      </c>
      <c r="I938" s="324">
        <v>0.6875</v>
      </c>
      <c r="J938" s="324">
        <v>0.6875</v>
      </c>
      <c r="L938" s="325" t="s">
        <v>3984</v>
      </c>
      <c r="M938" s="326" t="s">
        <v>4019</v>
      </c>
      <c r="N938" s="325" t="s">
        <v>4020</v>
      </c>
      <c r="O938" s="321" t="s">
        <v>4021</v>
      </c>
    </row>
    <row r="939" spans="2:17">
      <c r="C939" s="323">
        <v>2825</v>
      </c>
    </row>
    <row r="940" spans="2:17">
      <c r="B940" s="322">
        <v>40735</v>
      </c>
      <c r="C940" s="323">
        <v>2826</v>
      </c>
      <c r="D940" s="323" t="s">
        <v>2845</v>
      </c>
      <c r="E940" s="325" t="s">
        <v>94</v>
      </c>
      <c r="G940" s="324">
        <v>10</v>
      </c>
      <c r="H940" s="324">
        <v>8</v>
      </c>
      <c r="I940" s="324">
        <v>2</v>
      </c>
      <c r="J940" s="324">
        <v>1</v>
      </c>
      <c r="K940" s="324" t="s">
        <v>2899</v>
      </c>
      <c r="L940" s="325" t="s">
        <v>3156</v>
      </c>
      <c r="N940" s="325" t="s">
        <v>4022</v>
      </c>
      <c r="O940" s="321" t="s">
        <v>4023</v>
      </c>
    </row>
    <row r="941" spans="2:17">
      <c r="B941" s="322">
        <v>40742</v>
      </c>
      <c r="C941" s="323">
        <v>2827</v>
      </c>
      <c r="D941" s="323" t="s">
        <v>3866</v>
      </c>
      <c r="E941" s="325" t="s">
        <v>94</v>
      </c>
      <c r="G941" s="324">
        <v>6.75</v>
      </c>
      <c r="H941" s="324">
        <v>5</v>
      </c>
      <c r="I941" s="324">
        <v>0.75</v>
      </c>
      <c r="J941" s="324">
        <v>0.75</v>
      </c>
      <c r="K941" s="324" t="s">
        <v>3924</v>
      </c>
      <c r="L941" s="325" t="s">
        <v>3950</v>
      </c>
      <c r="M941" s="326" t="s">
        <v>4024</v>
      </c>
    </row>
    <row r="942" spans="2:17">
      <c r="B942" s="322">
        <v>40742</v>
      </c>
      <c r="C942" s="323">
        <v>2828</v>
      </c>
      <c r="D942" s="323" t="s">
        <v>3866</v>
      </c>
      <c r="E942" s="325" t="s">
        <v>94</v>
      </c>
      <c r="G942" s="324">
        <v>5.875</v>
      </c>
      <c r="H942" s="324">
        <v>4.6875</v>
      </c>
      <c r="I942" s="324">
        <v>1</v>
      </c>
      <c r="J942" s="324">
        <v>1</v>
      </c>
      <c r="K942" s="324" t="s">
        <v>3924</v>
      </c>
      <c r="L942" s="325" t="s">
        <v>3950</v>
      </c>
      <c r="M942" s="326" t="s">
        <v>4024</v>
      </c>
    </row>
    <row r="943" spans="2:17">
      <c r="B943" s="322">
        <v>5</v>
      </c>
      <c r="C943" s="323">
        <v>2829</v>
      </c>
      <c r="D943" s="323" t="s">
        <v>2907</v>
      </c>
      <c r="E943" s="325" t="s">
        <v>3786</v>
      </c>
      <c r="I943" s="324">
        <v>4.5</v>
      </c>
      <c r="K943" s="324" t="s">
        <v>2980</v>
      </c>
      <c r="L943" s="325" t="s">
        <v>3870</v>
      </c>
      <c r="M943" s="326" t="s">
        <v>4025</v>
      </c>
    </row>
    <row r="944" spans="2:17">
      <c r="B944" s="322">
        <v>40742</v>
      </c>
      <c r="C944" s="323">
        <v>2830</v>
      </c>
      <c r="D944" s="323" t="s">
        <v>3866</v>
      </c>
      <c r="E944" s="325" t="s">
        <v>94</v>
      </c>
      <c r="G944" s="324">
        <v>5.375</v>
      </c>
      <c r="H944" s="324">
        <v>3.875</v>
      </c>
      <c r="I944" s="324">
        <v>1</v>
      </c>
      <c r="J944" s="324">
        <v>1</v>
      </c>
      <c r="K944" s="324" t="s">
        <v>3924</v>
      </c>
      <c r="L944" s="325" t="s">
        <v>3950</v>
      </c>
      <c r="M944" s="326" t="s">
        <v>4024</v>
      </c>
    </row>
    <row r="945" spans="2:15">
      <c r="B945" s="322">
        <v>40744</v>
      </c>
      <c r="C945" s="323">
        <v>2831</v>
      </c>
      <c r="D945" s="323" t="s">
        <v>2845</v>
      </c>
      <c r="E945" s="325" t="s">
        <v>94</v>
      </c>
      <c r="G945" s="324">
        <v>9.125</v>
      </c>
      <c r="H945" s="324">
        <v>3.625</v>
      </c>
      <c r="I945" s="324">
        <v>0.625</v>
      </c>
      <c r="J945" s="324">
        <v>0.5625</v>
      </c>
      <c r="L945" s="325" t="s">
        <v>4026</v>
      </c>
      <c r="N945" s="325" t="s">
        <v>2872</v>
      </c>
      <c r="O945" s="321" t="s">
        <v>4027</v>
      </c>
    </row>
    <row r="946" spans="2:15">
      <c r="B946" s="322">
        <v>40746</v>
      </c>
      <c r="C946" s="323">
        <v>2832</v>
      </c>
      <c r="D946" s="323" t="s">
        <v>2849</v>
      </c>
      <c r="E946" s="325" t="s">
        <v>94</v>
      </c>
      <c r="G946" s="324">
        <v>3.5</v>
      </c>
      <c r="H946" s="324">
        <v>3.25</v>
      </c>
      <c r="I946" s="324">
        <v>0.625</v>
      </c>
      <c r="J946" s="324">
        <v>0.625</v>
      </c>
      <c r="L946" s="325" t="s">
        <v>3984</v>
      </c>
      <c r="M946" s="326" t="s">
        <v>4028</v>
      </c>
      <c r="N946" s="325" t="s">
        <v>4029</v>
      </c>
      <c r="O946" s="321" t="s">
        <v>4030</v>
      </c>
    </row>
    <row r="947" spans="2:15">
      <c r="B947" s="322">
        <v>40752</v>
      </c>
      <c r="C947" s="323">
        <v>2833</v>
      </c>
      <c r="D947" s="323" t="s">
        <v>2907</v>
      </c>
      <c r="E947" s="325" t="s">
        <v>3786</v>
      </c>
      <c r="G947" s="324">
        <v>3.75</v>
      </c>
      <c r="H947" s="324">
        <v>1.5</v>
      </c>
      <c r="I947" s="324">
        <v>3.875</v>
      </c>
      <c r="K947" s="324" t="s">
        <v>2980</v>
      </c>
      <c r="L947" s="325" t="s">
        <v>3984</v>
      </c>
      <c r="M947" s="326" t="s">
        <v>4031</v>
      </c>
      <c r="N947" s="325" t="s">
        <v>3759</v>
      </c>
    </row>
    <row r="948" spans="2:15">
      <c r="B948" s="322">
        <v>40771</v>
      </c>
      <c r="C948" s="323">
        <v>2834</v>
      </c>
      <c r="D948" s="323" t="s">
        <v>2849</v>
      </c>
      <c r="E948" s="325" t="s">
        <v>94</v>
      </c>
      <c r="G948" s="324">
        <v>2.5</v>
      </c>
      <c r="H948" s="324">
        <v>2.5</v>
      </c>
      <c r="I948" s="324">
        <v>0.625</v>
      </c>
      <c r="J948" s="324">
        <v>0.625</v>
      </c>
      <c r="L948" s="325" t="s">
        <v>3984</v>
      </c>
      <c r="M948" s="326" t="s">
        <v>4032</v>
      </c>
      <c r="N948" s="325" t="s">
        <v>4033</v>
      </c>
      <c r="O948" s="321" t="s">
        <v>4034</v>
      </c>
    </row>
    <row r="949" spans="2:15">
      <c r="C949" s="323">
        <v>2835</v>
      </c>
    </row>
    <row r="950" spans="2:15">
      <c r="B950" s="322">
        <v>40777</v>
      </c>
      <c r="C950" s="323">
        <v>2836</v>
      </c>
      <c r="D950" s="323" t="s">
        <v>3866</v>
      </c>
      <c r="E950" s="325" t="s">
        <v>94</v>
      </c>
      <c r="G950" s="324">
        <v>6</v>
      </c>
      <c r="H950" s="324">
        <v>4.625</v>
      </c>
      <c r="I950" s="324">
        <v>1</v>
      </c>
      <c r="J950" s="324">
        <v>1</v>
      </c>
      <c r="K950" s="324" t="s">
        <v>4035</v>
      </c>
      <c r="L950" s="325" t="s">
        <v>3950</v>
      </c>
    </row>
    <row r="951" spans="2:15">
      <c r="B951" s="322">
        <v>40777</v>
      </c>
      <c r="C951" s="323">
        <v>2837</v>
      </c>
      <c r="D951" s="323" t="s">
        <v>3866</v>
      </c>
      <c r="E951" s="325" t="s">
        <v>94</v>
      </c>
      <c r="G951" s="324">
        <v>6.625</v>
      </c>
      <c r="H951" s="324">
        <v>4.875</v>
      </c>
      <c r="I951" s="324">
        <v>1</v>
      </c>
      <c r="J951" s="324">
        <v>1</v>
      </c>
      <c r="K951" s="324" t="s">
        <v>4035</v>
      </c>
      <c r="L951" s="325" t="s">
        <v>3950</v>
      </c>
    </row>
    <row r="952" spans="2:15">
      <c r="B952" s="322">
        <v>40779</v>
      </c>
      <c r="C952" s="323">
        <v>2838</v>
      </c>
      <c r="D952" s="323" t="s">
        <v>2845</v>
      </c>
      <c r="E952" s="325" t="s">
        <v>94</v>
      </c>
      <c r="G952" s="324">
        <v>1.5625</v>
      </c>
      <c r="H952" s="324">
        <v>1.5625</v>
      </c>
      <c r="I952" s="324">
        <v>0.8125</v>
      </c>
      <c r="J952" s="324">
        <v>0.625</v>
      </c>
      <c r="K952" s="324" t="s">
        <v>2899</v>
      </c>
      <c r="L952" s="325" t="s">
        <v>4036</v>
      </c>
      <c r="M952" s="326" t="s">
        <v>4037</v>
      </c>
      <c r="N952" s="325" t="s">
        <v>2848</v>
      </c>
    </row>
    <row r="953" spans="2:15">
      <c r="B953" s="322">
        <v>40780</v>
      </c>
      <c r="C953" s="323">
        <v>2839</v>
      </c>
      <c r="D953" s="323" t="s">
        <v>3866</v>
      </c>
      <c r="E953" s="325" t="s">
        <v>3825</v>
      </c>
      <c r="G953" s="324">
        <v>9.9375</v>
      </c>
      <c r="H953" s="324">
        <v>9.9375</v>
      </c>
      <c r="I953" s="324">
        <v>0.75</v>
      </c>
      <c r="K953" s="324" t="s">
        <v>3924</v>
      </c>
      <c r="L953" s="325" t="s">
        <v>3579</v>
      </c>
      <c r="M953" s="326" t="s">
        <v>4038</v>
      </c>
    </row>
    <row r="954" spans="2:15">
      <c r="B954" s="322">
        <v>40786</v>
      </c>
      <c r="C954" s="323">
        <v>2840</v>
      </c>
      <c r="D954" s="323" t="s">
        <v>2907</v>
      </c>
      <c r="E954" s="325" t="s">
        <v>3786</v>
      </c>
      <c r="G954" s="324">
        <v>7.5625</v>
      </c>
      <c r="H954" s="324">
        <v>3.09375</v>
      </c>
      <c r="I954" s="324">
        <v>4.25</v>
      </c>
      <c r="K954" s="324" t="s">
        <v>2980</v>
      </c>
      <c r="L954" s="325" t="s">
        <v>4039</v>
      </c>
      <c r="M954" s="326" t="s">
        <v>4040</v>
      </c>
      <c r="N954" s="325" t="s">
        <v>4041</v>
      </c>
    </row>
    <row r="955" spans="2:15">
      <c r="C955" s="323">
        <v>2841</v>
      </c>
    </row>
    <row r="956" spans="2:15">
      <c r="B956" s="322">
        <v>40787</v>
      </c>
      <c r="C956" s="323">
        <v>2842</v>
      </c>
      <c r="D956" s="323" t="s">
        <v>3866</v>
      </c>
      <c r="E956" s="325" t="s">
        <v>3825</v>
      </c>
      <c r="G956" s="324">
        <v>5.5</v>
      </c>
      <c r="H956" s="324">
        <v>3.9375</v>
      </c>
      <c r="I956" s="324">
        <v>1.25</v>
      </c>
      <c r="K956" s="324" t="s">
        <v>3924</v>
      </c>
      <c r="L956" s="325" t="s">
        <v>3950</v>
      </c>
    </row>
    <row r="957" spans="2:15">
      <c r="B957" s="322">
        <v>40788</v>
      </c>
      <c r="C957" s="323">
        <v>2843</v>
      </c>
      <c r="D957" s="323" t="s">
        <v>3866</v>
      </c>
      <c r="E957" s="325" t="s">
        <v>3825</v>
      </c>
      <c r="G957" s="324">
        <v>9.125</v>
      </c>
      <c r="H957" s="324">
        <v>6.125</v>
      </c>
      <c r="I957" s="324">
        <v>1</v>
      </c>
      <c r="L957" s="325" t="s">
        <v>3950</v>
      </c>
      <c r="M957" s="326" t="s">
        <v>4042</v>
      </c>
    </row>
    <row r="958" spans="2:15">
      <c r="B958" s="322">
        <v>40799</v>
      </c>
      <c r="C958" s="323">
        <v>2844</v>
      </c>
      <c r="D958" s="323" t="s">
        <v>2845</v>
      </c>
      <c r="E958" s="325" t="s">
        <v>94</v>
      </c>
      <c r="G958" s="324">
        <v>2.5</v>
      </c>
      <c r="H958" s="324">
        <v>2.5</v>
      </c>
      <c r="I958" s="324">
        <v>0.8125</v>
      </c>
      <c r="J958" s="324">
        <v>0.75</v>
      </c>
      <c r="K958" s="324" t="s">
        <v>2899</v>
      </c>
      <c r="L958" s="325" t="s">
        <v>4036</v>
      </c>
      <c r="M958" s="326" t="s">
        <v>4043</v>
      </c>
      <c r="N958" s="325" t="s">
        <v>3955</v>
      </c>
      <c r="O958" s="321" t="s">
        <v>4044</v>
      </c>
    </row>
    <row r="959" spans="2:15">
      <c r="B959" s="322">
        <v>40802</v>
      </c>
      <c r="C959" s="323">
        <v>2845</v>
      </c>
      <c r="D959" s="323" t="s">
        <v>3866</v>
      </c>
      <c r="E959" s="325" t="s">
        <v>3825</v>
      </c>
      <c r="G959" s="324">
        <v>4.5</v>
      </c>
      <c r="H959" s="324">
        <v>4.5</v>
      </c>
      <c r="I959" s="324">
        <v>0.875</v>
      </c>
      <c r="K959" s="324" t="s">
        <v>3934</v>
      </c>
      <c r="L959" s="325" t="s">
        <v>3347</v>
      </c>
      <c r="M959" s="326" t="s">
        <v>4045</v>
      </c>
    </row>
    <row r="960" spans="2:15">
      <c r="B960" s="322">
        <v>40809</v>
      </c>
      <c r="C960" s="323">
        <v>2846</v>
      </c>
      <c r="D960" s="323" t="s">
        <v>3866</v>
      </c>
      <c r="E960" s="325" t="s">
        <v>3825</v>
      </c>
      <c r="G960" s="324">
        <v>14</v>
      </c>
      <c r="H960" s="324">
        <v>5.25</v>
      </c>
      <c r="I960" s="324">
        <v>1.25</v>
      </c>
      <c r="K960" s="324" t="s">
        <v>3924</v>
      </c>
      <c r="L960" s="325" t="s">
        <v>3579</v>
      </c>
      <c r="M960" s="326" t="s">
        <v>4046</v>
      </c>
    </row>
    <row r="961" spans="2:21">
      <c r="B961" s="322">
        <v>40815</v>
      </c>
      <c r="C961" s="323">
        <v>2847</v>
      </c>
      <c r="D961" s="323" t="s">
        <v>2907</v>
      </c>
      <c r="E961" s="325" t="s">
        <v>94</v>
      </c>
      <c r="G961" s="324">
        <v>6.9375</v>
      </c>
      <c r="H961" s="324">
        <v>3.9375</v>
      </c>
      <c r="I961" s="324">
        <v>0.6875</v>
      </c>
      <c r="K961" s="324" t="s">
        <v>2980</v>
      </c>
      <c r="L961" s="325" t="s">
        <v>4047</v>
      </c>
      <c r="M961" s="326" t="s">
        <v>4048</v>
      </c>
      <c r="N961" s="325" t="s">
        <v>3656</v>
      </c>
    </row>
    <row r="962" spans="2:21">
      <c r="B962" s="322">
        <v>40820</v>
      </c>
      <c r="C962" s="323">
        <v>2848</v>
      </c>
      <c r="D962" s="323" t="s">
        <v>2845</v>
      </c>
      <c r="E962" s="325" t="s">
        <v>94</v>
      </c>
      <c r="G962" s="324">
        <v>2.25</v>
      </c>
      <c r="H962" s="324">
        <v>2.25</v>
      </c>
      <c r="I962" s="324">
        <v>1</v>
      </c>
      <c r="J962" s="324">
        <v>0.625</v>
      </c>
      <c r="L962" s="325" t="s">
        <v>4049</v>
      </c>
      <c r="M962" s="326" t="s">
        <v>4050</v>
      </c>
      <c r="N962" s="325" t="s">
        <v>1338</v>
      </c>
    </row>
    <row r="963" spans="2:21">
      <c r="B963" s="322">
        <v>40842</v>
      </c>
      <c r="C963" s="323">
        <v>2849</v>
      </c>
      <c r="D963" s="323" t="s">
        <v>2907</v>
      </c>
      <c r="E963" s="325" t="s">
        <v>3786</v>
      </c>
      <c r="G963" s="324">
        <v>8.21875</v>
      </c>
      <c r="H963" s="324">
        <v>2.125</v>
      </c>
      <c r="I963" s="324">
        <v>10.1875</v>
      </c>
      <c r="K963" s="324" t="s">
        <v>2980</v>
      </c>
      <c r="L963" s="325" t="s">
        <v>3156</v>
      </c>
      <c r="M963" s="326" t="s">
        <v>4051</v>
      </c>
      <c r="N963" s="325" t="s">
        <v>4052</v>
      </c>
    </row>
    <row r="964" spans="2:21">
      <c r="C964" s="323">
        <v>2850</v>
      </c>
      <c r="R964" s="324"/>
      <c r="S964" s="324"/>
      <c r="T964" s="325"/>
      <c r="U964" s="326"/>
    </row>
    <row r="965" spans="2:21">
      <c r="B965" s="322">
        <v>40847</v>
      </c>
      <c r="C965" s="323">
        <v>2851</v>
      </c>
      <c r="D965" s="323" t="s">
        <v>3866</v>
      </c>
      <c r="E965" s="325" t="s">
        <v>94</v>
      </c>
      <c r="G965" s="324">
        <v>5.125</v>
      </c>
      <c r="H965" s="324" t="s">
        <v>4053</v>
      </c>
      <c r="I965" s="324">
        <v>2.125</v>
      </c>
      <c r="J965" s="324">
        <v>2.125</v>
      </c>
      <c r="L965" s="325" t="s">
        <v>4054</v>
      </c>
      <c r="M965" s="326" t="s">
        <v>4055</v>
      </c>
      <c r="R965" s="324"/>
      <c r="S965" s="324"/>
      <c r="T965" s="325"/>
      <c r="U965" s="326"/>
    </row>
    <row r="966" spans="2:21">
      <c r="B966" s="322">
        <v>40847</v>
      </c>
      <c r="C966" s="323">
        <v>2852</v>
      </c>
      <c r="D966" s="323" t="s">
        <v>3866</v>
      </c>
      <c r="E966" s="325" t="s">
        <v>94</v>
      </c>
      <c r="G966" s="324">
        <v>3.5</v>
      </c>
      <c r="H966" s="324">
        <v>3.5</v>
      </c>
      <c r="I966" s="324">
        <v>1.0625</v>
      </c>
      <c r="J966" s="324">
        <v>1</v>
      </c>
      <c r="K966" s="324" t="s">
        <v>3924</v>
      </c>
      <c r="L966" s="325" t="s">
        <v>4054</v>
      </c>
      <c r="M966" s="326" t="s">
        <v>4056</v>
      </c>
    </row>
    <row r="967" spans="2:21">
      <c r="B967" s="322">
        <v>40854</v>
      </c>
      <c r="C967" s="323">
        <v>2853</v>
      </c>
      <c r="D967" s="323" t="s">
        <v>2845</v>
      </c>
      <c r="E967" s="325" t="s">
        <v>94</v>
      </c>
      <c r="G967" s="324">
        <v>4.125</v>
      </c>
      <c r="H967" s="324">
        <v>3.3125</v>
      </c>
      <c r="I967" s="324">
        <v>1</v>
      </c>
      <c r="J967" s="324">
        <v>0.5625</v>
      </c>
      <c r="K967" s="324" t="s">
        <v>2899</v>
      </c>
      <c r="L967" s="325" t="s">
        <v>2881</v>
      </c>
      <c r="M967" s="326" t="s">
        <v>4057</v>
      </c>
      <c r="N967" s="325" t="s">
        <v>4058</v>
      </c>
      <c r="O967" s="321" t="s">
        <v>4059</v>
      </c>
    </row>
    <row r="968" spans="2:21">
      <c r="B968" s="322">
        <v>40858</v>
      </c>
      <c r="C968" s="323">
        <v>2854</v>
      </c>
      <c r="D968" s="323" t="s">
        <v>3866</v>
      </c>
      <c r="E968" s="325" t="s">
        <v>3786</v>
      </c>
      <c r="G968" s="324">
        <v>15</v>
      </c>
      <c r="H968" s="324">
        <v>4.46875</v>
      </c>
      <c r="I968" s="324">
        <v>6.5</v>
      </c>
      <c r="J968" s="324">
        <v>0.625</v>
      </c>
      <c r="K968" s="324" t="s">
        <v>3924</v>
      </c>
      <c r="L968" s="325" t="s">
        <v>3579</v>
      </c>
      <c r="M968" s="326" t="s">
        <v>4060</v>
      </c>
    </row>
    <row r="969" spans="2:21">
      <c r="B969" s="322">
        <v>40861</v>
      </c>
      <c r="C969" s="323">
        <v>2855</v>
      </c>
      <c r="D969" s="323" t="s">
        <v>2845</v>
      </c>
      <c r="E969" s="325" t="s">
        <v>94</v>
      </c>
      <c r="G969" s="324">
        <v>3.375</v>
      </c>
      <c r="H969" s="324">
        <v>2.625</v>
      </c>
      <c r="I969" s="324">
        <v>0.625</v>
      </c>
      <c r="J969" s="324">
        <v>0.4375</v>
      </c>
      <c r="K969" s="324" t="s">
        <v>2899</v>
      </c>
      <c r="L969" s="325" t="s">
        <v>3220</v>
      </c>
      <c r="M969" s="326" t="s">
        <v>4061</v>
      </c>
      <c r="N969" s="325" t="s">
        <v>4062</v>
      </c>
      <c r="O969" s="321" t="s">
        <v>3821</v>
      </c>
    </row>
    <row r="970" spans="2:21">
      <c r="B970" s="322">
        <v>40861</v>
      </c>
      <c r="C970" s="323">
        <v>2856</v>
      </c>
      <c r="D970" s="323" t="s">
        <v>2845</v>
      </c>
      <c r="E970" s="325" t="s">
        <v>94</v>
      </c>
      <c r="G970" s="324">
        <v>8</v>
      </c>
      <c r="H970" s="324">
        <v>2</v>
      </c>
      <c r="I970" s="324">
        <v>0.75</v>
      </c>
      <c r="J970" s="324">
        <v>0.5625</v>
      </c>
      <c r="K970" s="324" t="s">
        <v>2899</v>
      </c>
      <c r="L970" s="325" t="s">
        <v>3220</v>
      </c>
      <c r="M970" s="326" t="s">
        <v>4063</v>
      </c>
      <c r="N970" s="325" t="s">
        <v>4064</v>
      </c>
      <c r="O970" s="321" t="s">
        <v>4065</v>
      </c>
    </row>
    <row r="971" spans="2:21">
      <c r="B971" s="322">
        <v>40886</v>
      </c>
      <c r="C971" s="323">
        <v>2857</v>
      </c>
      <c r="D971" s="323" t="s">
        <v>2845</v>
      </c>
      <c r="E971" s="325" t="s">
        <v>94</v>
      </c>
      <c r="G971" s="324">
        <v>11.125</v>
      </c>
      <c r="H971" s="324">
        <v>7.5625</v>
      </c>
      <c r="I971" s="324">
        <v>4.3125</v>
      </c>
      <c r="J971" s="324">
        <v>1.4375</v>
      </c>
      <c r="L971" s="325" t="s">
        <v>4066</v>
      </c>
      <c r="M971" s="326" t="s">
        <v>4067</v>
      </c>
      <c r="N971" s="325" t="s">
        <v>3955</v>
      </c>
      <c r="O971" s="321" t="s">
        <v>4068</v>
      </c>
    </row>
    <row r="972" spans="2:21">
      <c r="C972" s="323">
        <v>2859</v>
      </c>
    </row>
    <row r="973" spans="2:21">
      <c r="C973" s="323">
        <v>2860</v>
      </c>
      <c r="D973" s="323" t="s">
        <v>2845</v>
      </c>
      <c r="E973" s="325" t="s">
        <v>94</v>
      </c>
      <c r="G973" s="324">
        <v>8.3125</v>
      </c>
      <c r="H973" s="324">
        <v>1.5</v>
      </c>
      <c r="I973" s="324">
        <v>0.875</v>
      </c>
      <c r="J973" s="324">
        <v>0.625</v>
      </c>
      <c r="L973" s="325" t="s">
        <v>3750</v>
      </c>
      <c r="M973" s="326" t="s">
        <v>4069</v>
      </c>
      <c r="N973" s="325" t="s">
        <v>4070</v>
      </c>
      <c r="O973" s="321" t="s">
        <v>4065</v>
      </c>
    </row>
    <row r="974" spans="2:21">
      <c r="B974" s="322">
        <v>40920</v>
      </c>
      <c r="C974" s="323">
        <v>2861</v>
      </c>
      <c r="D974" s="323" t="s">
        <v>3866</v>
      </c>
      <c r="E974" s="325" t="s">
        <v>3825</v>
      </c>
      <c r="G974" s="324">
        <v>5.625</v>
      </c>
      <c r="H974" s="324">
        <v>4.9375</v>
      </c>
      <c r="J974" s="324">
        <v>0.6875</v>
      </c>
      <c r="K974" s="324" t="s">
        <v>3924</v>
      </c>
      <c r="L974" s="325" t="s">
        <v>3883</v>
      </c>
      <c r="M974" s="326" t="s">
        <v>4071</v>
      </c>
    </row>
    <row r="975" spans="2:21">
      <c r="B975" s="322">
        <v>40921</v>
      </c>
      <c r="C975" s="323">
        <v>2862</v>
      </c>
      <c r="D975" s="323" t="s">
        <v>2907</v>
      </c>
      <c r="E975" s="325" t="s">
        <v>3786</v>
      </c>
      <c r="G975" s="324">
        <v>5.0625</v>
      </c>
      <c r="H975" s="324">
        <v>3.75</v>
      </c>
      <c r="I975" s="324">
        <v>5</v>
      </c>
      <c r="K975" s="324" t="s">
        <v>2980</v>
      </c>
      <c r="L975" s="325" t="s">
        <v>3156</v>
      </c>
      <c r="M975" s="326" t="s">
        <v>4072</v>
      </c>
      <c r="N975" s="325" t="s">
        <v>4041</v>
      </c>
    </row>
    <row r="976" spans="2:21">
      <c r="B976" s="322">
        <v>40949</v>
      </c>
      <c r="C976" s="323">
        <v>2863</v>
      </c>
      <c r="D976" s="323" t="s">
        <v>2845</v>
      </c>
      <c r="E976" s="325" t="s">
        <v>94</v>
      </c>
      <c r="G976" s="324">
        <v>9.375</v>
      </c>
      <c r="H976" s="324">
        <v>1.5</v>
      </c>
      <c r="I976" s="324">
        <v>0.875</v>
      </c>
      <c r="J976" s="324">
        <v>0.625</v>
      </c>
      <c r="L976" s="325" t="s">
        <v>3338</v>
      </c>
      <c r="M976" s="326" t="s">
        <v>4073</v>
      </c>
      <c r="N976" s="325" t="s">
        <v>4074</v>
      </c>
      <c r="O976" s="321" t="s">
        <v>4065</v>
      </c>
    </row>
    <row r="977" spans="2:17">
      <c r="C977" s="323">
        <v>2865</v>
      </c>
      <c r="D977" s="323" t="s">
        <v>2907</v>
      </c>
      <c r="E977" s="325" t="s">
        <v>3786</v>
      </c>
      <c r="G977" s="324">
        <v>3.9375</v>
      </c>
      <c r="H977" s="324" t="s">
        <v>4075</v>
      </c>
      <c r="I977" s="324" t="s">
        <v>4076</v>
      </c>
      <c r="K977" s="324" t="s">
        <v>2980</v>
      </c>
      <c r="L977" s="325" t="s">
        <v>4077</v>
      </c>
      <c r="M977" s="326" t="s">
        <v>4078</v>
      </c>
      <c r="N977" s="325" t="s">
        <v>3928</v>
      </c>
    </row>
    <row r="978" spans="2:17">
      <c r="B978" s="322">
        <v>40959</v>
      </c>
      <c r="C978" s="323">
        <v>2866</v>
      </c>
      <c r="D978" s="323" t="s">
        <v>2845</v>
      </c>
      <c r="E978" s="325" t="s">
        <v>94</v>
      </c>
      <c r="F978" s="325" t="s">
        <v>2860</v>
      </c>
      <c r="G978" s="324">
        <v>3.5625</v>
      </c>
      <c r="H978" s="324">
        <v>3.5625</v>
      </c>
      <c r="I978" s="324">
        <v>0.8125</v>
      </c>
      <c r="J978" s="324">
        <v>2.5</v>
      </c>
      <c r="K978" s="324" t="s">
        <v>2861</v>
      </c>
      <c r="L978" s="325" t="s">
        <v>3870</v>
      </c>
      <c r="M978" s="326" t="s">
        <v>4079</v>
      </c>
      <c r="N978" s="325" t="s">
        <v>4080</v>
      </c>
      <c r="O978" s="321" t="s">
        <v>4081</v>
      </c>
      <c r="P978" s="321" t="s">
        <v>3585</v>
      </c>
      <c r="Q978" s="321" t="s">
        <v>3029</v>
      </c>
    </row>
    <row r="979" spans="2:17">
      <c r="B979" s="322">
        <v>40959</v>
      </c>
      <c r="C979" s="323">
        <v>2867</v>
      </c>
      <c r="D979" s="323" t="s">
        <v>2845</v>
      </c>
      <c r="E979" s="325" t="s">
        <v>94</v>
      </c>
      <c r="G979" s="324">
        <v>5.1875</v>
      </c>
      <c r="H979" s="324">
        <v>2</v>
      </c>
      <c r="I979" s="324">
        <v>0.5625</v>
      </c>
      <c r="J979" s="324">
        <v>0.5</v>
      </c>
      <c r="K979" s="324" t="s">
        <v>2899</v>
      </c>
      <c r="L979" s="325" t="s">
        <v>3870</v>
      </c>
      <c r="M979" s="326" t="s">
        <v>4082</v>
      </c>
      <c r="N979" s="325" t="s">
        <v>4083</v>
      </c>
      <c r="O979" s="321" t="s">
        <v>4084</v>
      </c>
      <c r="P979" s="321" t="s">
        <v>4085</v>
      </c>
      <c r="Q979" s="321" t="s">
        <v>4085</v>
      </c>
    </row>
    <row r="980" spans="2:17">
      <c r="B980" s="322">
        <v>40961</v>
      </c>
      <c r="C980" s="323">
        <v>2868</v>
      </c>
      <c r="D980" s="323" t="s">
        <v>2845</v>
      </c>
      <c r="E980" s="325" t="s">
        <v>94</v>
      </c>
      <c r="I980" s="324">
        <v>0.75</v>
      </c>
      <c r="L980" s="325" t="s">
        <v>3140</v>
      </c>
      <c r="M980" s="326" t="s">
        <v>4086</v>
      </c>
      <c r="N980" s="325" t="s">
        <v>1338</v>
      </c>
      <c r="O980" s="321" t="s">
        <v>2984</v>
      </c>
    </row>
    <row r="981" spans="2:17">
      <c r="B981" s="322">
        <v>40961</v>
      </c>
      <c r="C981" s="323">
        <v>2869</v>
      </c>
      <c r="D981" s="323" t="s">
        <v>2845</v>
      </c>
      <c r="E981" s="325" t="s">
        <v>94</v>
      </c>
      <c r="G981" s="324">
        <v>4.3125</v>
      </c>
      <c r="H981" s="324">
        <v>4.3125</v>
      </c>
      <c r="I981" s="324">
        <v>1.25</v>
      </c>
      <c r="J981" s="324">
        <v>0.75</v>
      </c>
      <c r="K981" s="324" t="s">
        <v>2899</v>
      </c>
      <c r="L981" s="325" t="s">
        <v>4087</v>
      </c>
      <c r="N981" s="325" t="s">
        <v>3903</v>
      </c>
      <c r="O981" s="321" t="s">
        <v>4088</v>
      </c>
      <c r="P981" s="321" t="s">
        <v>3318</v>
      </c>
      <c r="Q981" s="321" t="s">
        <v>3907</v>
      </c>
    </row>
    <row r="982" spans="2:17">
      <c r="B982" s="322">
        <v>40960</v>
      </c>
      <c r="C982" s="323">
        <v>2870</v>
      </c>
      <c r="D982" s="323" t="s">
        <v>2845</v>
      </c>
      <c r="E982" s="325" t="s">
        <v>94</v>
      </c>
      <c r="G982" s="324">
        <v>4.4375</v>
      </c>
      <c r="H982" s="324">
        <v>4.4375</v>
      </c>
      <c r="I982" s="324">
        <v>2.8125</v>
      </c>
      <c r="J982" s="324">
        <v>2.125</v>
      </c>
      <c r="K982" s="324" t="s">
        <v>2899</v>
      </c>
      <c r="L982" s="325" t="s">
        <v>4087</v>
      </c>
      <c r="N982" s="325" t="s">
        <v>3665</v>
      </c>
      <c r="O982" s="321" t="s">
        <v>4089</v>
      </c>
      <c r="P982" s="321" t="s">
        <v>3585</v>
      </c>
      <c r="Q982" s="321" t="s">
        <v>3834</v>
      </c>
    </row>
    <row r="983" spans="2:17">
      <c r="B983" s="322">
        <v>40960</v>
      </c>
      <c r="C983" s="323">
        <v>2871</v>
      </c>
      <c r="D983" s="323" t="s">
        <v>2845</v>
      </c>
      <c r="E983" s="325" t="s">
        <v>94</v>
      </c>
      <c r="G983" s="324">
        <v>7.0625</v>
      </c>
      <c r="H983" s="324">
        <v>7.0625</v>
      </c>
      <c r="I983" s="324">
        <v>1.5625</v>
      </c>
      <c r="J983" s="324">
        <v>1.0625</v>
      </c>
      <c r="K983" s="324" t="s">
        <v>2899</v>
      </c>
      <c r="L983" s="325" t="s">
        <v>4087</v>
      </c>
      <c r="N983" s="325" t="s">
        <v>3665</v>
      </c>
      <c r="O983" s="321" t="s">
        <v>3665</v>
      </c>
      <c r="P983" s="321" t="s">
        <v>3585</v>
      </c>
      <c r="Q983" s="321" t="s">
        <v>3909</v>
      </c>
    </row>
    <row r="984" spans="2:17">
      <c r="B984" s="322">
        <v>40961</v>
      </c>
      <c r="C984" s="323">
        <v>2872</v>
      </c>
      <c r="D984" s="323" t="s">
        <v>3866</v>
      </c>
      <c r="E984" s="325" t="s">
        <v>94</v>
      </c>
      <c r="G984" s="324">
        <v>13.5</v>
      </c>
      <c r="H984" s="324">
        <v>4</v>
      </c>
      <c r="I984" s="324">
        <v>2</v>
      </c>
      <c r="J984" s="324">
        <v>2</v>
      </c>
      <c r="K984" s="324" t="s">
        <v>3924</v>
      </c>
      <c r="L984" s="325" t="s">
        <v>4054</v>
      </c>
      <c r="M984" s="326" t="s">
        <v>4090</v>
      </c>
    </row>
    <row r="985" spans="2:17">
      <c r="B985" s="322">
        <v>40967</v>
      </c>
      <c r="C985" s="323">
        <v>2873</v>
      </c>
      <c r="D985" s="323" t="s">
        <v>2907</v>
      </c>
      <c r="E985" s="325" t="s">
        <v>3786</v>
      </c>
      <c r="G985" s="324">
        <v>5.375</v>
      </c>
      <c r="H985" s="324">
        <v>2.25</v>
      </c>
      <c r="I985" s="324">
        <v>0.625</v>
      </c>
      <c r="K985" s="324" t="s">
        <v>2980</v>
      </c>
      <c r="L985" s="325" t="s">
        <v>3870</v>
      </c>
      <c r="M985" s="326" t="s">
        <v>4091</v>
      </c>
    </row>
    <row r="986" spans="2:17">
      <c r="B986" s="322">
        <v>40967</v>
      </c>
      <c r="C986" s="323">
        <v>2874</v>
      </c>
      <c r="D986" s="323" t="s">
        <v>2907</v>
      </c>
      <c r="E986" s="325" t="s">
        <v>3786</v>
      </c>
      <c r="G986" s="324">
        <v>3.1875</v>
      </c>
      <c r="H986" s="324">
        <v>3.15625</v>
      </c>
      <c r="I986" s="324">
        <v>2.375</v>
      </c>
      <c r="K986" s="324" t="s">
        <v>2980</v>
      </c>
      <c r="L986" s="325" t="s">
        <v>3870</v>
      </c>
      <c r="M986" s="326" t="s">
        <v>4092</v>
      </c>
    </row>
    <row r="987" spans="2:17">
      <c r="B987" s="322">
        <v>40989</v>
      </c>
      <c r="C987" s="323">
        <v>2877</v>
      </c>
      <c r="D987" s="323" t="s">
        <v>2845</v>
      </c>
      <c r="E987" s="325" t="s">
        <v>2035</v>
      </c>
      <c r="G987" s="324">
        <v>10.25</v>
      </c>
      <c r="H987" s="324">
        <v>6.25</v>
      </c>
      <c r="I987" s="324">
        <v>1.75</v>
      </c>
      <c r="K987" s="324" t="s">
        <v>2936</v>
      </c>
      <c r="L987" s="325" t="s">
        <v>4093</v>
      </c>
      <c r="M987" s="326" t="s">
        <v>4094</v>
      </c>
      <c r="N987" s="325" t="s">
        <v>4095</v>
      </c>
    </row>
    <row r="988" spans="2:17">
      <c r="B988" s="322">
        <v>40989</v>
      </c>
      <c r="C988" s="323">
        <v>2878</v>
      </c>
      <c r="D988" s="323" t="s">
        <v>2845</v>
      </c>
      <c r="E988" s="325" t="s">
        <v>2035</v>
      </c>
      <c r="G988" s="324">
        <v>12.25</v>
      </c>
      <c r="H988" s="324">
        <v>10.25</v>
      </c>
      <c r="I988" s="324">
        <v>1.75</v>
      </c>
      <c r="K988" s="324" t="s">
        <v>2936</v>
      </c>
      <c r="L988" s="325" t="s">
        <v>4093</v>
      </c>
      <c r="M988" s="326" t="s">
        <v>4096</v>
      </c>
      <c r="N988" s="325" t="s">
        <v>4095</v>
      </c>
    </row>
    <row r="989" spans="2:17">
      <c r="B989" s="322">
        <v>40989</v>
      </c>
      <c r="C989" s="323">
        <v>2879</v>
      </c>
      <c r="D989" s="323" t="s">
        <v>2845</v>
      </c>
      <c r="E989" s="325" t="s">
        <v>2907</v>
      </c>
      <c r="G989" s="324">
        <v>10.3125</v>
      </c>
      <c r="H989" s="324">
        <v>6.375</v>
      </c>
      <c r="I989" s="324">
        <v>1.875</v>
      </c>
      <c r="K989" s="324" t="s">
        <v>2980</v>
      </c>
      <c r="L989" s="325" t="s">
        <v>4093</v>
      </c>
      <c r="M989" s="326" t="s">
        <v>4097</v>
      </c>
      <c r="N989" s="325" t="s">
        <v>3955</v>
      </c>
    </row>
    <row r="990" spans="2:17">
      <c r="B990" s="322">
        <v>40989</v>
      </c>
      <c r="C990" s="323">
        <v>2880</v>
      </c>
      <c r="D990" s="323" t="s">
        <v>2845</v>
      </c>
      <c r="E990" s="325" t="s">
        <v>2907</v>
      </c>
      <c r="G990" s="324">
        <v>12.3125</v>
      </c>
      <c r="H990" s="324">
        <v>10.3125</v>
      </c>
      <c r="I990" s="324">
        <v>1.875</v>
      </c>
      <c r="K990" s="324" t="s">
        <v>2980</v>
      </c>
      <c r="L990" s="325" t="s">
        <v>4093</v>
      </c>
      <c r="M990" s="326" t="s">
        <v>4098</v>
      </c>
      <c r="N990" s="325" t="s">
        <v>3955</v>
      </c>
    </row>
    <row r="991" spans="2:17">
      <c r="B991" s="322">
        <v>41007</v>
      </c>
      <c r="C991" s="323">
        <v>2881</v>
      </c>
      <c r="D991" s="323" t="s">
        <v>3866</v>
      </c>
      <c r="E991" s="325" t="s">
        <v>4099</v>
      </c>
      <c r="G991" s="324">
        <v>3.1875</v>
      </c>
      <c r="H991" s="324">
        <v>5.8125</v>
      </c>
      <c r="I991" s="324">
        <v>0.4375</v>
      </c>
      <c r="K991" s="324" t="s">
        <v>3934</v>
      </c>
      <c r="L991" s="325" t="s">
        <v>3868</v>
      </c>
      <c r="M991" s="326" t="s">
        <v>4100</v>
      </c>
    </row>
    <row r="992" spans="2:17">
      <c r="B992" s="322">
        <v>41008</v>
      </c>
      <c r="C992" s="323">
        <v>2882</v>
      </c>
      <c r="D992" s="323" t="s">
        <v>2845</v>
      </c>
      <c r="E992" s="325" t="s">
        <v>94</v>
      </c>
      <c r="G992" s="324">
        <v>3.625</v>
      </c>
      <c r="H992" s="324" t="s">
        <v>4101</v>
      </c>
      <c r="I992" s="324">
        <v>1.3125</v>
      </c>
      <c r="J992" s="324">
        <v>0.8125</v>
      </c>
      <c r="K992" s="324" t="s">
        <v>4102</v>
      </c>
      <c r="L992" s="325" t="s">
        <v>4103</v>
      </c>
      <c r="M992" s="326" t="s">
        <v>4104</v>
      </c>
      <c r="N992" s="325" t="s">
        <v>4105</v>
      </c>
      <c r="O992" s="321" t="s">
        <v>2851</v>
      </c>
      <c r="P992" s="321" t="s">
        <v>4106</v>
      </c>
      <c r="Q992" s="321" t="s">
        <v>3939</v>
      </c>
    </row>
    <row r="993" spans="2:17">
      <c r="B993" s="322">
        <v>41008</v>
      </c>
      <c r="C993" s="323">
        <v>2883</v>
      </c>
      <c r="D993" s="323" t="s">
        <v>2845</v>
      </c>
      <c r="E993" s="325" t="s">
        <v>94</v>
      </c>
      <c r="G993" s="324">
        <v>4.8125</v>
      </c>
      <c r="H993" s="324">
        <v>3.625</v>
      </c>
      <c r="I993" s="324">
        <v>0.6875</v>
      </c>
      <c r="J993" s="324">
        <v>0.5625</v>
      </c>
      <c r="K993" s="324" t="s">
        <v>4102</v>
      </c>
      <c r="L993" s="325" t="s">
        <v>4103</v>
      </c>
      <c r="M993" s="326" t="s">
        <v>4107</v>
      </c>
      <c r="N993" s="325" t="s">
        <v>4108</v>
      </c>
      <c r="P993" s="321" t="s">
        <v>4106</v>
      </c>
      <c r="Q993" s="321" t="s">
        <v>4106</v>
      </c>
    </row>
    <row r="994" spans="2:17">
      <c r="B994" s="322">
        <v>41008</v>
      </c>
      <c r="C994" s="323">
        <v>2884</v>
      </c>
      <c r="D994" s="323" t="s">
        <v>2845</v>
      </c>
      <c r="E994" s="325" t="s">
        <v>94</v>
      </c>
      <c r="G994" s="324">
        <v>9.625</v>
      </c>
      <c r="H994" s="324">
        <v>9.625</v>
      </c>
      <c r="I994" s="324">
        <v>3.5625</v>
      </c>
      <c r="J994" s="324">
        <v>1.5</v>
      </c>
      <c r="K994" s="324" t="s">
        <v>3736</v>
      </c>
      <c r="L994" s="325" t="s">
        <v>4103</v>
      </c>
      <c r="M994" s="326" t="s">
        <v>4109</v>
      </c>
      <c r="N994" s="325" t="s">
        <v>4110</v>
      </c>
      <c r="O994" s="321" t="s">
        <v>4111</v>
      </c>
    </row>
    <row r="995" spans="2:17">
      <c r="B995" s="322">
        <v>41150</v>
      </c>
      <c r="C995" s="323">
        <v>2885</v>
      </c>
      <c r="D995" s="323" t="s">
        <v>2845</v>
      </c>
      <c r="E995" s="325" t="s">
        <v>94</v>
      </c>
      <c r="G995" s="324">
        <v>5.25</v>
      </c>
      <c r="H995" s="324">
        <v>4.125</v>
      </c>
      <c r="I995" s="324">
        <v>1.0625</v>
      </c>
      <c r="J995" s="324">
        <v>0.71875</v>
      </c>
      <c r="K995" s="324" t="s">
        <v>4102</v>
      </c>
      <c r="L995" s="325" t="s">
        <v>4103</v>
      </c>
      <c r="M995" s="326" t="s">
        <v>4112</v>
      </c>
      <c r="N995" s="325" t="s">
        <v>4113</v>
      </c>
      <c r="O995" s="321" t="s">
        <v>4114</v>
      </c>
      <c r="P995" s="321" t="s">
        <v>3939</v>
      </c>
      <c r="Q995" s="321" t="s">
        <v>3939</v>
      </c>
    </row>
    <row r="996" spans="2:17">
      <c r="B996" s="322">
        <v>41027</v>
      </c>
      <c r="C996" s="323">
        <v>2886</v>
      </c>
      <c r="D996" s="323" t="s">
        <v>2849</v>
      </c>
      <c r="E996" s="325" t="s">
        <v>94</v>
      </c>
      <c r="G996" s="324">
        <v>3.5</v>
      </c>
      <c r="H996" s="324">
        <v>3.5</v>
      </c>
      <c r="I996" s="324">
        <v>0.8125</v>
      </c>
      <c r="L996" s="325" t="s">
        <v>3984</v>
      </c>
      <c r="M996" s="326" t="s">
        <v>4115</v>
      </c>
      <c r="N996" s="325" t="s">
        <v>3955</v>
      </c>
      <c r="P996" s="321" t="s">
        <v>3939</v>
      </c>
    </row>
    <row r="997" spans="2:17">
      <c r="C997" s="323">
        <v>2887</v>
      </c>
      <c r="D997" s="323" t="s">
        <v>3866</v>
      </c>
      <c r="E997" s="325" t="s">
        <v>94</v>
      </c>
      <c r="G997" s="324">
        <v>7.75</v>
      </c>
      <c r="H997" s="324">
        <v>7.75</v>
      </c>
      <c r="I997" s="324">
        <v>2</v>
      </c>
      <c r="J997" s="324">
        <v>2</v>
      </c>
      <c r="K997" s="324" t="s">
        <v>3924</v>
      </c>
      <c r="L997" s="325" t="s">
        <v>4054</v>
      </c>
      <c r="M997" s="326" t="s">
        <v>4116</v>
      </c>
    </row>
    <row r="998" spans="2:17">
      <c r="B998" s="322">
        <v>41059</v>
      </c>
      <c r="C998" s="323">
        <v>2888</v>
      </c>
      <c r="D998" s="323" t="s">
        <v>2845</v>
      </c>
      <c r="E998" s="325" t="s">
        <v>94</v>
      </c>
      <c r="G998" s="324">
        <v>5.84375</v>
      </c>
      <c r="H998" s="324">
        <v>3.40625</v>
      </c>
      <c r="I998" s="324">
        <v>2.125</v>
      </c>
      <c r="J998" s="324">
        <v>0.875</v>
      </c>
      <c r="K998" s="324" t="s">
        <v>4102</v>
      </c>
      <c r="L998" s="325" t="s">
        <v>4103</v>
      </c>
      <c r="M998" s="326" t="s">
        <v>4117</v>
      </c>
      <c r="N998" s="325" t="s">
        <v>4118</v>
      </c>
      <c r="O998" s="321" t="s">
        <v>3215</v>
      </c>
    </row>
    <row r="999" spans="2:17">
      <c r="C999" s="323">
        <v>2889</v>
      </c>
      <c r="D999" s="323" t="s">
        <v>2845</v>
      </c>
      <c r="E999" s="325" t="s">
        <v>94</v>
      </c>
      <c r="F999" s="325" t="s">
        <v>2860</v>
      </c>
      <c r="G999" s="324">
        <v>6.25</v>
      </c>
      <c r="H999" s="324">
        <v>2.25</v>
      </c>
      <c r="I999" s="324">
        <v>0.6875</v>
      </c>
      <c r="J999" s="324">
        <v>0.56259999999999999</v>
      </c>
      <c r="K999" s="324" t="s">
        <v>4119</v>
      </c>
      <c r="L999" s="325" t="s">
        <v>4120</v>
      </c>
      <c r="M999" s="326" t="s">
        <v>4121</v>
      </c>
      <c r="N999" s="325" t="s">
        <v>4122</v>
      </c>
      <c r="O999" s="321" t="s">
        <v>4123</v>
      </c>
      <c r="P999" s="321" t="s">
        <v>3029</v>
      </c>
      <c r="Q999" s="321" t="s">
        <v>3029</v>
      </c>
    </row>
    <row r="1000" spans="2:17">
      <c r="B1000" s="322">
        <v>41061</v>
      </c>
      <c r="C1000" s="323">
        <v>2890</v>
      </c>
      <c r="D1000" s="323" t="s">
        <v>2845</v>
      </c>
      <c r="E1000" s="325" t="s">
        <v>94</v>
      </c>
      <c r="G1000" s="324">
        <v>4.5</v>
      </c>
      <c r="H1000" s="324">
        <v>3.75</v>
      </c>
      <c r="I1000" s="324">
        <v>1.9375</v>
      </c>
      <c r="J1000" s="324">
        <v>0.8125</v>
      </c>
      <c r="K1000" s="324" t="s">
        <v>4102</v>
      </c>
      <c r="L1000" s="325" t="s">
        <v>4103</v>
      </c>
      <c r="M1000" s="326" t="s">
        <v>4124</v>
      </c>
      <c r="N1000" s="325" t="s">
        <v>4125</v>
      </c>
      <c r="O1000" s="321" t="s">
        <v>2851</v>
      </c>
      <c r="P1000" s="321" t="s">
        <v>3939</v>
      </c>
      <c r="Q1000" s="321" t="s">
        <v>4126</v>
      </c>
    </row>
    <row r="1001" spans="2:17">
      <c r="B1001" s="322">
        <v>41060</v>
      </c>
      <c r="C1001" s="323">
        <v>2891</v>
      </c>
      <c r="D1001" s="323" t="s">
        <v>2849</v>
      </c>
      <c r="E1001" s="325" t="s">
        <v>94</v>
      </c>
      <c r="G1001" s="324">
        <v>6.5625</v>
      </c>
      <c r="H1001" s="324">
        <v>5.5625</v>
      </c>
      <c r="I1001" s="324">
        <v>3.1875</v>
      </c>
      <c r="J1001" s="324">
        <v>0.75</v>
      </c>
      <c r="L1001" s="325" t="s">
        <v>2881</v>
      </c>
      <c r="M1001" s="326" t="s">
        <v>4127</v>
      </c>
      <c r="N1001" s="325" t="s">
        <v>3955</v>
      </c>
      <c r="O1001" s="321" t="s">
        <v>3665</v>
      </c>
      <c r="P1001" s="321" t="s">
        <v>4027</v>
      </c>
      <c r="Q1001" s="321" t="s">
        <v>4128</v>
      </c>
    </row>
    <row r="1002" spans="2:17">
      <c r="C1002" s="323">
        <v>2892</v>
      </c>
      <c r="D1002" s="323" t="s">
        <v>2845</v>
      </c>
      <c r="E1002" s="325" t="s">
        <v>94</v>
      </c>
      <c r="G1002" s="324">
        <v>10.75</v>
      </c>
      <c r="H1002" s="324">
        <v>8.5</v>
      </c>
      <c r="I1002" s="324">
        <v>0.875</v>
      </c>
      <c r="J1002" s="324">
        <v>0.875</v>
      </c>
      <c r="L1002" s="325" t="s">
        <v>4129</v>
      </c>
      <c r="M1002" s="326" t="s">
        <v>4130</v>
      </c>
      <c r="N1002" s="325" t="s">
        <v>4131</v>
      </c>
    </row>
    <row r="1003" spans="2:17">
      <c r="B1003" s="322">
        <v>41150</v>
      </c>
      <c r="C1003" s="323">
        <v>2893</v>
      </c>
      <c r="D1003" s="323" t="s">
        <v>2845</v>
      </c>
      <c r="E1003" s="325" t="s">
        <v>94</v>
      </c>
      <c r="G1003" s="324">
        <v>5.625</v>
      </c>
      <c r="H1003" s="324">
        <v>5.625</v>
      </c>
      <c r="I1003" s="324">
        <v>1.8125</v>
      </c>
      <c r="J1003" s="324">
        <v>0.8125</v>
      </c>
      <c r="K1003" s="324" t="s">
        <v>4132</v>
      </c>
      <c r="L1003" s="325" t="s">
        <v>4103</v>
      </c>
      <c r="M1003" s="326" t="s">
        <v>4133</v>
      </c>
      <c r="N1003" s="325" t="s">
        <v>4134</v>
      </c>
      <c r="P1003" s="321" t="s">
        <v>4135</v>
      </c>
      <c r="Q1003" s="321" t="s">
        <v>3585</v>
      </c>
    </row>
    <row r="1004" spans="2:17">
      <c r="B1004" s="322">
        <v>41061</v>
      </c>
      <c r="C1004" s="323">
        <v>2894</v>
      </c>
      <c r="D1004" s="323" t="s">
        <v>2845</v>
      </c>
      <c r="E1004" s="325" t="s">
        <v>94</v>
      </c>
      <c r="G1004" s="324">
        <v>3.6875</v>
      </c>
      <c r="H1004" s="324">
        <v>2.6875</v>
      </c>
      <c r="I1004" s="324">
        <v>0.875</v>
      </c>
      <c r="J1004" s="324">
        <v>0.875</v>
      </c>
      <c r="K1004" s="324" t="s">
        <v>4102</v>
      </c>
      <c r="L1004" s="325" t="s">
        <v>4136</v>
      </c>
      <c r="M1004" s="326" t="s">
        <v>4137</v>
      </c>
      <c r="N1004" s="325" t="s">
        <v>4138</v>
      </c>
      <c r="O1004" s="321" t="s">
        <v>4138</v>
      </c>
      <c r="P1004" s="321" t="s">
        <v>234</v>
      </c>
    </row>
    <row r="1005" spans="2:17">
      <c r="B1005" s="322">
        <v>41061</v>
      </c>
      <c r="C1005" s="323">
        <v>2895</v>
      </c>
      <c r="D1005" s="323" t="s">
        <v>2845</v>
      </c>
      <c r="E1005" s="325" t="s">
        <v>94</v>
      </c>
      <c r="K1005" s="324" t="s">
        <v>4102</v>
      </c>
      <c r="M1005" s="326" t="s">
        <v>4139</v>
      </c>
    </row>
    <row r="1006" spans="2:17">
      <c r="B1006" s="322">
        <v>41061</v>
      </c>
      <c r="C1006" s="323">
        <v>2896</v>
      </c>
      <c r="D1006" s="323" t="s">
        <v>2845</v>
      </c>
      <c r="E1006" s="325" t="s">
        <v>94</v>
      </c>
      <c r="G1006" s="324">
        <v>4</v>
      </c>
      <c r="H1006" s="324">
        <v>2.4375</v>
      </c>
      <c r="I1006" s="324">
        <v>1.1875</v>
      </c>
      <c r="J1006" s="324">
        <v>1.1875</v>
      </c>
      <c r="K1006" s="324" t="s">
        <v>4102</v>
      </c>
      <c r="L1006" s="325" t="s">
        <v>4140</v>
      </c>
      <c r="M1006" s="326" t="s">
        <v>4141</v>
      </c>
      <c r="N1006" s="325" t="s">
        <v>1338</v>
      </c>
    </row>
    <row r="1007" spans="2:17">
      <c r="B1007" s="322">
        <v>41061</v>
      </c>
      <c r="C1007" s="323">
        <v>2897</v>
      </c>
      <c r="D1007" s="323" t="s">
        <v>2845</v>
      </c>
      <c r="E1007" s="325" t="s">
        <v>94</v>
      </c>
      <c r="K1007" s="324" t="s">
        <v>4102</v>
      </c>
      <c r="M1007" s="326" t="s">
        <v>4142</v>
      </c>
    </row>
    <row r="1008" spans="2:17">
      <c r="B1008" s="322">
        <v>41061</v>
      </c>
      <c r="C1008" s="323">
        <v>2898</v>
      </c>
      <c r="D1008" s="323" t="s">
        <v>2845</v>
      </c>
      <c r="E1008" s="325" t="s">
        <v>94</v>
      </c>
      <c r="G1008" s="324">
        <v>3</v>
      </c>
      <c r="H1008" s="324">
        <v>2</v>
      </c>
      <c r="I1008" s="324">
        <v>1.125</v>
      </c>
      <c r="J1008" s="324">
        <v>1.125</v>
      </c>
      <c r="K1008" s="324" t="s">
        <v>4102</v>
      </c>
      <c r="M1008" s="326" t="s">
        <v>4143</v>
      </c>
      <c r="N1008" s="325" t="s">
        <v>4144</v>
      </c>
    </row>
    <row r="1009" spans="2:17">
      <c r="B1009" s="322">
        <v>41061</v>
      </c>
      <c r="C1009" s="323">
        <v>2899</v>
      </c>
      <c r="D1009" s="323" t="s">
        <v>2845</v>
      </c>
      <c r="E1009" s="325" t="s">
        <v>94</v>
      </c>
      <c r="G1009" s="324">
        <v>3.625</v>
      </c>
      <c r="H1009" s="324">
        <v>2.25</v>
      </c>
      <c r="I1009" s="324">
        <v>1.25</v>
      </c>
      <c r="J1009" s="324">
        <v>1.25</v>
      </c>
      <c r="K1009" s="324" t="s">
        <v>4102</v>
      </c>
      <c r="M1009" s="326" t="s">
        <v>4145</v>
      </c>
      <c r="N1009" s="325" t="s">
        <v>4146</v>
      </c>
      <c r="O1009" s="321" t="s">
        <v>4146</v>
      </c>
    </row>
    <row r="1010" spans="2:17">
      <c r="B1010" s="322">
        <v>41061</v>
      </c>
      <c r="C1010" s="323">
        <v>2900</v>
      </c>
      <c r="D1010" s="323" t="s">
        <v>2845</v>
      </c>
      <c r="E1010" s="325" t="s">
        <v>94</v>
      </c>
      <c r="G1010" s="324">
        <v>4.125</v>
      </c>
      <c r="H1010" s="324">
        <v>2.75</v>
      </c>
      <c r="I1010" s="324">
        <v>1.5</v>
      </c>
      <c r="J1010" s="324">
        <v>1.5</v>
      </c>
      <c r="K1010" s="324" t="s">
        <v>4102</v>
      </c>
      <c r="M1010" s="326" t="s">
        <v>4147</v>
      </c>
      <c r="O1010" s="321" t="s">
        <v>234</v>
      </c>
    </row>
    <row r="1011" spans="2:17">
      <c r="B1011" s="322">
        <v>41061</v>
      </c>
      <c r="C1011" s="323">
        <v>2901</v>
      </c>
      <c r="D1011" s="323" t="s">
        <v>2845</v>
      </c>
      <c r="E1011" s="325" t="s">
        <v>94</v>
      </c>
      <c r="F1011" s="325" t="s">
        <v>2860</v>
      </c>
      <c r="G1011" s="324">
        <v>4.625</v>
      </c>
      <c r="H1011" s="324">
        <v>3.125</v>
      </c>
      <c r="I1011" s="324">
        <v>1.75</v>
      </c>
      <c r="J1011" s="324">
        <v>1.75</v>
      </c>
      <c r="K1011" s="324" t="s">
        <v>4102</v>
      </c>
      <c r="M1011" s="326" t="s">
        <v>4148</v>
      </c>
      <c r="N1011" s="325" t="s">
        <v>4149</v>
      </c>
      <c r="P1011" s="321" t="s">
        <v>3907</v>
      </c>
      <c r="Q1011" s="321" t="s">
        <v>3907</v>
      </c>
    </row>
    <row r="1012" spans="2:17">
      <c r="B1012" s="322">
        <v>41061</v>
      </c>
      <c r="C1012" s="323">
        <v>2902</v>
      </c>
      <c r="D1012" s="323" t="s">
        <v>2845</v>
      </c>
      <c r="E1012" s="325" t="s">
        <v>94</v>
      </c>
      <c r="F1012" s="325" t="s">
        <v>2860</v>
      </c>
      <c r="G1012" s="324">
        <v>5</v>
      </c>
      <c r="H1012" s="324">
        <v>3.5</v>
      </c>
      <c r="I1012" s="324">
        <v>1.875</v>
      </c>
      <c r="J1012" s="324">
        <v>1.875</v>
      </c>
      <c r="K1012" s="324" t="s">
        <v>4102</v>
      </c>
      <c r="M1012" s="326" t="s">
        <v>4150</v>
      </c>
      <c r="N1012" s="325" t="s">
        <v>4151</v>
      </c>
      <c r="O1012" s="321" t="s">
        <v>4152</v>
      </c>
      <c r="P1012" s="358" t="s">
        <v>4153</v>
      </c>
      <c r="Q1012" s="358" t="s">
        <v>3907</v>
      </c>
    </row>
    <row r="1013" spans="2:17">
      <c r="B1013" s="322">
        <v>41061</v>
      </c>
      <c r="C1013" s="323">
        <v>2903</v>
      </c>
      <c r="D1013" s="323" t="s">
        <v>2845</v>
      </c>
      <c r="E1013" s="325" t="s">
        <v>94</v>
      </c>
      <c r="G1013" s="324">
        <v>5.5</v>
      </c>
      <c r="H1013" s="324">
        <v>3.875</v>
      </c>
      <c r="I1013" s="324">
        <v>1.9375</v>
      </c>
      <c r="J1013" s="324">
        <v>1.9375</v>
      </c>
      <c r="K1013" s="324" t="s">
        <v>4102</v>
      </c>
      <c r="M1013" s="326" t="s">
        <v>4154</v>
      </c>
      <c r="N1013" s="325" t="s">
        <v>4155</v>
      </c>
    </row>
    <row r="1014" spans="2:17">
      <c r="B1014" s="322">
        <v>41061</v>
      </c>
      <c r="C1014" s="323">
        <v>2904</v>
      </c>
      <c r="D1014" s="323" t="s">
        <v>2845</v>
      </c>
      <c r="E1014" s="325" t="s">
        <v>94</v>
      </c>
      <c r="F1014" s="325" t="s">
        <v>2860</v>
      </c>
      <c r="G1014" s="324">
        <v>6</v>
      </c>
      <c r="H1014" s="324">
        <v>4.25</v>
      </c>
      <c r="I1014" s="324">
        <v>2.1875</v>
      </c>
      <c r="J1014" s="324">
        <v>2.1875</v>
      </c>
      <c r="K1014" s="324" t="s">
        <v>4102</v>
      </c>
      <c r="L1014" s="325" t="s">
        <v>4140</v>
      </c>
      <c r="M1014" s="326" t="s">
        <v>4156</v>
      </c>
      <c r="N1014" s="325" t="s">
        <v>4157</v>
      </c>
      <c r="P1014" s="321" t="s">
        <v>4158</v>
      </c>
      <c r="Q1014" s="321" t="s">
        <v>4159</v>
      </c>
    </row>
    <row r="1015" spans="2:17">
      <c r="B1015" s="322">
        <v>41061</v>
      </c>
      <c r="C1015" s="323">
        <v>2905</v>
      </c>
      <c r="D1015" s="323" t="s">
        <v>2845</v>
      </c>
      <c r="E1015" s="325" t="s">
        <v>94</v>
      </c>
      <c r="F1015" s="325" t="s">
        <v>2860</v>
      </c>
      <c r="G1015" s="324">
        <v>6.75</v>
      </c>
      <c r="H1015" s="324">
        <v>4.625</v>
      </c>
      <c r="I1015" s="324">
        <v>2.5</v>
      </c>
      <c r="J1015" s="324">
        <v>2.5</v>
      </c>
      <c r="K1015" s="324" t="s">
        <v>4102</v>
      </c>
      <c r="M1015" s="326" t="s">
        <v>4160</v>
      </c>
      <c r="N1015" s="325" t="s">
        <v>4161</v>
      </c>
      <c r="O1015" s="321" t="s">
        <v>4162</v>
      </c>
      <c r="P1015" s="321" t="s">
        <v>4163</v>
      </c>
      <c r="Q1015" s="321" t="s">
        <v>3909</v>
      </c>
    </row>
    <row r="1016" spans="2:17">
      <c r="B1016" s="322">
        <v>41061</v>
      </c>
      <c r="C1016" s="323">
        <v>2906</v>
      </c>
      <c r="D1016" s="323" t="s">
        <v>2845</v>
      </c>
      <c r="E1016" s="325" t="s">
        <v>94</v>
      </c>
      <c r="G1016" s="324">
        <v>8.25</v>
      </c>
      <c r="H1016" s="324">
        <v>5.75</v>
      </c>
      <c r="I1016" s="324">
        <v>3</v>
      </c>
      <c r="J1016" s="324">
        <v>3</v>
      </c>
      <c r="K1016" s="324" t="s">
        <v>4102</v>
      </c>
      <c r="M1016" s="326" t="s">
        <v>4164</v>
      </c>
      <c r="N1016" s="326" t="s">
        <v>4165</v>
      </c>
    </row>
    <row r="1017" spans="2:17">
      <c r="B1017" s="322">
        <v>41061</v>
      </c>
      <c r="C1017" s="323">
        <v>2907</v>
      </c>
      <c r="D1017" s="323" t="s">
        <v>2845</v>
      </c>
      <c r="E1017" s="325" t="s">
        <v>94</v>
      </c>
      <c r="F1017" s="325" t="s">
        <v>2860</v>
      </c>
      <c r="G1017" s="324">
        <v>7.5</v>
      </c>
      <c r="H1017" s="324">
        <v>5</v>
      </c>
      <c r="I1017" s="324">
        <v>2.75</v>
      </c>
      <c r="J1017" s="324">
        <v>2.75</v>
      </c>
      <c r="K1017" s="324" t="s">
        <v>4102</v>
      </c>
      <c r="L1017" s="325" t="s">
        <v>4166</v>
      </c>
      <c r="M1017" s="326" t="s">
        <v>4167</v>
      </c>
      <c r="N1017" s="325" t="s">
        <v>4168</v>
      </c>
      <c r="P1017" s="321" t="s">
        <v>3909</v>
      </c>
      <c r="Q1017" s="321" t="s">
        <v>3909</v>
      </c>
    </row>
    <row r="1018" spans="2:17">
      <c r="B1018" s="322">
        <v>41061</v>
      </c>
      <c r="C1018" s="323">
        <v>2908</v>
      </c>
      <c r="D1018" s="323" t="s">
        <v>2845</v>
      </c>
      <c r="E1018" s="325" t="s">
        <v>94</v>
      </c>
      <c r="G1018" s="324">
        <v>8.75</v>
      </c>
      <c r="H1018" s="324">
        <v>6.5</v>
      </c>
      <c r="I1018" s="324">
        <v>3.25</v>
      </c>
      <c r="J1018" s="324">
        <v>3.25</v>
      </c>
      <c r="K1018" s="324" t="s">
        <v>4102</v>
      </c>
      <c r="M1018" s="326" t="s">
        <v>4169</v>
      </c>
      <c r="N1018" s="325" t="s">
        <v>4170</v>
      </c>
    </row>
    <row r="1019" spans="2:17">
      <c r="B1019" s="322">
        <v>41061</v>
      </c>
      <c r="C1019" s="323">
        <v>2909</v>
      </c>
      <c r="D1019" s="323" t="s">
        <v>2845</v>
      </c>
      <c r="E1019" s="325" t="s">
        <v>94</v>
      </c>
      <c r="G1019" s="324">
        <v>5</v>
      </c>
      <c r="H1019" s="324">
        <v>3.5</v>
      </c>
      <c r="I1019" s="324">
        <v>0.75</v>
      </c>
      <c r="J1019" s="324">
        <v>0.75</v>
      </c>
      <c r="K1019" s="324" t="s">
        <v>4102</v>
      </c>
      <c r="M1019" s="326" t="s">
        <v>4171</v>
      </c>
      <c r="N1019" s="326" t="s">
        <v>4172</v>
      </c>
      <c r="O1019" s="321" t="s">
        <v>4173</v>
      </c>
      <c r="P1019" s="321" t="s">
        <v>4173</v>
      </c>
    </row>
    <row r="1020" spans="2:17">
      <c r="B1020" s="322">
        <v>41061</v>
      </c>
      <c r="C1020" s="323">
        <v>2910</v>
      </c>
      <c r="D1020" s="323" t="s">
        <v>2845</v>
      </c>
      <c r="E1020" s="325" t="s">
        <v>94</v>
      </c>
      <c r="G1020" s="324">
        <v>10</v>
      </c>
      <c r="H1020" s="324">
        <v>3.375</v>
      </c>
      <c r="I1020" s="324">
        <v>1.875</v>
      </c>
      <c r="J1020" s="324">
        <v>1.875</v>
      </c>
      <c r="K1020" s="324" t="s">
        <v>4102</v>
      </c>
      <c r="M1020" s="326" t="s">
        <v>4174</v>
      </c>
    </row>
    <row r="1021" spans="2:17">
      <c r="B1021" s="322">
        <v>41061</v>
      </c>
      <c r="C1021" s="323">
        <v>2911</v>
      </c>
      <c r="D1021" s="323" t="s">
        <v>2845</v>
      </c>
      <c r="E1021" s="325" t="s">
        <v>94</v>
      </c>
      <c r="G1021" s="324">
        <v>10</v>
      </c>
      <c r="H1021" s="324">
        <v>4.5</v>
      </c>
      <c r="I1021" s="324">
        <v>2</v>
      </c>
      <c r="J1021" s="324">
        <v>2</v>
      </c>
      <c r="K1021" s="324" t="s">
        <v>4102</v>
      </c>
      <c r="M1021" s="326" t="s">
        <v>4175</v>
      </c>
    </row>
    <row r="1022" spans="2:17">
      <c r="B1022" s="322">
        <v>41061</v>
      </c>
      <c r="C1022" s="323">
        <v>2912</v>
      </c>
      <c r="D1022" s="323" t="s">
        <v>2845</v>
      </c>
      <c r="E1022" s="325" t="s">
        <v>94</v>
      </c>
      <c r="G1022" s="324">
        <v>11</v>
      </c>
      <c r="H1022" s="324">
        <v>3.375</v>
      </c>
      <c r="I1022" s="324">
        <v>1.875</v>
      </c>
      <c r="J1022" s="324">
        <v>1.875</v>
      </c>
      <c r="K1022" s="324" t="s">
        <v>4102</v>
      </c>
      <c r="M1022" s="326" t="s">
        <v>4176</v>
      </c>
      <c r="N1022" s="325" t="s">
        <v>4177</v>
      </c>
    </row>
    <row r="1023" spans="2:17">
      <c r="B1023" s="322">
        <v>41061</v>
      </c>
      <c r="C1023" s="323">
        <v>2914</v>
      </c>
      <c r="D1023" s="323" t="s">
        <v>2845</v>
      </c>
      <c r="E1023" s="325" t="s">
        <v>94</v>
      </c>
      <c r="F1023" s="325" t="s">
        <v>2860</v>
      </c>
      <c r="G1023" s="324">
        <v>9</v>
      </c>
      <c r="H1023" s="324">
        <v>7.75</v>
      </c>
      <c r="I1023" s="324">
        <v>2.125</v>
      </c>
      <c r="J1023" s="324">
        <v>2.125</v>
      </c>
      <c r="K1023" s="324" t="s">
        <v>4102</v>
      </c>
      <c r="M1023" s="326" t="s">
        <v>4178</v>
      </c>
      <c r="N1023" s="325" t="s">
        <v>4179</v>
      </c>
      <c r="O1023" s="321" t="s">
        <v>4179</v>
      </c>
      <c r="P1023" s="321" t="s">
        <v>3909</v>
      </c>
      <c r="Q1023" s="321" t="s">
        <v>3909</v>
      </c>
    </row>
    <row r="1024" spans="2:17">
      <c r="B1024" s="322">
        <v>41061</v>
      </c>
      <c r="C1024" s="323">
        <v>2915</v>
      </c>
      <c r="D1024" s="323" t="s">
        <v>2845</v>
      </c>
      <c r="E1024" s="325" t="s">
        <v>94</v>
      </c>
      <c r="G1024" s="324">
        <v>11.125</v>
      </c>
      <c r="H1024" s="324">
        <v>8.625</v>
      </c>
      <c r="I1024" s="324">
        <v>2.5</v>
      </c>
      <c r="J1024" s="324">
        <v>2.5</v>
      </c>
      <c r="K1024" s="324" t="s">
        <v>4102</v>
      </c>
      <c r="M1024" s="326" t="s">
        <v>4180</v>
      </c>
      <c r="N1024" s="325" t="s">
        <v>4181</v>
      </c>
      <c r="O1024" s="321" t="s">
        <v>4181</v>
      </c>
    </row>
    <row r="1025" spans="2:17">
      <c r="B1025" s="322">
        <v>41061</v>
      </c>
      <c r="C1025" s="323">
        <v>2916</v>
      </c>
      <c r="D1025" s="323" t="s">
        <v>2845</v>
      </c>
      <c r="E1025" s="325" t="s">
        <v>94</v>
      </c>
      <c r="G1025" s="324">
        <v>5.5</v>
      </c>
      <c r="H1025" s="324">
        <v>3</v>
      </c>
      <c r="I1025" s="324">
        <v>1.9375</v>
      </c>
      <c r="J1025" s="324">
        <v>1.9375</v>
      </c>
      <c r="K1025" s="324" t="s">
        <v>4102</v>
      </c>
      <c r="M1025" s="326" t="s">
        <v>4182</v>
      </c>
      <c r="N1025" s="325" t="s">
        <v>4183</v>
      </c>
      <c r="O1025" s="325"/>
      <c r="P1025" s="347"/>
      <c r="Q1025" s="347"/>
    </row>
    <row r="1026" spans="2:17">
      <c r="B1026" s="322">
        <v>41061</v>
      </c>
      <c r="C1026" s="323">
        <v>2917</v>
      </c>
      <c r="D1026" s="323" t="s">
        <v>2845</v>
      </c>
      <c r="E1026" s="325" t="s">
        <v>94</v>
      </c>
      <c r="G1026" s="324">
        <v>6.5</v>
      </c>
      <c r="H1026" s="324">
        <v>3.75</v>
      </c>
      <c r="I1026" s="324">
        <v>2</v>
      </c>
      <c r="J1026" s="324">
        <v>2</v>
      </c>
      <c r="K1026" s="324" t="s">
        <v>4102</v>
      </c>
      <c r="M1026" s="326" t="s">
        <v>4184</v>
      </c>
      <c r="N1026" s="325" t="s">
        <v>3904</v>
      </c>
      <c r="O1026" s="325"/>
      <c r="P1026" s="347"/>
      <c r="Q1026" s="347"/>
    </row>
    <row r="1027" spans="2:17">
      <c r="B1027" s="322">
        <v>41061</v>
      </c>
      <c r="C1027" s="323">
        <v>2918</v>
      </c>
      <c r="D1027" s="323" t="s">
        <v>2845</v>
      </c>
      <c r="E1027" s="325" t="s">
        <v>94</v>
      </c>
      <c r="G1027" s="324">
        <v>7.5</v>
      </c>
      <c r="H1027" s="324">
        <v>2.5</v>
      </c>
      <c r="I1027" s="324">
        <v>1.5</v>
      </c>
      <c r="J1027" s="324">
        <v>1.5</v>
      </c>
      <c r="K1027" s="324" t="s">
        <v>4102</v>
      </c>
      <c r="M1027" s="326" t="s">
        <v>4185</v>
      </c>
      <c r="N1027" s="325" t="s">
        <v>4186</v>
      </c>
      <c r="O1027" s="321" t="s">
        <v>4187</v>
      </c>
    </row>
    <row r="1028" spans="2:17">
      <c r="B1028" s="322">
        <v>41061</v>
      </c>
      <c r="C1028" s="323">
        <v>2919</v>
      </c>
      <c r="D1028" s="323" t="s">
        <v>2845</v>
      </c>
      <c r="E1028" s="325" t="s">
        <v>94</v>
      </c>
      <c r="G1028" s="324">
        <v>3.1875</v>
      </c>
      <c r="H1028" s="324">
        <v>2.6875</v>
      </c>
      <c r="I1028" s="324">
        <v>0.875</v>
      </c>
      <c r="J1028" s="324">
        <v>0.875</v>
      </c>
      <c r="K1028" s="324" t="s">
        <v>4102</v>
      </c>
      <c r="M1028" s="326" t="s">
        <v>4188</v>
      </c>
      <c r="N1028" s="325" t="s">
        <v>4189</v>
      </c>
    </row>
    <row r="1029" spans="2:17">
      <c r="B1029" s="322">
        <v>41061</v>
      </c>
      <c r="C1029" s="323">
        <v>2920</v>
      </c>
      <c r="D1029" s="323" t="s">
        <v>2845</v>
      </c>
      <c r="E1029" s="325" t="s">
        <v>94</v>
      </c>
      <c r="G1029" s="324">
        <v>3.5</v>
      </c>
      <c r="H1029" s="324">
        <v>2</v>
      </c>
      <c r="I1029" s="324">
        <v>2</v>
      </c>
      <c r="J1029" s="324">
        <v>2</v>
      </c>
      <c r="K1029" s="324" t="s">
        <v>4102</v>
      </c>
      <c r="M1029" s="326" t="s">
        <v>4190</v>
      </c>
      <c r="N1029" s="325" t="s">
        <v>4191</v>
      </c>
    </row>
    <row r="1030" spans="2:17">
      <c r="B1030" s="322">
        <v>41061</v>
      </c>
      <c r="C1030" s="323">
        <v>2921</v>
      </c>
      <c r="D1030" s="323" t="s">
        <v>2845</v>
      </c>
      <c r="E1030" s="325" t="s">
        <v>94</v>
      </c>
      <c r="G1030" s="324">
        <v>4.875</v>
      </c>
      <c r="H1030" s="324">
        <v>3</v>
      </c>
      <c r="I1030" s="324">
        <v>3</v>
      </c>
      <c r="J1030" s="324">
        <v>3</v>
      </c>
      <c r="K1030" s="324" t="s">
        <v>4102</v>
      </c>
      <c r="M1030" s="326" t="s">
        <v>4192</v>
      </c>
      <c r="N1030" s="325" t="s">
        <v>4193</v>
      </c>
    </row>
    <row r="1031" spans="2:17">
      <c r="B1031" s="322">
        <v>41061</v>
      </c>
      <c r="C1031" s="323">
        <v>2922</v>
      </c>
      <c r="D1031" s="323" t="s">
        <v>2845</v>
      </c>
      <c r="E1031" s="325" t="s">
        <v>94</v>
      </c>
      <c r="G1031" s="324">
        <v>6</v>
      </c>
      <c r="H1031" s="324">
        <v>3.5</v>
      </c>
      <c r="I1031" s="324">
        <v>3.5</v>
      </c>
      <c r="J1031" s="324">
        <v>3.5</v>
      </c>
      <c r="K1031" s="324" t="s">
        <v>4102</v>
      </c>
      <c r="M1031" s="326" t="s">
        <v>4194</v>
      </c>
    </row>
    <row r="1032" spans="2:17">
      <c r="B1032" s="322">
        <v>41061</v>
      </c>
      <c r="C1032" s="323">
        <v>2923</v>
      </c>
      <c r="D1032" s="323" t="s">
        <v>2845</v>
      </c>
      <c r="E1032" s="325" t="s">
        <v>94</v>
      </c>
      <c r="G1032" s="324">
        <v>6</v>
      </c>
      <c r="H1032" s="324">
        <v>2.125</v>
      </c>
      <c r="I1032" s="324">
        <v>2</v>
      </c>
      <c r="J1032" s="324">
        <v>2</v>
      </c>
      <c r="K1032" s="324" t="s">
        <v>4102</v>
      </c>
      <c r="M1032" s="326" t="s">
        <v>4195</v>
      </c>
      <c r="N1032" s="325" t="s">
        <v>4196</v>
      </c>
      <c r="O1032" s="321" t="s">
        <v>4196</v>
      </c>
    </row>
    <row r="1033" spans="2:17">
      <c r="B1033" s="322">
        <v>41061</v>
      </c>
      <c r="C1033" s="323">
        <v>2924</v>
      </c>
      <c r="D1033" s="323" t="s">
        <v>2845</v>
      </c>
      <c r="E1033" s="325" t="s">
        <v>94</v>
      </c>
      <c r="G1033" s="324">
        <v>3.5</v>
      </c>
      <c r="H1033" s="324">
        <v>3.5</v>
      </c>
      <c r="I1033" s="324">
        <v>1.25</v>
      </c>
      <c r="J1033" s="324">
        <v>1.25</v>
      </c>
      <c r="K1033" s="324" t="s">
        <v>4102</v>
      </c>
      <c r="M1033" s="326" t="s">
        <v>4197</v>
      </c>
      <c r="N1033" s="325" t="s">
        <v>4149</v>
      </c>
      <c r="O1033" s="321" t="s">
        <v>4149</v>
      </c>
    </row>
    <row r="1034" spans="2:17">
      <c r="B1034" s="322">
        <v>41061</v>
      </c>
      <c r="C1034" s="323">
        <v>2925</v>
      </c>
      <c r="D1034" s="323" t="s">
        <v>2845</v>
      </c>
      <c r="E1034" s="325" t="s">
        <v>94</v>
      </c>
      <c r="G1034" s="324">
        <v>5</v>
      </c>
      <c r="H1034" s="324">
        <v>5</v>
      </c>
      <c r="I1034" s="324">
        <v>2</v>
      </c>
      <c r="J1034" s="324">
        <v>2</v>
      </c>
      <c r="K1034" s="324" t="s">
        <v>4102</v>
      </c>
      <c r="M1034" s="326" t="s">
        <v>4198</v>
      </c>
      <c r="N1034" s="325" t="s">
        <v>3904</v>
      </c>
    </row>
    <row r="1035" spans="2:17">
      <c r="B1035" s="322">
        <v>41061</v>
      </c>
      <c r="C1035" s="323">
        <v>2926</v>
      </c>
      <c r="D1035" s="323" t="s">
        <v>2845</v>
      </c>
      <c r="E1035" s="325" t="s">
        <v>94</v>
      </c>
      <c r="G1035" s="324">
        <v>6</v>
      </c>
      <c r="H1035" s="324">
        <v>6</v>
      </c>
      <c r="I1035" s="324">
        <v>2.5</v>
      </c>
      <c r="J1035" s="324">
        <v>2.5</v>
      </c>
      <c r="K1035" s="324" t="s">
        <v>4102</v>
      </c>
      <c r="M1035" s="326" t="s">
        <v>4199</v>
      </c>
    </row>
    <row r="1036" spans="2:17">
      <c r="B1036" s="322">
        <v>41061</v>
      </c>
      <c r="C1036" s="323">
        <v>2927</v>
      </c>
      <c r="D1036" s="323" t="s">
        <v>2845</v>
      </c>
      <c r="E1036" s="325" t="s">
        <v>94</v>
      </c>
      <c r="G1036" s="324">
        <v>9</v>
      </c>
      <c r="H1036" s="324">
        <v>2</v>
      </c>
      <c r="I1036" s="324">
        <v>1.5</v>
      </c>
      <c r="J1036" s="324">
        <v>1.5</v>
      </c>
      <c r="K1036" s="324" t="s">
        <v>4102</v>
      </c>
      <c r="M1036" s="326" t="s">
        <v>4200</v>
      </c>
    </row>
    <row r="1037" spans="2:17">
      <c r="B1037" s="322">
        <v>41061</v>
      </c>
      <c r="C1037" s="323">
        <v>2928</v>
      </c>
      <c r="D1037" s="323" t="s">
        <v>2845</v>
      </c>
      <c r="E1037" s="325" t="s">
        <v>94</v>
      </c>
      <c r="G1037" s="324">
        <v>5</v>
      </c>
      <c r="H1037" s="324">
        <v>4</v>
      </c>
      <c r="I1037" s="324">
        <v>0.875</v>
      </c>
      <c r="J1037" s="324">
        <v>0.875</v>
      </c>
      <c r="K1037" s="324" t="s">
        <v>4102</v>
      </c>
      <c r="M1037" s="326" t="s">
        <v>4201</v>
      </c>
      <c r="N1037" s="325" t="s">
        <v>4202</v>
      </c>
      <c r="O1037" s="321" t="s">
        <v>4203</v>
      </c>
    </row>
    <row r="1038" spans="2:17">
      <c r="B1038" s="322">
        <v>41061</v>
      </c>
      <c r="C1038" s="323">
        <v>2929</v>
      </c>
      <c r="D1038" s="323" t="s">
        <v>2845</v>
      </c>
      <c r="E1038" s="325" t="s">
        <v>94</v>
      </c>
      <c r="G1038" s="324">
        <v>5.75</v>
      </c>
      <c r="H1038" s="324">
        <v>5</v>
      </c>
      <c r="I1038" s="324">
        <v>0.5625</v>
      </c>
      <c r="J1038" s="324">
        <v>0.5625</v>
      </c>
      <c r="K1038" s="324" t="s">
        <v>4102</v>
      </c>
      <c r="M1038" s="326" t="s">
        <v>4204</v>
      </c>
    </row>
    <row r="1039" spans="2:17">
      <c r="B1039" s="322">
        <v>41061</v>
      </c>
      <c r="C1039" s="323">
        <v>2930</v>
      </c>
      <c r="D1039" s="323" t="s">
        <v>2845</v>
      </c>
      <c r="E1039" s="325" t="s">
        <v>94</v>
      </c>
      <c r="G1039" s="324">
        <v>8</v>
      </c>
      <c r="H1039" s="324">
        <v>3.75</v>
      </c>
      <c r="I1039" s="324">
        <v>1</v>
      </c>
      <c r="J1039" s="324">
        <v>1</v>
      </c>
      <c r="K1039" s="324" t="s">
        <v>4102</v>
      </c>
      <c r="M1039" s="326" t="s">
        <v>4205</v>
      </c>
      <c r="N1039" s="325" t="s">
        <v>2872</v>
      </c>
      <c r="O1039" s="321" t="s">
        <v>2872</v>
      </c>
    </row>
    <row r="1040" spans="2:17">
      <c r="B1040" s="322">
        <v>41061</v>
      </c>
      <c r="C1040" s="323">
        <v>2931</v>
      </c>
      <c r="D1040" s="323" t="s">
        <v>2845</v>
      </c>
      <c r="E1040" s="325" t="s">
        <v>94</v>
      </c>
      <c r="F1040" s="325" t="s">
        <v>2860</v>
      </c>
      <c r="G1040" s="324">
        <v>7.75</v>
      </c>
      <c r="H1040" s="324">
        <v>5.25</v>
      </c>
      <c r="I1040" s="324">
        <v>1.5</v>
      </c>
      <c r="J1040" s="324">
        <v>1.5</v>
      </c>
      <c r="K1040" s="324" t="s">
        <v>4102</v>
      </c>
      <c r="M1040" s="326" t="s">
        <v>4206</v>
      </c>
      <c r="N1040" s="325" t="s">
        <v>4207</v>
      </c>
      <c r="O1040" s="321" t="s">
        <v>4207</v>
      </c>
      <c r="P1040" s="321" t="s">
        <v>4208</v>
      </c>
      <c r="Q1040" s="321" t="s">
        <v>4209</v>
      </c>
    </row>
    <row r="1041" spans="2:15">
      <c r="B1041" s="322">
        <v>41061</v>
      </c>
      <c r="C1041" s="323">
        <v>2932</v>
      </c>
      <c r="D1041" s="323" t="s">
        <v>2845</v>
      </c>
      <c r="E1041" s="325" t="s">
        <v>94</v>
      </c>
      <c r="G1041" s="324">
        <v>7.75</v>
      </c>
      <c r="H1041" s="324">
        <v>5.25</v>
      </c>
      <c r="I1041" s="324">
        <v>2.25</v>
      </c>
      <c r="J1041" s="324">
        <v>2.25</v>
      </c>
      <c r="K1041" s="324" t="s">
        <v>4102</v>
      </c>
      <c r="M1041" s="326" t="s">
        <v>4210</v>
      </c>
    </row>
    <row r="1042" spans="2:15">
      <c r="B1042" s="322">
        <v>41061</v>
      </c>
      <c r="C1042" s="323">
        <v>2933</v>
      </c>
      <c r="D1042" s="323" t="s">
        <v>2845</v>
      </c>
      <c r="E1042" s="325" t="s">
        <v>94</v>
      </c>
      <c r="K1042" s="324" t="s">
        <v>4102</v>
      </c>
      <c r="M1042" s="326" t="s">
        <v>4211</v>
      </c>
    </row>
    <row r="1043" spans="2:15">
      <c r="B1043" s="322">
        <v>41061</v>
      </c>
      <c r="C1043" s="323">
        <v>2934</v>
      </c>
      <c r="D1043" s="323" t="s">
        <v>2845</v>
      </c>
      <c r="E1043" s="325" t="s">
        <v>94</v>
      </c>
      <c r="K1043" s="324" t="s">
        <v>4102</v>
      </c>
      <c r="M1043" s="326" t="s">
        <v>4212</v>
      </c>
    </row>
    <row r="1044" spans="2:15">
      <c r="B1044" s="322">
        <v>41061</v>
      </c>
      <c r="C1044" s="323">
        <v>2935</v>
      </c>
      <c r="D1044" s="323" t="s">
        <v>2845</v>
      </c>
      <c r="E1044" s="325" t="s">
        <v>94</v>
      </c>
      <c r="G1044" s="324">
        <v>4.375</v>
      </c>
      <c r="H1044" s="324">
        <v>3.125</v>
      </c>
      <c r="I1044" s="324">
        <v>0.875</v>
      </c>
      <c r="J1044" s="324">
        <v>0.875</v>
      </c>
      <c r="K1044" s="324" t="s">
        <v>4102</v>
      </c>
      <c r="M1044" s="326" t="s">
        <v>4213</v>
      </c>
      <c r="N1044" s="325" t="s">
        <v>4214</v>
      </c>
      <c r="O1044" s="321" t="s">
        <v>4215</v>
      </c>
    </row>
    <row r="1045" spans="2:15">
      <c r="B1045" s="322">
        <v>41061</v>
      </c>
      <c r="C1045" s="323">
        <v>2936</v>
      </c>
      <c r="D1045" s="323" t="s">
        <v>2845</v>
      </c>
      <c r="E1045" s="325" t="s">
        <v>94</v>
      </c>
      <c r="G1045" s="324">
        <v>4</v>
      </c>
      <c r="H1045" s="324">
        <v>2.4375</v>
      </c>
      <c r="I1045" s="324">
        <v>1.1875</v>
      </c>
      <c r="J1045" s="324">
        <v>1.1875</v>
      </c>
      <c r="K1045" s="324" t="s">
        <v>4102</v>
      </c>
      <c r="M1045" s="326" t="s">
        <v>4216</v>
      </c>
    </row>
    <row r="1046" spans="2:15">
      <c r="B1046" s="322">
        <v>41061</v>
      </c>
      <c r="C1046" s="323">
        <v>2937</v>
      </c>
      <c r="D1046" s="323" t="s">
        <v>2845</v>
      </c>
      <c r="E1046" s="325" t="s">
        <v>94</v>
      </c>
      <c r="K1046" s="324" t="s">
        <v>4102</v>
      </c>
      <c r="M1046" s="326" t="s">
        <v>4217</v>
      </c>
      <c r="N1046" s="325" t="s">
        <v>4218</v>
      </c>
      <c r="O1046" s="321" t="s">
        <v>4219</v>
      </c>
    </row>
    <row r="1047" spans="2:15">
      <c r="B1047" s="322">
        <v>41061</v>
      </c>
      <c r="C1047" s="323">
        <v>2941</v>
      </c>
      <c r="D1047" s="323" t="s">
        <v>2845</v>
      </c>
      <c r="E1047" s="325" t="s">
        <v>94</v>
      </c>
      <c r="G1047" s="324">
        <v>4</v>
      </c>
      <c r="H1047" s="324">
        <v>3</v>
      </c>
      <c r="I1047" s="324">
        <v>2</v>
      </c>
      <c r="J1047" s="324">
        <v>2</v>
      </c>
      <c r="M1047" s="326" t="s">
        <v>4220</v>
      </c>
      <c r="N1047" s="325" t="s">
        <v>4183</v>
      </c>
      <c r="O1047" s="321" t="s">
        <v>4183</v>
      </c>
    </row>
    <row r="1048" spans="2:15">
      <c r="B1048" s="322">
        <v>41078</v>
      </c>
      <c r="C1048" s="323">
        <v>2942</v>
      </c>
      <c r="D1048" s="323" t="s">
        <v>2845</v>
      </c>
      <c r="E1048" s="325" t="s">
        <v>94</v>
      </c>
      <c r="G1048" s="324">
        <v>7.75</v>
      </c>
      <c r="H1048" s="324">
        <v>5.25</v>
      </c>
      <c r="I1048" s="324">
        <v>1.5</v>
      </c>
      <c r="J1048" s="324">
        <v>1.5</v>
      </c>
      <c r="L1048" s="359" t="s">
        <v>4221</v>
      </c>
      <c r="M1048" s="326" t="s">
        <v>4222</v>
      </c>
      <c r="N1048" s="325" t="s">
        <v>4223</v>
      </c>
    </row>
    <row r="1049" spans="2:15">
      <c r="B1049" s="322">
        <v>41078</v>
      </c>
      <c r="C1049" s="323">
        <v>2943</v>
      </c>
      <c r="D1049" s="323" t="s">
        <v>2845</v>
      </c>
      <c r="E1049" s="325" t="s">
        <v>94</v>
      </c>
      <c r="G1049" s="324">
        <v>4.375</v>
      </c>
      <c r="H1049" s="324">
        <v>2.75</v>
      </c>
      <c r="I1049" s="324">
        <v>1</v>
      </c>
      <c r="J1049" s="324">
        <v>0.625</v>
      </c>
      <c r="K1049" s="324" t="s">
        <v>4119</v>
      </c>
      <c r="L1049" s="325" t="s">
        <v>4224</v>
      </c>
      <c r="M1049" s="326" t="s">
        <v>4225</v>
      </c>
      <c r="N1049" s="325" t="s">
        <v>4226</v>
      </c>
    </row>
    <row r="1050" spans="2:15">
      <c r="B1050" s="322">
        <v>41078</v>
      </c>
      <c r="C1050" s="323">
        <v>2944</v>
      </c>
      <c r="D1050" s="323" t="s">
        <v>2845</v>
      </c>
      <c r="E1050" s="325" t="s">
        <v>94</v>
      </c>
      <c r="G1050" s="324">
        <v>6.3125</v>
      </c>
      <c r="H1050" s="324">
        <v>3</v>
      </c>
      <c r="I1050" s="324">
        <v>1</v>
      </c>
      <c r="J1050" s="324">
        <v>2</v>
      </c>
      <c r="L1050" s="325" t="s">
        <v>4224</v>
      </c>
      <c r="M1050" s="326" t="s">
        <v>4227</v>
      </c>
      <c r="N1050" s="325" t="s">
        <v>4228</v>
      </c>
    </row>
    <row r="1051" spans="2:15">
      <c r="B1051" s="322">
        <v>41078</v>
      </c>
      <c r="C1051" s="323">
        <v>2945</v>
      </c>
      <c r="D1051" s="323" t="s">
        <v>2845</v>
      </c>
      <c r="E1051" s="325" t="s">
        <v>94</v>
      </c>
      <c r="G1051" s="324">
        <v>4.625</v>
      </c>
      <c r="H1051" s="324">
        <v>1.3125</v>
      </c>
      <c r="I1051" s="324">
        <v>1.625</v>
      </c>
      <c r="J1051" s="324">
        <v>1.625</v>
      </c>
      <c r="L1051" s="325" t="s">
        <v>4229</v>
      </c>
      <c r="M1051" s="326" t="s">
        <v>4230</v>
      </c>
      <c r="N1051" s="325" t="s">
        <v>4231</v>
      </c>
      <c r="O1051" s="321" t="s">
        <v>4231</v>
      </c>
    </row>
    <row r="1052" spans="2:15">
      <c r="B1052" s="322">
        <v>41078</v>
      </c>
      <c r="C1052" s="323">
        <v>2946</v>
      </c>
      <c r="D1052" s="323" t="s">
        <v>2849</v>
      </c>
      <c r="E1052" s="325" t="s">
        <v>99</v>
      </c>
      <c r="G1052" s="324">
        <v>5</v>
      </c>
      <c r="H1052" s="324">
        <v>3.5</v>
      </c>
      <c r="I1052" s="324">
        <v>1</v>
      </c>
      <c r="L1052" s="325" t="s">
        <v>4232</v>
      </c>
      <c r="M1052" s="326" t="s">
        <v>4233</v>
      </c>
      <c r="N1052" s="325" t="s">
        <v>4058</v>
      </c>
    </row>
    <row r="1053" spans="2:15">
      <c r="B1053" s="322">
        <v>41078</v>
      </c>
      <c r="C1053" s="323">
        <v>2947</v>
      </c>
      <c r="D1053" s="323" t="s">
        <v>2849</v>
      </c>
      <c r="E1053" s="325" t="s">
        <v>2035</v>
      </c>
      <c r="G1053" s="324">
        <v>6.75</v>
      </c>
      <c r="H1053" s="324">
        <v>3.25</v>
      </c>
      <c r="I1053" s="324">
        <v>1.25</v>
      </c>
      <c r="L1053" s="325" t="s">
        <v>4234</v>
      </c>
      <c r="M1053" s="326" t="s">
        <v>4235</v>
      </c>
      <c r="N1053" s="325" t="s">
        <v>3955</v>
      </c>
    </row>
    <row r="1054" spans="2:15">
      <c r="B1054" s="322">
        <v>41078</v>
      </c>
      <c r="C1054" s="323">
        <v>2948</v>
      </c>
      <c r="D1054" s="323" t="s">
        <v>2845</v>
      </c>
      <c r="E1054" s="325" t="s">
        <v>94</v>
      </c>
      <c r="G1054" s="324">
        <v>11.125</v>
      </c>
      <c r="H1054" s="324">
        <v>8.625</v>
      </c>
      <c r="I1054" s="324">
        <v>2.625</v>
      </c>
      <c r="J1054" s="324">
        <v>2</v>
      </c>
      <c r="K1054" s="324" t="s">
        <v>4102</v>
      </c>
      <c r="L1054" s="325" t="s">
        <v>4236</v>
      </c>
      <c r="M1054" s="326" t="s">
        <v>4237</v>
      </c>
      <c r="N1054" s="325" t="s">
        <v>4238</v>
      </c>
    </row>
    <row r="1055" spans="2:15">
      <c r="B1055" s="322">
        <v>41078</v>
      </c>
      <c r="C1055" s="323">
        <v>2949</v>
      </c>
      <c r="D1055" s="323" t="s">
        <v>2845</v>
      </c>
      <c r="E1055" s="325" t="s">
        <v>94</v>
      </c>
      <c r="G1055" s="324">
        <v>13</v>
      </c>
      <c r="H1055" s="324">
        <v>12.5</v>
      </c>
      <c r="I1055" s="324">
        <v>1</v>
      </c>
      <c r="J1055" s="324">
        <v>0.625</v>
      </c>
      <c r="K1055" s="324" t="s">
        <v>4102</v>
      </c>
      <c r="L1055" s="325" t="s">
        <v>4239</v>
      </c>
      <c r="M1055" s="326" t="s">
        <v>4240</v>
      </c>
      <c r="N1055" s="325" t="s">
        <v>4241</v>
      </c>
    </row>
    <row r="1056" spans="2:15">
      <c r="B1056" s="322">
        <v>41078</v>
      </c>
      <c r="C1056" s="323">
        <v>2950</v>
      </c>
      <c r="D1056" s="323" t="s">
        <v>2845</v>
      </c>
      <c r="E1056" s="325" t="s">
        <v>94</v>
      </c>
      <c r="G1056" s="324">
        <v>4.25</v>
      </c>
      <c r="H1056" s="324">
        <v>2.5</v>
      </c>
      <c r="I1056" s="324">
        <v>2.5</v>
      </c>
      <c r="J1056" s="324">
        <v>2.5</v>
      </c>
      <c r="K1056" s="324" t="s">
        <v>4102</v>
      </c>
      <c r="L1056" s="325" t="s">
        <v>4242</v>
      </c>
      <c r="M1056" s="326" t="s">
        <v>4243</v>
      </c>
      <c r="N1056" s="325" t="s">
        <v>4244</v>
      </c>
    </row>
    <row r="1057" spans="2:15">
      <c r="B1057" s="322">
        <v>41078</v>
      </c>
      <c r="C1057" s="323">
        <v>2951</v>
      </c>
      <c r="D1057" s="323" t="s">
        <v>2845</v>
      </c>
      <c r="E1057" s="325" t="s">
        <v>94</v>
      </c>
      <c r="G1057" s="324">
        <v>8.1875</v>
      </c>
      <c r="H1057" s="324">
        <v>2.25</v>
      </c>
      <c r="I1057" s="324">
        <v>1.1875</v>
      </c>
      <c r="J1057" s="324">
        <v>0.5625</v>
      </c>
      <c r="K1057" s="324" t="s">
        <v>2899</v>
      </c>
      <c r="L1057" s="325" t="s">
        <v>4245</v>
      </c>
      <c r="M1057" s="326" t="s">
        <v>4246</v>
      </c>
      <c r="N1057" s="325" t="s">
        <v>4247</v>
      </c>
      <c r="O1057" s="321" t="s">
        <v>4248</v>
      </c>
    </row>
    <row r="1058" spans="2:15">
      <c r="B1058" s="322">
        <v>41078</v>
      </c>
      <c r="C1058" s="323">
        <v>2952</v>
      </c>
      <c r="D1058" s="323" t="s">
        <v>2845</v>
      </c>
      <c r="E1058" s="325" t="s">
        <v>94</v>
      </c>
      <c r="G1058" s="324">
        <v>8.5</v>
      </c>
      <c r="H1058" s="324">
        <v>8</v>
      </c>
      <c r="I1058" s="324">
        <v>2.625</v>
      </c>
      <c r="J1058" s="324">
        <v>0.75</v>
      </c>
      <c r="L1058" s="325" t="s">
        <v>4245</v>
      </c>
      <c r="M1058" s="326" t="s">
        <v>4249</v>
      </c>
      <c r="N1058" s="325" t="s">
        <v>4244</v>
      </c>
      <c r="O1058" s="321" t="s">
        <v>4250</v>
      </c>
    </row>
    <row r="1059" spans="2:15">
      <c r="B1059" s="322">
        <v>41078</v>
      </c>
      <c r="C1059" s="323">
        <v>2953</v>
      </c>
      <c r="D1059" s="323" t="s">
        <v>2845</v>
      </c>
      <c r="E1059" s="325" t="s">
        <v>94</v>
      </c>
      <c r="G1059" s="324">
        <v>7</v>
      </c>
      <c r="H1059" s="324">
        <v>3.625</v>
      </c>
      <c r="I1059" s="324">
        <v>2</v>
      </c>
      <c r="J1059" s="324">
        <v>1.875</v>
      </c>
      <c r="L1059" s="325" t="s">
        <v>4236</v>
      </c>
      <c r="M1059" s="326" t="s">
        <v>4251</v>
      </c>
      <c r="N1059" s="325" t="s">
        <v>4252</v>
      </c>
    </row>
    <row r="1060" spans="2:15">
      <c r="B1060" s="322">
        <v>41078</v>
      </c>
      <c r="C1060" s="323">
        <v>2954</v>
      </c>
      <c r="D1060" s="323" t="s">
        <v>2845</v>
      </c>
      <c r="E1060" s="325" t="s">
        <v>94</v>
      </c>
      <c r="G1060" s="324">
        <v>3.625</v>
      </c>
      <c r="H1060" s="324">
        <v>3.4375</v>
      </c>
      <c r="I1060" s="324">
        <v>2</v>
      </c>
      <c r="J1060" s="324">
        <v>1.875</v>
      </c>
      <c r="K1060" s="324" t="s">
        <v>4119</v>
      </c>
      <c r="L1060" s="325" t="s">
        <v>4236</v>
      </c>
      <c r="M1060" s="326" t="s">
        <v>4253</v>
      </c>
      <c r="N1060" s="325" t="s">
        <v>4254</v>
      </c>
      <c r="O1060" s="321" t="s">
        <v>2851</v>
      </c>
    </row>
    <row r="1061" spans="2:15">
      <c r="B1061" s="322">
        <v>41078</v>
      </c>
      <c r="C1061" s="323">
        <v>2955</v>
      </c>
      <c r="D1061" s="323" t="s">
        <v>2845</v>
      </c>
      <c r="E1061" s="325" t="s">
        <v>94</v>
      </c>
      <c r="G1061" s="324">
        <v>5.25</v>
      </c>
      <c r="H1061" s="324">
        <v>3.75</v>
      </c>
      <c r="I1061" s="324">
        <v>0.875</v>
      </c>
      <c r="J1061" s="324">
        <v>0.5625</v>
      </c>
      <c r="K1061" s="324" t="s">
        <v>3574</v>
      </c>
      <c r="L1061" s="325" t="s">
        <v>4255</v>
      </c>
      <c r="M1061" s="326" t="s">
        <v>4256</v>
      </c>
      <c r="N1061" s="325" t="s">
        <v>4257</v>
      </c>
      <c r="O1061" s="321" t="s">
        <v>4258</v>
      </c>
    </row>
    <row r="1062" spans="2:15">
      <c r="B1062" s="322">
        <v>41078</v>
      </c>
      <c r="C1062" s="323">
        <v>2956</v>
      </c>
      <c r="D1062" s="323" t="s">
        <v>2845</v>
      </c>
      <c r="E1062" s="325" t="s">
        <v>94</v>
      </c>
      <c r="G1062" s="324">
        <v>10.625</v>
      </c>
      <c r="H1062" s="324">
        <v>7.375</v>
      </c>
      <c r="I1062" s="324">
        <v>2</v>
      </c>
      <c r="J1062" s="324">
        <v>2</v>
      </c>
      <c r="K1062" s="324" t="s">
        <v>4119</v>
      </c>
      <c r="L1062" s="325" t="s">
        <v>4236</v>
      </c>
      <c r="M1062" s="326" t="s">
        <v>4259</v>
      </c>
      <c r="N1062" s="325" t="s">
        <v>4260</v>
      </c>
      <c r="O1062" s="321" t="s">
        <v>4261</v>
      </c>
    </row>
    <row r="1063" spans="2:15">
      <c r="B1063" s="322">
        <v>41078</v>
      </c>
      <c r="C1063" s="323">
        <v>2957</v>
      </c>
      <c r="D1063" s="323" t="s">
        <v>2845</v>
      </c>
      <c r="E1063" s="325" t="s">
        <v>94</v>
      </c>
      <c r="G1063" s="324">
        <v>13</v>
      </c>
      <c r="H1063" s="324">
        <v>5.5</v>
      </c>
      <c r="I1063" s="324">
        <v>2</v>
      </c>
      <c r="J1063" s="324">
        <v>2</v>
      </c>
      <c r="K1063" s="324" t="s">
        <v>4102</v>
      </c>
      <c r="L1063" s="325" t="s">
        <v>4262</v>
      </c>
      <c r="M1063" s="326" t="s">
        <v>4263</v>
      </c>
      <c r="N1063" s="325" t="s">
        <v>4264</v>
      </c>
      <c r="O1063" s="321" t="s">
        <v>4265</v>
      </c>
    </row>
    <row r="1064" spans="2:15">
      <c r="C1064" s="323">
        <v>2958</v>
      </c>
      <c r="D1064" s="323" t="s">
        <v>2845</v>
      </c>
      <c r="E1064" s="325" t="s">
        <v>94</v>
      </c>
      <c r="G1064" s="324">
        <v>2.5625</v>
      </c>
      <c r="H1064" s="324">
        <v>2.25</v>
      </c>
      <c r="I1064" s="324">
        <v>2</v>
      </c>
      <c r="J1064" s="324">
        <v>2</v>
      </c>
      <c r="K1064" s="324" t="s">
        <v>4102</v>
      </c>
      <c r="L1064" s="325" t="s">
        <v>4266</v>
      </c>
      <c r="M1064" s="326" t="s">
        <v>4267</v>
      </c>
      <c r="N1064" s="325" t="s">
        <v>4268</v>
      </c>
      <c r="O1064" s="321" t="s">
        <v>4021</v>
      </c>
    </row>
    <row r="1065" spans="2:15">
      <c r="C1065" s="323">
        <v>2959</v>
      </c>
      <c r="D1065" s="323" t="s">
        <v>2845</v>
      </c>
      <c r="E1065" s="325" t="s">
        <v>94</v>
      </c>
      <c r="G1065" s="324">
        <v>10</v>
      </c>
      <c r="H1065" s="324">
        <v>5</v>
      </c>
      <c r="I1065" s="324">
        <v>0.75</v>
      </c>
      <c r="J1065" s="324">
        <v>0.75</v>
      </c>
      <c r="K1065" s="324" t="s">
        <v>4102</v>
      </c>
      <c r="L1065" s="325" t="s">
        <v>4269</v>
      </c>
      <c r="M1065" s="326" t="s">
        <v>4270</v>
      </c>
      <c r="N1065" s="325" t="s">
        <v>4271</v>
      </c>
    </row>
    <row r="1066" spans="2:15">
      <c r="C1066" s="323">
        <v>2960</v>
      </c>
      <c r="D1066" s="323" t="s">
        <v>2845</v>
      </c>
      <c r="E1066" s="325" t="s">
        <v>94</v>
      </c>
      <c r="G1066" s="360" t="s">
        <v>4272</v>
      </c>
      <c r="H1066" s="360"/>
      <c r="L1066" s="325" t="s">
        <v>4273</v>
      </c>
      <c r="M1066" s="326" t="s">
        <v>4274</v>
      </c>
      <c r="N1066" s="325" t="s">
        <v>4157</v>
      </c>
    </row>
    <row r="1067" spans="2:15">
      <c r="C1067" s="323">
        <v>2961</v>
      </c>
      <c r="D1067" s="323" t="s">
        <v>2845</v>
      </c>
      <c r="E1067" s="325" t="s">
        <v>94</v>
      </c>
      <c r="G1067" s="360" t="s">
        <v>4272</v>
      </c>
      <c r="H1067" s="360"/>
      <c r="L1067" s="325" t="s">
        <v>4273</v>
      </c>
      <c r="M1067" s="326" t="s">
        <v>4275</v>
      </c>
      <c r="N1067" s="325" t="s">
        <v>4276</v>
      </c>
    </row>
    <row r="1068" spans="2:15">
      <c r="C1068" s="323">
        <v>2962</v>
      </c>
      <c r="D1068" s="323" t="s">
        <v>2845</v>
      </c>
      <c r="E1068" s="325" t="s">
        <v>94</v>
      </c>
      <c r="G1068" s="324">
        <v>5.25</v>
      </c>
      <c r="H1068" s="324">
        <v>2</v>
      </c>
      <c r="I1068" s="324">
        <v>0.875</v>
      </c>
      <c r="J1068" s="324">
        <v>0.5</v>
      </c>
      <c r="L1068" s="325" t="s">
        <v>4277</v>
      </c>
      <c r="M1068" s="326" t="s">
        <v>4278</v>
      </c>
      <c r="N1068" s="325" t="s">
        <v>4279</v>
      </c>
    </row>
    <row r="1069" spans="2:15">
      <c r="C1069" s="323">
        <v>2963</v>
      </c>
      <c r="D1069" s="323" t="s">
        <v>2845</v>
      </c>
      <c r="E1069" s="325" t="s">
        <v>94</v>
      </c>
      <c r="G1069" s="324">
        <v>4.625</v>
      </c>
      <c r="H1069" s="324">
        <v>3.375</v>
      </c>
      <c r="I1069" s="324">
        <v>2.625</v>
      </c>
      <c r="J1069" s="324">
        <v>1</v>
      </c>
      <c r="L1069" s="325" t="s">
        <v>4280</v>
      </c>
      <c r="M1069" s="326" t="s">
        <v>4281</v>
      </c>
      <c r="N1069" s="325" t="s">
        <v>4282</v>
      </c>
    </row>
    <row r="1070" spans="2:15">
      <c r="B1070" s="322">
        <v>41158</v>
      </c>
      <c r="C1070" s="323">
        <v>2965</v>
      </c>
      <c r="D1070" s="323" t="s">
        <v>2845</v>
      </c>
      <c r="E1070" s="325" t="s">
        <v>94</v>
      </c>
      <c r="G1070" s="324">
        <v>9.0625</v>
      </c>
      <c r="H1070" s="324">
        <v>6.5625</v>
      </c>
      <c r="I1070" s="324">
        <v>2.1875</v>
      </c>
      <c r="J1070" s="324">
        <v>0.90625</v>
      </c>
      <c r="K1070" s="324" t="s">
        <v>4102</v>
      </c>
      <c r="L1070" s="325" t="s">
        <v>4103</v>
      </c>
      <c r="M1070" s="326" t="s">
        <v>4283</v>
      </c>
      <c r="N1070" s="325" t="s">
        <v>4284</v>
      </c>
      <c r="O1070" s="321" t="s">
        <v>4285</v>
      </c>
    </row>
    <row r="1071" spans="2:15">
      <c r="C1071" s="323">
        <v>2966</v>
      </c>
      <c r="D1071" s="323" t="s">
        <v>2845</v>
      </c>
      <c r="E1071" s="325" t="s">
        <v>94</v>
      </c>
      <c r="G1071" s="324">
        <v>9.875</v>
      </c>
      <c r="H1071" s="324">
        <v>4.375</v>
      </c>
      <c r="I1071" s="324">
        <v>0.625</v>
      </c>
      <c r="J1071" s="324">
        <v>0.625</v>
      </c>
      <c r="L1071" s="325" t="s">
        <v>4286</v>
      </c>
      <c r="M1071" s="326" t="s">
        <v>4287</v>
      </c>
      <c r="N1071" s="325" t="s">
        <v>4288</v>
      </c>
    </row>
    <row r="1072" spans="2:15">
      <c r="C1072" s="323">
        <v>2967</v>
      </c>
      <c r="D1072" s="323" t="s">
        <v>2845</v>
      </c>
      <c r="E1072" s="325" t="s">
        <v>94</v>
      </c>
      <c r="G1072" s="324">
        <v>3.5</v>
      </c>
      <c r="H1072" s="324">
        <v>2.5625</v>
      </c>
      <c r="I1072" s="324">
        <v>1.5625</v>
      </c>
      <c r="J1072" s="324">
        <v>1.4375</v>
      </c>
      <c r="L1072" s="325" t="s">
        <v>4289</v>
      </c>
      <c r="M1072" s="326" t="s">
        <v>4290</v>
      </c>
      <c r="N1072" s="325" t="s">
        <v>3955</v>
      </c>
    </row>
    <row r="1073" spans="3:16">
      <c r="C1073" s="323">
        <v>2969</v>
      </c>
      <c r="D1073" s="323" t="s">
        <v>2845</v>
      </c>
      <c r="E1073" s="325" t="s">
        <v>94</v>
      </c>
      <c r="G1073" s="324">
        <v>2.609375</v>
      </c>
      <c r="H1073" s="324">
        <v>2.609375</v>
      </c>
      <c r="I1073" s="324">
        <v>2</v>
      </c>
      <c r="J1073" s="324">
        <v>1.875</v>
      </c>
      <c r="L1073" s="325" t="s">
        <v>4289</v>
      </c>
      <c r="M1073" s="326" t="s">
        <v>4291</v>
      </c>
      <c r="N1073" s="325" t="s">
        <v>3955</v>
      </c>
    </row>
    <row r="1074" spans="3:16">
      <c r="C1074" s="323">
        <v>2970</v>
      </c>
      <c r="D1074" s="323" t="s">
        <v>2845</v>
      </c>
      <c r="E1074" s="325" t="s">
        <v>94</v>
      </c>
      <c r="G1074" s="324">
        <v>6</v>
      </c>
      <c r="H1074" s="324">
        <v>6</v>
      </c>
      <c r="I1074" s="324">
        <v>1.0625</v>
      </c>
      <c r="J1074" s="324">
        <v>0.9375</v>
      </c>
      <c r="L1074" s="325" t="s">
        <v>4289</v>
      </c>
      <c r="M1074" s="326" t="s">
        <v>4292</v>
      </c>
      <c r="N1074" s="325" t="s">
        <v>1338</v>
      </c>
    </row>
    <row r="1075" spans="3:16">
      <c r="C1075" s="323">
        <v>2971</v>
      </c>
      <c r="D1075" s="323" t="s">
        <v>2845</v>
      </c>
      <c r="E1075" s="325" t="s">
        <v>94</v>
      </c>
      <c r="G1075" s="324">
        <v>6.75</v>
      </c>
      <c r="H1075" s="324">
        <v>5</v>
      </c>
      <c r="I1075" s="324">
        <v>1.5</v>
      </c>
      <c r="J1075" s="324">
        <v>1.375</v>
      </c>
      <c r="L1075" s="325" t="s">
        <v>4289</v>
      </c>
      <c r="M1075" s="326" t="s">
        <v>4293</v>
      </c>
      <c r="N1075" s="325" t="s">
        <v>1338</v>
      </c>
    </row>
    <row r="1076" spans="3:16">
      <c r="C1076" s="323">
        <v>2972</v>
      </c>
      <c r="D1076" s="323" t="s">
        <v>2845</v>
      </c>
      <c r="E1076" s="325" t="s">
        <v>94</v>
      </c>
      <c r="G1076" s="324">
        <v>4.375</v>
      </c>
      <c r="H1076" s="324">
        <v>4.375</v>
      </c>
      <c r="I1076" s="324">
        <v>2.1875</v>
      </c>
      <c r="J1076" s="324">
        <v>2</v>
      </c>
      <c r="L1076" s="325" t="s">
        <v>4289</v>
      </c>
      <c r="M1076" s="326" t="s">
        <v>4294</v>
      </c>
      <c r="N1076" s="325" t="s">
        <v>1338</v>
      </c>
    </row>
    <row r="1077" spans="3:16">
      <c r="C1077" s="323">
        <v>2973</v>
      </c>
      <c r="D1077" s="323" t="s">
        <v>2845</v>
      </c>
      <c r="E1077" s="325" t="s">
        <v>94</v>
      </c>
      <c r="G1077" s="324">
        <v>7.25</v>
      </c>
      <c r="H1077" s="324">
        <v>1.5625</v>
      </c>
      <c r="I1077" s="324">
        <v>0.875</v>
      </c>
      <c r="J1077" s="324">
        <v>0.75</v>
      </c>
      <c r="L1077" s="325" t="s">
        <v>4289</v>
      </c>
      <c r="M1077" s="326" t="s">
        <v>4295</v>
      </c>
      <c r="N1077" s="325" t="s">
        <v>3955</v>
      </c>
    </row>
    <row r="1078" spans="3:16">
      <c r="C1078" s="323">
        <v>2974</v>
      </c>
      <c r="D1078" s="323" t="s">
        <v>2845</v>
      </c>
      <c r="E1078" s="325" t="s">
        <v>94</v>
      </c>
      <c r="G1078" s="324">
        <v>9</v>
      </c>
      <c r="H1078" s="324">
        <v>7.5</v>
      </c>
      <c r="I1078" s="324">
        <v>1.0625</v>
      </c>
      <c r="J1078" s="324">
        <v>0.9375</v>
      </c>
      <c r="L1078" s="325" t="s">
        <v>4289</v>
      </c>
      <c r="M1078" s="326" t="s">
        <v>4296</v>
      </c>
      <c r="N1078" s="325" t="s">
        <v>4177</v>
      </c>
    </row>
    <row r="1079" spans="3:16">
      <c r="C1079" s="323">
        <v>2975</v>
      </c>
      <c r="D1079" s="323" t="s">
        <v>2845</v>
      </c>
      <c r="E1079" s="325" t="s">
        <v>94</v>
      </c>
      <c r="G1079" s="324">
        <v>6.625</v>
      </c>
      <c r="H1079" s="324">
        <v>6.625</v>
      </c>
      <c r="I1079" s="324">
        <v>1.75</v>
      </c>
      <c r="J1079" s="324">
        <v>1</v>
      </c>
      <c r="L1079" s="325" t="s">
        <v>4289</v>
      </c>
      <c r="M1079" s="326" t="s">
        <v>4297</v>
      </c>
      <c r="N1079" s="325" t="s">
        <v>4298</v>
      </c>
    </row>
    <row r="1080" spans="3:16">
      <c r="C1080" s="323">
        <v>2976</v>
      </c>
      <c r="D1080" s="323" t="s">
        <v>2845</v>
      </c>
      <c r="E1080" s="325" t="s">
        <v>94</v>
      </c>
      <c r="G1080" s="324">
        <v>4.25</v>
      </c>
      <c r="H1080" s="324">
        <v>2.875</v>
      </c>
      <c r="I1080" s="324">
        <v>0.75</v>
      </c>
      <c r="J1080" s="324">
        <v>0.625</v>
      </c>
      <c r="L1080" s="325" t="s">
        <v>4289</v>
      </c>
      <c r="M1080" s="326" t="s">
        <v>4299</v>
      </c>
      <c r="N1080" s="325" t="s">
        <v>4300</v>
      </c>
    </row>
    <row r="1081" spans="3:16">
      <c r="C1081" s="323">
        <v>2977</v>
      </c>
      <c r="D1081" s="323" t="s">
        <v>2845</v>
      </c>
      <c r="E1081" s="325" t="s">
        <v>94</v>
      </c>
      <c r="G1081" s="324">
        <v>7</v>
      </c>
      <c r="H1081" s="324">
        <v>5</v>
      </c>
      <c r="I1081" s="324">
        <v>0.625</v>
      </c>
      <c r="J1081" s="324">
        <v>0.625</v>
      </c>
      <c r="K1081" s="324" t="s">
        <v>4119</v>
      </c>
      <c r="L1081" s="325" t="s">
        <v>4301</v>
      </c>
      <c r="M1081" s="326" t="s">
        <v>4302</v>
      </c>
      <c r="N1081" s="325" t="s">
        <v>4303</v>
      </c>
    </row>
    <row r="1082" spans="3:16">
      <c r="C1082" s="323">
        <v>2978</v>
      </c>
      <c r="D1082" s="323" t="s">
        <v>2845</v>
      </c>
      <c r="E1082" s="325" t="s">
        <v>94</v>
      </c>
      <c r="G1082" s="324">
        <v>9.375</v>
      </c>
      <c r="H1082" s="324">
        <v>5.375</v>
      </c>
      <c r="I1082" s="324">
        <v>0.875</v>
      </c>
      <c r="J1082" s="324">
        <v>0.75</v>
      </c>
      <c r="K1082" s="324" t="s">
        <v>4119</v>
      </c>
      <c r="L1082" s="325" t="s">
        <v>4280</v>
      </c>
      <c r="M1082" s="326" t="s">
        <v>4304</v>
      </c>
      <c r="N1082" s="325" t="s">
        <v>4305</v>
      </c>
      <c r="O1082" s="321" t="s">
        <v>4306</v>
      </c>
    </row>
    <row r="1083" spans="3:16">
      <c r="C1083" s="323">
        <v>2979</v>
      </c>
      <c r="D1083" s="323" t="s">
        <v>2845</v>
      </c>
      <c r="E1083" s="325" t="s">
        <v>94</v>
      </c>
      <c r="G1083" s="324">
        <v>4.4375</v>
      </c>
      <c r="H1083" s="324">
        <v>1.375</v>
      </c>
      <c r="I1083" s="324">
        <v>1.5</v>
      </c>
      <c r="J1083" s="324">
        <v>1.5</v>
      </c>
      <c r="K1083" s="324" t="s">
        <v>3574</v>
      </c>
      <c r="L1083" s="325" t="s">
        <v>4307</v>
      </c>
      <c r="M1083" s="326" t="s">
        <v>4308</v>
      </c>
      <c r="N1083" s="325" t="s">
        <v>4309</v>
      </c>
      <c r="O1083" s="321" t="s">
        <v>4310</v>
      </c>
    </row>
    <row r="1084" spans="3:16">
      <c r="C1084" s="323">
        <v>2981</v>
      </c>
      <c r="D1084" s="323" t="s">
        <v>2845</v>
      </c>
      <c r="E1084" s="325" t="s">
        <v>94</v>
      </c>
      <c r="G1084" s="324">
        <v>5.25</v>
      </c>
      <c r="H1084" s="324">
        <v>4.125</v>
      </c>
      <c r="I1084" s="324">
        <v>1</v>
      </c>
      <c r="J1084" s="324">
        <v>1</v>
      </c>
      <c r="L1084" s="325" t="s">
        <v>4311</v>
      </c>
      <c r="M1084" s="326" t="s">
        <v>4312</v>
      </c>
      <c r="N1084" s="325" t="s">
        <v>4313</v>
      </c>
    </row>
    <row r="1085" spans="3:16">
      <c r="C1085" s="323">
        <v>2982</v>
      </c>
      <c r="D1085" s="323" t="s">
        <v>2845</v>
      </c>
      <c r="E1085" s="325" t="s">
        <v>94</v>
      </c>
      <c r="G1085" s="324">
        <v>5.25</v>
      </c>
      <c r="H1085" s="324">
        <v>5.25</v>
      </c>
      <c r="I1085" s="324">
        <v>1.1875</v>
      </c>
      <c r="J1085" s="324">
        <v>1.1875</v>
      </c>
      <c r="K1085" s="324" t="s">
        <v>4314</v>
      </c>
      <c r="L1085" s="325" t="s">
        <v>4315</v>
      </c>
      <c r="M1085" s="326" t="s">
        <v>4316</v>
      </c>
      <c r="N1085" s="325" t="s">
        <v>4317</v>
      </c>
      <c r="O1085" s="321" t="s">
        <v>4318</v>
      </c>
    </row>
    <row r="1086" spans="3:16">
      <c r="C1086" s="323">
        <v>2983</v>
      </c>
      <c r="D1086" s="323" t="s">
        <v>2845</v>
      </c>
      <c r="E1086" s="325" t="s">
        <v>94</v>
      </c>
      <c r="G1086" s="324">
        <v>3.5</v>
      </c>
      <c r="H1086" s="324">
        <v>3.5</v>
      </c>
      <c r="I1086" s="324">
        <v>0.75</v>
      </c>
      <c r="J1086" s="324">
        <v>0.75</v>
      </c>
      <c r="L1086" s="325" t="s">
        <v>2881</v>
      </c>
      <c r="M1086" s="326" t="s">
        <v>4319</v>
      </c>
      <c r="N1086" s="325" t="s">
        <v>4320</v>
      </c>
    </row>
    <row r="1087" spans="3:16">
      <c r="C1087" s="323">
        <v>2984</v>
      </c>
      <c r="D1087" s="323" t="s">
        <v>2845</v>
      </c>
      <c r="E1087" s="325" t="s">
        <v>94</v>
      </c>
      <c r="G1087" s="324">
        <v>3</v>
      </c>
      <c r="H1087" s="324">
        <v>2.125</v>
      </c>
      <c r="I1087" s="324">
        <v>1</v>
      </c>
      <c r="J1087" s="324">
        <v>0.8125</v>
      </c>
      <c r="M1087" s="326" t="s">
        <v>4321</v>
      </c>
      <c r="N1087" s="325" t="s">
        <v>4322</v>
      </c>
    </row>
    <row r="1088" spans="3:16">
      <c r="C1088" s="323">
        <v>2985</v>
      </c>
      <c r="D1088" s="323" t="s">
        <v>2845</v>
      </c>
      <c r="E1088" s="325" t="s">
        <v>94</v>
      </c>
      <c r="G1088" s="324">
        <v>2.375</v>
      </c>
      <c r="H1088" s="324">
        <v>1.625</v>
      </c>
      <c r="I1088" s="324">
        <v>0.75</v>
      </c>
      <c r="J1088" s="324">
        <v>0.5625</v>
      </c>
      <c r="M1088" s="326" t="s">
        <v>4323</v>
      </c>
      <c r="N1088" s="325" t="s">
        <v>4324</v>
      </c>
      <c r="O1088" s="321" t="s">
        <v>4325</v>
      </c>
      <c r="P1088" s="321" t="s">
        <v>4326</v>
      </c>
    </row>
    <row r="1089" spans="2:17">
      <c r="C1089" s="323">
        <v>2986</v>
      </c>
      <c r="D1089" s="323" t="s">
        <v>2845</v>
      </c>
      <c r="E1089" s="325" t="s">
        <v>94</v>
      </c>
      <c r="G1089" s="324">
        <v>2.375</v>
      </c>
      <c r="H1089" s="324">
        <v>2.375</v>
      </c>
      <c r="I1089" s="324">
        <v>2.25</v>
      </c>
      <c r="J1089" s="324">
        <v>1.25</v>
      </c>
      <c r="L1089" s="325" t="s">
        <v>4327</v>
      </c>
      <c r="M1089" s="326" t="s">
        <v>4328</v>
      </c>
      <c r="N1089" s="325" t="s">
        <v>4329</v>
      </c>
    </row>
    <row r="1090" spans="2:17">
      <c r="C1090" s="323">
        <v>2987</v>
      </c>
      <c r="D1090" s="323" t="s">
        <v>2845</v>
      </c>
      <c r="E1090" s="325" t="s">
        <v>94</v>
      </c>
      <c r="G1090" s="324">
        <v>8</v>
      </c>
      <c r="H1090" s="324">
        <v>3</v>
      </c>
      <c r="I1090" s="324">
        <v>2</v>
      </c>
      <c r="J1090" s="324">
        <v>2</v>
      </c>
      <c r="K1090" s="324" t="s">
        <v>4102</v>
      </c>
      <c r="L1090" s="325" t="s">
        <v>4330</v>
      </c>
      <c r="M1090" s="326" t="s">
        <v>4331</v>
      </c>
      <c r="N1090" s="325" t="s">
        <v>4332</v>
      </c>
      <c r="O1090" s="321" t="s">
        <v>4332</v>
      </c>
    </row>
    <row r="1091" spans="2:17">
      <c r="C1091" s="323">
        <v>2988</v>
      </c>
      <c r="D1091" s="323" t="s">
        <v>2845</v>
      </c>
      <c r="E1091" s="325" t="s">
        <v>94</v>
      </c>
      <c r="G1091" s="324">
        <v>6.25</v>
      </c>
      <c r="H1091" s="324">
        <v>6.25</v>
      </c>
      <c r="I1091" s="324">
        <v>0.5625</v>
      </c>
      <c r="J1091" s="324">
        <v>0.5625</v>
      </c>
      <c r="L1091" s="325" t="s">
        <v>4333</v>
      </c>
      <c r="M1091" s="326" t="s">
        <v>4334</v>
      </c>
      <c r="N1091" s="325" t="s">
        <v>2851</v>
      </c>
      <c r="O1091" s="321" t="s">
        <v>2851</v>
      </c>
    </row>
    <row r="1092" spans="2:17">
      <c r="B1092" s="322">
        <v>41171</v>
      </c>
      <c r="C1092" s="323">
        <v>2989</v>
      </c>
      <c r="D1092" s="323" t="s">
        <v>2845</v>
      </c>
      <c r="E1092" s="325" t="s">
        <v>94</v>
      </c>
      <c r="G1092" s="324">
        <v>4.25</v>
      </c>
      <c r="H1092" s="324">
        <v>4.25</v>
      </c>
      <c r="I1092" s="324">
        <v>1</v>
      </c>
      <c r="J1092" s="324">
        <v>1</v>
      </c>
      <c r="K1092" s="324" t="s">
        <v>4102</v>
      </c>
      <c r="L1092" s="325" t="s">
        <v>4335</v>
      </c>
      <c r="M1092" s="326" t="s">
        <v>4336</v>
      </c>
      <c r="N1092" s="325" t="s">
        <v>4337</v>
      </c>
    </row>
    <row r="1093" spans="2:17">
      <c r="C1093" s="323">
        <v>2990</v>
      </c>
      <c r="D1093" s="323" t="s">
        <v>2845</v>
      </c>
      <c r="E1093" s="325" t="s">
        <v>94</v>
      </c>
      <c r="G1093" s="324">
        <v>4.625</v>
      </c>
      <c r="H1093" s="324">
        <v>3.5625</v>
      </c>
      <c r="I1093" s="324">
        <v>2</v>
      </c>
      <c r="J1093" s="324">
        <v>2</v>
      </c>
      <c r="L1093" s="325" t="s">
        <v>4338</v>
      </c>
      <c r="M1093" s="326" t="s">
        <v>4339</v>
      </c>
      <c r="N1093" s="325" t="s">
        <v>4340</v>
      </c>
    </row>
    <row r="1094" spans="2:17">
      <c r="C1094" s="323">
        <v>2991</v>
      </c>
      <c r="D1094" s="323" t="s">
        <v>2845</v>
      </c>
      <c r="E1094" s="325" t="s">
        <v>94</v>
      </c>
      <c r="G1094" s="324">
        <v>9.625</v>
      </c>
      <c r="H1094" s="324">
        <v>6</v>
      </c>
      <c r="I1094" s="324">
        <v>1.0625</v>
      </c>
      <c r="J1094" s="324">
        <v>1.09375</v>
      </c>
      <c r="L1094" s="325" t="s">
        <v>4341</v>
      </c>
      <c r="M1094" s="326" t="s">
        <v>4342</v>
      </c>
      <c r="N1094" s="325" t="s">
        <v>4343</v>
      </c>
      <c r="O1094" s="321" t="s">
        <v>4344</v>
      </c>
    </row>
    <row r="1095" spans="2:17">
      <c r="C1095" s="323">
        <v>2992</v>
      </c>
      <c r="D1095" s="323" t="s">
        <v>2845</v>
      </c>
      <c r="E1095" s="325" t="s">
        <v>94</v>
      </c>
      <c r="G1095" s="324">
        <v>6.328125</v>
      </c>
      <c r="H1095" s="324">
        <v>2.296875</v>
      </c>
      <c r="I1095" s="324">
        <v>0.5625</v>
      </c>
      <c r="L1095" s="325" t="s">
        <v>4120</v>
      </c>
      <c r="N1095" s="325" t="s">
        <v>3955</v>
      </c>
    </row>
    <row r="1096" spans="2:17">
      <c r="C1096" s="323">
        <v>2993</v>
      </c>
      <c r="D1096" s="323" t="s">
        <v>2845</v>
      </c>
      <c r="E1096" s="325" t="s">
        <v>94</v>
      </c>
      <c r="G1096" s="324">
        <v>4.4375</v>
      </c>
      <c r="H1096" s="324">
        <v>3.4375</v>
      </c>
      <c r="I1096" s="324">
        <v>1.125</v>
      </c>
      <c r="J1096" s="324">
        <v>0.75</v>
      </c>
      <c r="L1096" s="325" t="s">
        <v>4345</v>
      </c>
      <c r="M1096" s="326" t="s">
        <v>4346</v>
      </c>
      <c r="N1096" s="325" t="s">
        <v>4347</v>
      </c>
    </row>
    <row r="1097" spans="2:17">
      <c r="C1097" s="323">
        <v>2994</v>
      </c>
      <c r="D1097" s="323" t="s">
        <v>2845</v>
      </c>
      <c r="E1097" s="325" t="s">
        <v>94</v>
      </c>
      <c r="G1097" s="324">
        <v>5.75</v>
      </c>
      <c r="H1097" s="324">
        <v>5.1875</v>
      </c>
      <c r="I1097" s="324">
        <v>1</v>
      </c>
      <c r="J1097" s="324">
        <v>0.75</v>
      </c>
      <c r="K1097" s="324" t="s">
        <v>2861</v>
      </c>
      <c r="L1097" s="325" t="s">
        <v>4348</v>
      </c>
      <c r="M1097" s="326" t="s">
        <v>4349</v>
      </c>
      <c r="N1097" s="325" t="s">
        <v>4350</v>
      </c>
      <c r="O1097" s="321" t="s">
        <v>4351</v>
      </c>
    </row>
    <row r="1098" spans="2:17">
      <c r="C1098" s="323">
        <v>2995</v>
      </c>
      <c r="D1098" s="323" t="s">
        <v>2845</v>
      </c>
      <c r="E1098" s="325" t="s">
        <v>94</v>
      </c>
      <c r="G1098" s="324">
        <v>10.25</v>
      </c>
      <c r="H1098" s="324">
        <v>5.625</v>
      </c>
      <c r="I1098" s="324">
        <v>1</v>
      </c>
      <c r="K1098" s="324" t="s">
        <v>2861</v>
      </c>
      <c r="L1098" s="325" t="s">
        <v>4348</v>
      </c>
      <c r="M1098" s="326" t="s">
        <v>4352</v>
      </c>
      <c r="N1098" s="325" t="s">
        <v>4353</v>
      </c>
      <c r="O1098" s="321" t="s">
        <v>4354</v>
      </c>
    </row>
    <row r="1099" spans="2:17">
      <c r="C1099" s="323">
        <v>2996</v>
      </c>
      <c r="D1099" s="323" t="s">
        <v>2849</v>
      </c>
      <c r="E1099" s="325" t="s">
        <v>94</v>
      </c>
      <c r="G1099" s="324">
        <v>5.0625</v>
      </c>
      <c r="H1099" s="324">
        <v>5.0625</v>
      </c>
      <c r="I1099" s="324">
        <v>1.625</v>
      </c>
      <c r="J1099" s="324">
        <v>0.625</v>
      </c>
      <c r="L1099" s="325" t="s">
        <v>4355</v>
      </c>
      <c r="M1099" s="326" t="s">
        <v>4356</v>
      </c>
      <c r="N1099" s="325" t="s">
        <v>4357</v>
      </c>
    </row>
    <row r="1100" spans="2:17">
      <c r="C1100" s="323">
        <v>2997</v>
      </c>
      <c r="D1100" s="323" t="s">
        <v>2849</v>
      </c>
      <c r="E1100" s="325" t="s">
        <v>2035</v>
      </c>
      <c r="G1100" s="324">
        <v>7.5625</v>
      </c>
      <c r="H1100" s="324">
        <v>3.8125</v>
      </c>
      <c r="I1100" s="324">
        <v>2</v>
      </c>
      <c r="J1100" s="324">
        <v>0.625</v>
      </c>
      <c r="L1100" s="325" t="s">
        <v>4358</v>
      </c>
      <c r="M1100" s="326" t="s">
        <v>4359</v>
      </c>
      <c r="N1100" s="325" t="s">
        <v>4177</v>
      </c>
    </row>
    <row r="1101" spans="2:17">
      <c r="B1101" s="322">
        <v>41061</v>
      </c>
      <c r="C1101" s="323">
        <v>2998</v>
      </c>
      <c r="D1101" s="323" t="s">
        <v>2845</v>
      </c>
      <c r="E1101" s="325" t="s">
        <v>94</v>
      </c>
      <c r="F1101" s="325" t="s">
        <v>2860</v>
      </c>
      <c r="G1101" s="324">
        <v>5.5</v>
      </c>
      <c r="H1101" s="324">
        <v>3</v>
      </c>
      <c r="I1101" s="324">
        <v>1.25</v>
      </c>
      <c r="J1101" s="324">
        <v>1.25</v>
      </c>
      <c r="K1101" s="324" t="s">
        <v>4102</v>
      </c>
      <c r="L1101" s="325" t="s">
        <v>4330</v>
      </c>
      <c r="M1101" s="326" t="s">
        <v>4360</v>
      </c>
      <c r="N1101" s="325" t="s">
        <v>4361</v>
      </c>
      <c r="P1101" s="321" t="s">
        <v>3318</v>
      </c>
      <c r="Q1101" s="321" t="s">
        <v>3318</v>
      </c>
    </row>
    <row r="1102" spans="2:17">
      <c r="B1102" s="322">
        <v>41061</v>
      </c>
      <c r="C1102" s="323">
        <v>2999</v>
      </c>
      <c r="D1102" s="323" t="s">
        <v>2845</v>
      </c>
      <c r="E1102" s="325" t="s">
        <v>94</v>
      </c>
      <c r="G1102" s="324">
        <v>5.25</v>
      </c>
      <c r="H1102" s="324">
        <v>5.25</v>
      </c>
      <c r="I1102" s="324">
        <v>2.375</v>
      </c>
      <c r="J1102" s="324">
        <v>2.375</v>
      </c>
      <c r="K1102" s="324" t="s">
        <v>4314</v>
      </c>
      <c r="L1102" s="325" t="s">
        <v>4315</v>
      </c>
      <c r="M1102" s="326" t="s">
        <v>4362</v>
      </c>
      <c r="N1102" s="325" t="s">
        <v>4363</v>
      </c>
      <c r="O1102" s="321" t="s">
        <v>4363</v>
      </c>
    </row>
    <row r="1103" spans="2:17">
      <c r="B1103" s="322">
        <v>41061</v>
      </c>
      <c r="C1103" s="323">
        <v>3000</v>
      </c>
      <c r="D1103" s="323" t="s">
        <v>2845</v>
      </c>
      <c r="E1103" s="325" t="s">
        <v>94</v>
      </c>
      <c r="G1103" s="324">
        <v>6.5625</v>
      </c>
      <c r="H1103" s="324">
        <v>6.5625</v>
      </c>
      <c r="I1103" s="324">
        <v>3.625</v>
      </c>
      <c r="J1103" s="324">
        <v>2.5</v>
      </c>
      <c r="K1103" s="324" t="s">
        <v>3736</v>
      </c>
      <c r="L1103" s="325" t="s">
        <v>4315</v>
      </c>
      <c r="M1103" s="326" t="s">
        <v>4364</v>
      </c>
      <c r="N1103" s="325" t="s">
        <v>4365</v>
      </c>
      <c r="O1103" s="321" t="s">
        <v>4366</v>
      </c>
    </row>
    <row r="1104" spans="2:17">
      <c r="B1104" s="322">
        <v>41100</v>
      </c>
      <c r="C1104" s="323">
        <v>3001</v>
      </c>
      <c r="D1104" s="323" t="s">
        <v>2907</v>
      </c>
      <c r="E1104" s="325" t="s">
        <v>1970</v>
      </c>
      <c r="G1104" s="324">
        <v>3</v>
      </c>
      <c r="H1104" s="324">
        <v>1.125</v>
      </c>
      <c r="I1104" s="324">
        <v>4.59375</v>
      </c>
      <c r="K1104" s="324" t="s">
        <v>2980</v>
      </c>
      <c r="L1104" s="325" t="s">
        <v>4224</v>
      </c>
      <c r="M1104" s="326" t="s">
        <v>4367</v>
      </c>
      <c r="N1104" s="325" t="s">
        <v>4368</v>
      </c>
    </row>
    <row r="1105" spans="2:17">
      <c r="B1105" s="322">
        <v>41144</v>
      </c>
      <c r="C1105" s="323">
        <v>3003</v>
      </c>
      <c r="D1105" s="323" t="s">
        <v>2845</v>
      </c>
      <c r="E1105" s="325" t="s">
        <v>94</v>
      </c>
      <c r="G1105" s="324">
        <v>7.625</v>
      </c>
      <c r="H1105" s="324">
        <v>3.1875</v>
      </c>
      <c r="I1105" s="324">
        <v>2.0625</v>
      </c>
      <c r="J1105" s="324">
        <v>0.875</v>
      </c>
      <c r="K1105" s="324" t="s">
        <v>4102</v>
      </c>
      <c r="L1105" s="325" t="s">
        <v>4103</v>
      </c>
      <c r="M1105" s="326" t="s">
        <v>4369</v>
      </c>
      <c r="N1105" s="325" t="s">
        <v>4370</v>
      </c>
      <c r="O1105" s="321" t="s">
        <v>4371</v>
      </c>
      <c r="P1105" s="321" t="s">
        <v>3585</v>
      </c>
      <c r="Q1105" s="321" t="s">
        <v>4209</v>
      </c>
    </row>
    <row r="1106" spans="2:17">
      <c r="C1106" s="323">
        <v>3005</v>
      </c>
      <c r="D1106" s="323" t="s">
        <v>2845</v>
      </c>
      <c r="E1106" s="325" t="s">
        <v>94</v>
      </c>
      <c r="G1106" s="324">
        <v>3</v>
      </c>
      <c r="H1106" s="324">
        <v>3</v>
      </c>
      <c r="I1106" s="324">
        <v>1</v>
      </c>
      <c r="J1106" s="324">
        <v>1</v>
      </c>
      <c r="L1106" s="325" t="s">
        <v>4335</v>
      </c>
      <c r="M1106" s="326" t="s">
        <v>4372</v>
      </c>
      <c r="N1106" s="325" t="s">
        <v>4373</v>
      </c>
      <c r="O1106" s="321" t="s">
        <v>4373</v>
      </c>
    </row>
    <row r="1107" spans="2:17">
      <c r="C1107" s="323">
        <v>3006</v>
      </c>
      <c r="D1107" s="323" t="s">
        <v>3866</v>
      </c>
      <c r="E1107" s="325" t="s">
        <v>2025</v>
      </c>
      <c r="G1107" s="324">
        <v>8.3125</v>
      </c>
      <c r="H1107" s="324">
        <v>5.6875</v>
      </c>
      <c r="J1107" s="324">
        <v>0.625</v>
      </c>
      <c r="L1107" s="325" t="s">
        <v>2874</v>
      </c>
      <c r="M1107" s="326" t="s">
        <v>4374</v>
      </c>
    </row>
    <row r="1108" spans="2:17">
      <c r="B1108" s="322">
        <v>41191</v>
      </c>
      <c r="C1108" s="323">
        <v>3007</v>
      </c>
      <c r="D1108" s="323" t="s">
        <v>2849</v>
      </c>
      <c r="E1108" s="325" t="s">
        <v>2035</v>
      </c>
      <c r="G1108" s="324">
        <v>8.25</v>
      </c>
      <c r="H1108" s="324">
        <v>5.625</v>
      </c>
      <c r="I1108" s="324">
        <v>1.125</v>
      </c>
      <c r="L1108" s="325" t="s">
        <v>2874</v>
      </c>
      <c r="M1108" s="326" t="s">
        <v>4375</v>
      </c>
      <c r="N1108" s="325" t="s">
        <v>4376</v>
      </c>
    </row>
    <row r="1109" spans="2:17">
      <c r="B1109" s="322">
        <v>41150</v>
      </c>
      <c r="C1109" s="323">
        <v>3008</v>
      </c>
      <c r="D1109" s="323" t="s">
        <v>2845</v>
      </c>
      <c r="E1109" s="325" t="s">
        <v>94</v>
      </c>
      <c r="G1109" s="324">
        <v>6.875</v>
      </c>
      <c r="H1109" s="324">
        <v>3.4375</v>
      </c>
      <c r="I1109" s="324">
        <v>1.0625</v>
      </c>
      <c r="J1109" s="324">
        <v>0.8125</v>
      </c>
      <c r="K1109" s="324" t="s">
        <v>4119</v>
      </c>
      <c r="L1109" s="325" t="s">
        <v>4377</v>
      </c>
      <c r="M1109" s="326" t="s">
        <v>4378</v>
      </c>
      <c r="N1109" s="325" t="s">
        <v>4379</v>
      </c>
    </row>
    <row r="1110" spans="2:17">
      <c r="B1110" s="322">
        <v>41176</v>
      </c>
      <c r="C1110" s="323">
        <v>3009</v>
      </c>
      <c r="D1110" s="323" t="s">
        <v>2907</v>
      </c>
      <c r="E1110" s="325" t="s">
        <v>1970</v>
      </c>
      <c r="G1110" s="324">
        <v>3.3125</v>
      </c>
      <c r="H1110" s="324">
        <v>0.8125</v>
      </c>
      <c r="I1110" s="324">
        <v>12.5</v>
      </c>
      <c r="K1110" s="324" t="s">
        <v>2980</v>
      </c>
      <c r="L1110" s="325" t="s">
        <v>4224</v>
      </c>
      <c r="M1110" s="326" t="s">
        <v>4380</v>
      </c>
      <c r="N1110" s="325" t="s">
        <v>4041</v>
      </c>
    </row>
    <row r="1111" spans="2:17">
      <c r="B1111" s="322">
        <v>41176</v>
      </c>
      <c r="C1111" s="323">
        <v>3010</v>
      </c>
      <c r="D1111" s="323" t="s">
        <v>2845</v>
      </c>
      <c r="E1111" s="325" t="s">
        <v>94</v>
      </c>
      <c r="G1111" s="324">
        <v>12.25</v>
      </c>
      <c r="H1111" s="324">
        <v>3</v>
      </c>
      <c r="I1111" s="324">
        <v>0.625</v>
      </c>
      <c r="J1111" s="324">
        <v>0.5625</v>
      </c>
      <c r="L1111" s="325" t="s">
        <v>4224</v>
      </c>
      <c r="M1111" s="326" t="s">
        <v>4381</v>
      </c>
      <c r="N1111" s="325" t="s">
        <v>4382</v>
      </c>
    </row>
    <row r="1112" spans="2:17">
      <c r="C1112" s="323">
        <v>3013</v>
      </c>
      <c r="D1112" s="323" t="s">
        <v>2845</v>
      </c>
      <c r="E1112" s="325" t="s">
        <v>94</v>
      </c>
      <c r="G1112" s="324">
        <v>6</v>
      </c>
      <c r="H1112" s="324">
        <v>4.8125</v>
      </c>
      <c r="I1112" s="324">
        <v>1.75</v>
      </c>
      <c r="J1112" s="324">
        <v>1.75</v>
      </c>
      <c r="K1112" s="324" t="s">
        <v>2894</v>
      </c>
      <c r="L1112" s="325" t="s">
        <v>4383</v>
      </c>
      <c r="M1112" s="326" t="s">
        <v>4384</v>
      </c>
      <c r="N1112" s="325" t="s">
        <v>4385</v>
      </c>
      <c r="O1112" s="321" t="s">
        <v>4386</v>
      </c>
      <c r="P1112" s="321" t="s">
        <v>3909</v>
      </c>
      <c r="Q1112" s="321" t="s">
        <v>4208</v>
      </c>
    </row>
    <row r="1113" spans="2:17">
      <c r="C1113" s="323">
        <v>3014</v>
      </c>
      <c r="D1113" s="323" t="s">
        <v>2845</v>
      </c>
      <c r="E1113" s="325" t="s">
        <v>94</v>
      </c>
      <c r="G1113" s="324">
        <v>3.75</v>
      </c>
      <c r="H1113" s="324">
        <v>3</v>
      </c>
      <c r="I1113" s="324">
        <v>1.75</v>
      </c>
      <c r="J1113" s="324">
        <v>1.75</v>
      </c>
      <c r="K1113" s="324" t="s">
        <v>2894</v>
      </c>
      <c r="L1113" s="325" t="s">
        <v>4383</v>
      </c>
      <c r="M1113" s="326" t="s">
        <v>4387</v>
      </c>
      <c r="N1113" s="325" t="s">
        <v>4388</v>
      </c>
      <c r="O1113" s="321" t="s">
        <v>4388</v>
      </c>
      <c r="P1113" s="321" t="s">
        <v>3907</v>
      </c>
      <c r="Q1113" s="321" t="s">
        <v>3907</v>
      </c>
    </row>
    <row r="1114" spans="2:17">
      <c r="B1114" s="322">
        <v>41151</v>
      </c>
      <c r="C1114" s="323">
        <v>3015</v>
      </c>
      <c r="D1114" s="323" t="s">
        <v>2845</v>
      </c>
      <c r="E1114" s="325" t="s">
        <v>94</v>
      </c>
      <c r="G1114" s="324">
        <v>7.25</v>
      </c>
      <c r="H1114" s="324">
        <v>5.25</v>
      </c>
      <c r="I1114" s="324">
        <v>1</v>
      </c>
      <c r="J1114" s="324">
        <v>0.875</v>
      </c>
      <c r="K1114" s="324" t="s">
        <v>3574</v>
      </c>
      <c r="L1114" s="325" t="s">
        <v>4224</v>
      </c>
      <c r="M1114" s="326" t="s">
        <v>4389</v>
      </c>
      <c r="N1114" s="325" t="s">
        <v>1338</v>
      </c>
    </row>
    <row r="1115" spans="2:17">
      <c r="B1115" s="322">
        <v>41152</v>
      </c>
      <c r="C1115" s="323">
        <v>3016</v>
      </c>
      <c r="D1115" s="323" t="s">
        <v>2845</v>
      </c>
      <c r="E1115" s="325" t="s">
        <v>94</v>
      </c>
      <c r="G1115" s="324">
        <v>9.375</v>
      </c>
      <c r="H1115" s="324" t="s">
        <v>4390</v>
      </c>
      <c r="I1115" s="324">
        <v>1.25</v>
      </c>
      <c r="J1115" s="324">
        <v>1</v>
      </c>
      <c r="K1115" s="324" t="s">
        <v>4119</v>
      </c>
      <c r="L1115" s="325" t="s">
        <v>4391</v>
      </c>
      <c r="M1115" s="326" t="s">
        <v>4392</v>
      </c>
      <c r="N1115" s="325" t="s">
        <v>4393</v>
      </c>
    </row>
    <row r="1116" spans="2:17">
      <c r="B1116" s="322">
        <v>41152</v>
      </c>
      <c r="C1116" s="323">
        <v>3017</v>
      </c>
      <c r="D1116" s="323" t="s">
        <v>2849</v>
      </c>
      <c r="E1116" s="325" t="s">
        <v>2035</v>
      </c>
      <c r="G1116" s="324">
        <v>8.25</v>
      </c>
      <c r="H1116" s="324">
        <v>5.625</v>
      </c>
      <c r="I1116" s="324">
        <v>3.5</v>
      </c>
      <c r="L1116" s="325" t="s">
        <v>4394</v>
      </c>
      <c r="M1116" s="326" t="s">
        <v>4395</v>
      </c>
      <c r="N1116" s="325" t="s">
        <v>4396</v>
      </c>
    </row>
    <row r="1117" spans="2:17">
      <c r="B1117" s="322">
        <v>41159</v>
      </c>
      <c r="C1117" s="323">
        <v>3018</v>
      </c>
      <c r="D1117" s="323" t="s">
        <v>2849</v>
      </c>
      <c r="E1117" s="325" t="s">
        <v>2035</v>
      </c>
      <c r="G1117" s="324">
        <v>7.5</v>
      </c>
      <c r="H1117" s="324">
        <v>5.5</v>
      </c>
      <c r="I1117" s="324">
        <v>1</v>
      </c>
      <c r="K1117" s="324" t="s">
        <v>3574</v>
      </c>
      <c r="M1117" s="326" t="s">
        <v>4397</v>
      </c>
      <c r="N1117" s="325" t="s">
        <v>4398</v>
      </c>
    </row>
    <row r="1118" spans="2:17">
      <c r="B1118" s="322">
        <v>41159</v>
      </c>
      <c r="C1118" s="323">
        <v>3019</v>
      </c>
      <c r="D1118" s="323" t="s">
        <v>2849</v>
      </c>
      <c r="E1118" s="325" t="s">
        <v>2035</v>
      </c>
      <c r="G1118" s="324">
        <v>5.875</v>
      </c>
      <c r="H1118" s="324">
        <v>4.5</v>
      </c>
      <c r="I1118" s="324">
        <v>1</v>
      </c>
      <c r="K1118" s="324" t="s">
        <v>3574</v>
      </c>
      <c r="M1118" s="326" t="s">
        <v>4399</v>
      </c>
      <c r="O1118" s="321" t="s">
        <v>4400</v>
      </c>
    </row>
    <row r="1119" spans="2:17">
      <c r="B1119" s="322">
        <v>41159</v>
      </c>
      <c r="C1119" s="323">
        <v>3020</v>
      </c>
      <c r="D1119" s="323" t="s">
        <v>2849</v>
      </c>
      <c r="E1119" s="325" t="s">
        <v>2035</v>
      </c>
      <c r="G1119" s="324">
        <v>8.875</v>
      </c>
      <c r="H1119" s="324">
        <v>5.875</v>
      </c>
      <c r="I1119" s="324">
        <v>1</v>
      </c>
      <c r="K1119" s="324" t="s">
        <v>4119</v>
      </c>
      <c r="M1119" s="326" t="s">
        <v>4401</v>
      </c>
      <c r="N1119" s="325" t="s">
        <v>4402</v>
      </c>
      <c r="P1119" s="321" t="s">
        <v>4027</v>
      </c>
    </row>
    <row r="1120" spans="2:17">
      <c r="B1120" s="322">
        <v>41159</v>
      </c>
      <c r="C1120" s="323">
        <v>3021</v>
      </c>
      <c r="D1120" s="323" t="s">
        <v>2849</v>
      </c>
      <c r="E1120" s="325" t="s">
        <v>2035</v>
      </c>
      <c r="G1120" s="324">
        <v>3.5</v>
      </c>
      <c r="H1120" s="324">
        <v>3.5</v>
      </c>
      <c r="I1120" s="324">
        <v>1.125</v>
      </c>
      <c r="K1120" s="324" t="s">
        <v>4119</v>
      </c>
      <c r="M1120" s="326" t="s">
        <v>4403</v>
      </c>
      <c r="N1120" s="325" t="s">
        <v>4404</v>
      </c>
    </row>
    <row r="1121" spans="2:16">
      <c r="B1121" s="322">
        <v>41159</v>
      </c>
      <c r="C1121" s="323">
        <v>3022</v>
      </c>
      <c r="D1121" s="323" t="s">
        <v>2849</v>
      </c>
      <c r="E1121" s="325" t="s">
        <v>2035</v>
      </c>
      <c r="G1121" s="324">
        <v>9.375</v>
      </c>
      <c r="H1121" s="324">
        <v>6</v>
      </c>
      <c r="I1121" s="324">
        <v>1.125</v>
      </c>
      <c r="K1121" s="324" t="s">
        <v>4119</v>
      </c>
      <c r="M1121" s="326" t="s">
        <v>4405</v>
      </c>
      <c r="N1121" s="325" t="s">
        <v>4406</v>
      </c>
    </row>
    <row r="1122" spans="2:16">
      <c r="B1122" s="322">
        <v>41159</v>
      </c>
      <c r="C1122" s="323">
        <v>3023</v>
      </c>
      <c r="D1122" s="323" t="s">
        <v>2845</v>
      </c>
      <c r="E1122" s="325" t="s">
        <v>94</v>
      </c>
      <c r="G1122" s="324">
        <v>7</v>
      </c>
      <c r="H1122" s="324">
        <v>4.375</v>
      </c>
      <c r="I1122" s="324">
        <v>1.125</v>
      </c>
      <c r="J1122" s="324">
        <v>0.875</v>
      </c>
      <c r="K1122" s="324" t="s">
        <v>4119</v>
      </c>
      <c r="L1122" s="325" t="s">
        <v>4232</v>
      </c>
      <c r="M1122" s="326" t="s">
        <v>4407</v>
      </c>
      <c r="N1122" s="325" t="s">
        <v>4408</v>
      </c>
      <c r="O1122" s="321" t="s">
        <v>4409</v>
      </c>
      <c r="P1122" s="321" t="s">
        <v>4410</v>
      </c>
    </row>
    <row r="1123" spans="2:16">
      <c r="B1123" s="322">
        <v>41159</v>
      </c>
      <c r="C1123" s="323">
        <v>3024</v>
      </c>
      <c r="D1123" s="323" t="s">
        <v>3866</v>
      </c>
      <c r="E1123" s="325" t="s">
        <v>94</v>
      </c>
      <c r="G1123" s="324">
        <v>7.5</v>
      </c>
      <c r="H1123" s="324">
        <v>5.5</v>
      </c>
      <c r="I1123" s="324">
        <v>1</v>
      </c>
      <c r="J1123" s="324">
        <v>1</v>
      </c>
      <c r="K1123" s="323" t="s">
        <v>3934</v>
      </c>
      <c r="M1123" s="326" t="s">
        <v>4411</v>
      </c>
    </row>
    <row r="1124" spans="2:16">
      <c r="B1124" s="322">
        <v>41159</v>
      </c>
      <c r="C1124" s="323">
        <v>3025</v>
      </c>
      <c r="D1124" s="323" t="s">
        <v>3866</v>
      </c>
      <c r="E1124" s="325" t="s">
        <v>2025</v>
      </c>
      <c r="G1124" s="324">
        <v>7.625</v>
      </c>
      <c r="H1124" s="324">
        <v>5.625</v>
      </c>
      <c r="I1124" s="324">
        <v>0.875</v>
      </c>
      <c r="K1124" s="323" t="s">
        <v>3934</v>
      </c>
      <c r="M1124" s="326" t="s">
        <v>4397</v>
      </c>
    </row>
    <row r="1125" spans="2:16">
      <c r="B1125" s="322">
        <v>41159</v>
      </c>
      <c r="C1125" s="323">
        <v>3026</v>
      </c>
      <c r="D1125" s="323" t="s">
        <v>3866</v>
      </c>
      <c r="E1125" s="325" t="s">
        <v>94</v>
      </c>
      <c r="G1125" s="324">
        <v>5.875</v>
      </c>
      <c r="H1125" s="324">
        <v>4.5</v>
      </c>
      <c r="I1125" s="324">
        <v>1</v>
      </c>
      <c r="J1125" s="324">
        <v>1</v>
      </c>
      <c r="K1125" s="323" t="s">
        <v>3934</v>
      </c>
      <c r="M1125" s="326" t="s">
        <v>4412</v>
      </c>
    </row>
    <row r="1126" spans="2:16">
      <c r="B1126" s="322">
        <v>41159</v>
      </c>
      <c r="C1126" s="323">
        <v>3027</v>
      </c>
      <c r="D1126" s="323" t="s">
        <v>3866</v>
      </c>
      <c r="E1126" s="325" t="s">
        <v>2025</v>
      </c>
      <c r="G1126" s="324">
        <v>6</v>
      </c>
      <c r="H1126" s="324">
        <v>4.625</v>
      </c>
      <c r="I1126" s="324">
        <v>0.875</v>
      </c>
      <c r="K1126" s="323" t="s">
        <v>3934</v>
      </c>
      <c r="M1126" s="326" t="s">
        <v>4399</v>
      </c>
    </row>
    <row r="1127" spans="2:16">
      <c r="B1127" s="322">
        <v>41159</v>
      </c>
      <c r="C1127" s="323">
        <v>3028</v>
      </c>
      <c r="D1127" s="323" t="s">
        <v>3866</v>
      </c>
      <c r="E1127" s="325" t="s">
        <v>2025</v>
      </c>
      <c r="G1127" s="324">
        <v>9</v>
      </c>
      <c r="H1127" s="324">
        <v>6</v>
      </c>
      <c r="I1127" s="324">
        <v>0.875</v>
      </c>
      <c r="K1127" s="323" t="s">
        <v>3934</v>
      </c>
      <c r="M1127" s="326" t="s">
        <v>4401</v>
      </c>
    </row>
    <row r="1128" spans="2:16">
      <c r="B1128" s="322">
        <v>41159</v>
      </c>
      <c r="C1128" s="323">
        <v>3029</v>
      </c>
      <c r="D1128" s="323" t="s">
        <v>3866</v>
      </c>
      <c r="E1128" s="325" t="s">
        <v>2025</v>
      </c>
      <c r="G1128" s="324">
        <v>3.625</v>
      </c>
      <c r="H1128" s="324">
        <v>3.625</v>
      </c>
      <c r="I1128" s="324">
        <v>0.6875</v>
      </c>
      <c r="K1128" s="323" t="s">
        <v>3934</v>
      </c>
      <c r="M1128" s="326" t="s">
        <v>4403</v>
      </c>
    </row>
    <row r="1129" spans="2:16">
      <c r="B1129" s="322">
        <v>41159</v>
      </c>
      <c r="C1129" s="323">
        <v>3030</v>
      </c>
      <c r="D1129" s="323" t="s">
        <v>3866</v>
      </c>
      <c r="E1129" s="325" t="s">
        <v>2025</v>
      </c>
      <c r="G1129" s="324">
        <v>9.5</v>
      </c>
      <c r="H1129" s="324">
        <v>6.125</v>
      </c>
      <c r="I1129" s="324">
        <v>0.6875</v>
      </c>
      <c r="K1129" s="323" t="s">
        <v>3934</v>
      </c>
      <c r="M1129" s="326" t="s">
        <v>4405</v>
      </c>
    </row>
    <row r="1130" spans="2:16">
      <c r="B1130" s="322">
        <v>41165</v>
      </c>
      <c r="C1130" s="323">
        <v>3031</v>
      </c>
      <c r="D1130" s="323" t="s">
        <v>2845</v>
      </c>
      <c r="E1130" s="325" t="s">
        <v>94</v>
      </c>
      <c r="G1130" s="324">
        <v>3.75</v>
      </c>
      <c r="H1130" s="324">
        <v>1.125</v>
      </c>
      <c r="I1130" s="324">
        <v>1.625</v>
      </c>
      <c r="J1130" s="324">
        <v>1.3125</v>
      </c>
      <c r="K1130" s="323" t="s">
        <v>4119</v>
      </c>
      <c r="L1130" s="325" t="s">
        <v>4413</v>
      </c>
      <c r="M1130" s="326" t="s">
        <v>4414</v>
      </c>
      <c r="N1130" s="325" t="s">
        <v>4415</v>
      </c>
    </row>
    <row r="1131" spans="2:16">
      <c r="B1131" s="322">
        <v>41165</v>
      </c>
      <c r="C1131" s="323">
        <v>3032</v>
      </c>
      <c r="D1131" s="323" t="s">
        <v>2845</v>
      </c>
      <c r="E1131" s="325" t="s">
        <v>94</v>
      </c>
      <c r="G1131" s="324">
        <v>8.5</v>
      </c>
      <c r="H1131" s="324">
        <v>3.4375</v>
      </c>
      <c r="I1131" s="324">
        <v>0.625</v>
      </c>
      <c r="J1131" s="324">
        <v>0.625</v>
      </c>
      <c r="K1131" s="323" t="s">
        <v>4119</v>
      </c>
      <c r="M1131" s="326" t="s">
        <v>4416</v>
      </c>
      <c r="N1131" s="325" t="s">
        <v>4417</v>
      </c>
    </row>
    <row r="1132" spans="2:16">
      <c r="B1132" s="322">
        <v>41165</v>
      </c>
      <c r="C1132" s="323">
        <v>3033</v>
      </c>
      <c r="D1132" s="323" t="s">
        <v>2845</v>
      </c>
      <c r="E1132" s="325" t="s">
        <v>94</v>
      </c>
      <c r="G1132" s="324">
        <v>3.5625</v>
      </c>
      <c r="H1132" s="324">
        <v>2.25</v>
      </c>
      <c r="I1132" s="324">
        <v>0.625</v>
      </c>
      <c r="J1132" s="324">
        <v>0.5</v>
      </c>
      <c r="K1132" s="323" t="s">
        <v>3574</v>
      </c>
      <c r="M1132" s="326" t="s">
        <v>4418</v>
      </c>
      <c r="N1132" s="325" t="s">
        <v>4059</v>
      </c>
    </row>
    <row r="1133" spans="2:16">
      <c r="B1133" s="322">
        <v>41165</v>
      </c>
      <c r="C1133" s="323">
        <v>3034</v>
      </c>
      <c r="D1133" s="323" t="s">
        <v>2845</v>
      </c>
      <c r="E1133" s="325" t="s">
        <v>94</v>
      </c>
      <c r="G1133" s="324">
        <v>6.625</v>
      </c>
      <c r="H1133" s="324">
        <v>3.25</v>
      </c>
      <c r="I1133" s="324">
        <v>0.625</v>
      </c>
      <c r="J1133" s="324">
        <v>0.625</v>
      </c>
      <c r="K1133" s="323" t="s">
        <v>4119</v>
      </c>
      <c r="M1133" s="326" t="s">
        <v>4419</v>
      </c>
      <c r="N1133" s="325" t="s">
        <v>4420</v>
      </c>
    </row>
    <row r="1134" spans="2:16">
      <c r="B1134" s="322">
        <v>41165</v>
      </c>
      <c r="C1134" s="323">
        <v>3035</v>
      </c>
      <c r="D1134" s="323" t="s">
        <v>2845</v>
      </c>
      <c r="E1134" s="325" t="s">
        <v>2625</v>
      </c>
      <c r="G1134" s="324">
        <v>8.375</v>
      </c>
      <c r="H1134" s="324">
        <v>3.3125</v>
      </c>
      <c r="I1134" s="324">
        <v>0.5</v>
      </c>
      <c r="K1134" s="323" t="s">
        <v>3574</v>
      </c>
      <c r="M1134" s="326" t="s">
        <v>4421</v>
      </c>
      <c r="N1134" s="325" t="s">
        <v>4422</v>
      </c>
      <c r="O1134" s="321" t="s">
        <v>4065</v>
      </c>
    </row>
    <row r="1135" spans="2:16">
      <c r="B1135" s="322">
        <v>41165</v>
      </c>
      <c r="C1135" s="323">
        <v>3036</v>
      </c>
      <c r="D1135" s="323" t="s">
        <v>2845</v>
      </c>
      <c r="E1135" s="325" t="s">
        <v>2625</v>
      </c>
      <c r="G1135" s="324">
        <v>6.5</v>
      </c>
      <c r="H1135" s="324">
        <v>3.125</v>
      </c>
      <c r="I1135" s="324">
        <v>0.5</v>
      </c>
      <c r="K1135" s="323" t="s">
        <v>3574</v>
      </c>
      <c r="M1135" s="326" t="s">
        <v>4423</v>
      </c>
      <c r="N1135" s="325" t="s">
        <v>4424</v>
      </c>
    </row>
    <row r="1136" spans="2:16">
      <c r="B1136" s="322">
        <v>41193</v>
      </c>
      <c r="C1136" s="323">
        <v>3039</v>
      </c>
      <c r="D1136" s="323" t="s">
        <v>3866</v>
      </c>
      <c r="E1136" s="325" t="s">
        <v>2025</v>
      </c>
      <c r="G1136" s="324">
        <v>7.0625</v>
      </c>
      <c r="H1136" s="324">
        <v>4.4375</v>
      </c>
      <c r="J1136" s="324">
        <v>0.6875</v>
      </c>
      <c r="K1136" s="324" t="s">
        <v>3934</v>
      </c>
      <c r="M1136" s="326" t="s">
        <v>4425</v>
      </c>
    </row>
    <row r="1137" spans="2:17">
      <c r="B1137" s="322">
        <v>41068</v>
      </c>
      <c r="C1137" s="323">
        <v>3201</v>
      </c>
      <c r="D1137" s="323" t="s">
        <v>2845</v>
      </c>
      <c r="E1137" s="325" t="s">
        <v>94</v>
      </c>
      <c r="G1137" s="324">
        <v>8.5</v>
      </c>
      <c r="H1137" s="324">
        <v>5.25</v>
      </c>
      <c r="I1137" s="324">
        <v>2.375</v>
      </c>
      <c r="J1137" s="324">
        <v>2.375</v>
      </c>
      <c r="K1137" s="324" t="s">
        <v>3736</v>
      </c>
      <c r="L1137" s="325" t="s">
        <v>4315</v>
      </c>
      <c r="M1137" s="326" t="s">
        <v>4426</v>
      </c>
      <c r="N1137" s="325" t="s">
        <v>4427</v>
      </c>
      <c r="O1137" s="321" t="s">
        <v>2872</v>
      </c>
      <c r="P1137" s="321" t="s">
        <v>2872</v>
      </c>
    </row>
    <row r="1138" spans="2:17">
      <c r="B1138" s="322">
        <v>41071</v>
      </c>
      <c r="C1138" s="323">
        <v>3202</v>
      </c>
      <c r="D1138" s="323" t="s">
        <v>2845</v>
      </c>
      <c r="E1138" s="325" t="s">
        <v>94</v>
      </c>
      <c r="F1138" s="325" t="s">
        <v>2860</v>
      </c>
      <c r="G1138" s="324">
        <v>3</v>
      </c>
      <c r="H1138" s="324">
        <v>2.25</v>
      </c>
      <c r="I1138" s="324">
        <v>0.75</v>
      </c>
      <c r="J1138" s="324">
        <v>0.5625</v>
      </c>
      <c r="L1138" s="325" t="s">
        <v>3984</v>
      </c>
      <c r="M1138" s="326" t="s">
        <v>4428</v>
      </c>
      <c r="N1138" s="325" t="s">
        <v>4429</v>
      </c>
      <c r="O1138" s="321" t="s">
        <v>4430</v>
      </c>
      <c r="P1138" s="321" t="s">
        <v>4431</v>
      </c>
      <c r="Q1138" s="321" t="s">
        <v>3029</v>
      </c>
    </row>
    <row r="1139" spans="2:17">
      <c r="B1139" s="322">
        <v>41072</v>
      </c>
      <c r="C1139" s="323">
        <v>3203</v>
      </c>
      <c r="D1139" s="323" t="s">
        <v>2845</v>
      </c>
      <c r="E1139" s="325" t="s">
        <v>94</v>
      </c>
      <c r="L1139" s="325" t="s">
        <v>4432</v>
      </c>
      <c r="N1139" s="325" t="s">
        <v>3955</v>
      </c>
    </row>
    <row r="1140" spans="2:17">
      <c r="B1140" s="322">
        <v>41072</v>
      </c>
      <c r="C1140" s="323">
        <v>3204</v>
      </c>
      <c r="D1140" s="323" t="s">
        <v>2845</v>
      </c>
      <c r="E1140" s="325" t="s">
        <v>94</v>
      </c>
      <c r="G1140" s="324">
        <v>4.5</v>
      </c>
      <c r="H1140" s="324">
        <v>3</v>
      </c>
      <c r="I1140" s="324">
        <v>0.875</v>
      </c>
      <c r="J1140" s="324">
        <v>0.875</v>
      </c>
      <c r="L1140" s="325" t="s">
        <v>4433</v>
      </c>
      <c r="M1140" s="326" t="s">
        <v>4434</v>
      </c>
      <c r="N1140" s="325" t="s">
        <v>4435</v>
      </c>
    </row>
    <row r="1141" spans="2:17">
      <c r="B1141" s="322">
        <v>41073</v>
      </c>
      <c r="C1141" s="323">
        <v>3205</v>
      </c>
      <c r="D1141" s="323" t="s">
        <v>2845</v>
      </c>
      <c r="E1141" s="325" t="s">
        <v>94</v>
      </c>
      <c r="F1141" s="325" t="s">
        <v>2860</v>
      </c>
      <c r="G1141" s="324">
        <v>5.9375</v>
      </c>
      <c r="H1141" s="324">
        <v>4.5625</v>
      </c>
      <c r="I1141" s="324">
        <v>0.75</v>
      </c>
      <c r="J1141" s="324">
        <v>0.625</v>
      </c>
      <c r="K1141" s="324" t="s">
        <v>4102</v>
      </c>
      <c r="L1141" s="325" t="s">
        <v>4433</v>
      </c>
      <c r="M1141" s="326" t="s">
        <v>4436</v>
      </c>
      <c r="N1141" s="325" t="s">
        <v>4437</v>
      </c>
      <c r="O1141" s="321" t="s">
        <v>4438</v>
      </c>
      <c r="P1141" s="321" t="s">
        <v>3318</v>
      </c>
      <c r="Q1141" s="321" t="s">
        <v>3318</v>
      </c>
    </row>
    <row r="1142" spans="2:17">
      <c r="B1142" s="322">
        <v>41073</v>
      </c>
      <c r="C1142" s="323">
        <v>3206</v>
      </c>
      <c r="D1142" s="323" t="s">
        <v>2907</v>
      </c>
      <c r="E1142" s="325" t="s">
        <v>3786</v>
      </c>
      <c r="G1142" s="324">
        <v>4.0625</v>
      </c>
      <c r="H1142" s="324">
        <v>1</v>
      </c>
      <c r="I1142" s="324">
        <v>5.5</v>
      </c>
      <c r="K1142" s="324" t="s">
        <v>2980</v>
      </c>
      <c r="L1142" s="325" t="s">
        <v>4439</v>
      </c>
      <c r="M1142" s="326" t="s">
        <v>4440</v>
      </c>
      <c r="N1142" s="325" t="s">
        <v>4441</v>
      </c>
    </row>
    <row r="1143" spans="2:17">
      <c r="B1143" s="322">
        <v>41073</v>
      </c>
      <c r="C1143" s="323">
        <v>3207</v>
      </c>
      <c r="D1143" s="323" t="s">
        <v>2845</v>
      </c>
      <c r="E1143" s="325" t="s">
        <v>94</v>
      </c>
      <c r="G1143" s="324">
        <v>5.5</v>
      </c>
      <c r="H1143" s="324">
        <v>4.75</v>
      </c>
      <c r="I1143" s="324">
        <v>1</v>
      </c>
      <c r="J1143" s="324">
        <v>0.625</v>
      </c>
      <c r="L1143" s="325" t="s">
        <v>4439</v>
      </c>
      <c r="M1143" s="326" t="s">
        <v>4442</v>
      </c>
      <c r="N1143" s="325" t="s">
        <v>4443</v>
      </c>
      <c r="O1143" s="321" t="s">
        <v>2910</v>
      </c>
    </row>
    <row r="1144" spans="2:17">
      <c r="B1144" s="322">
        <v>41073</v>
      </c>
      <c r="C1144" s="323">
        <v>3208</v>
      </c>
      <c r="D1144" s="323" t="s">
        <v>2907</v>
      </c>
      <c r="E1144" s="325" t="s">
        <v>3786</v>
      </c>
      <c r="G1144" s="324">
        <v>5.03125</v>
      </c>
      <c r="H1144" s="324">
        <v>1.125</v>
      </c>
      <c r="I1144" s="324">
        <v>5.75</v>
      </c>
      <c r="K1144" s="324" t="s">
        <v>2980</v>
      </c>
      <c r="L1144" s="325" t="s">
        <v>4439</v>
      </c>
      <c r="M1144" s="326" t="s">
        <v>4444</v>
      </c>
      <c r="N1144" s="325" t="s">
        <v>4445</v>
      </c>
    </row>
    <row r="1145" spans="2:17">
      <c r="B1145" s="322">
        <v>41073</v>
      </c>
      <c r="C1145" s="323">
        <v>3209</v>
      </c>
      <c r="D1145" s="323" t="s">
        <v>2845</v>
      </c>
      <c r="E1145" s="325" t="s">
        <v>94</v>
      </c>
      <c r="F1145" s="325" t="s">
        <v>2860</v>
      </c>
      <c r="G1145" s="324">
        <v>4.5625</v>
      </c>
      <c r="H1145" s="324">
        <v>4.5625</v>
      </c>
      <c r="I1145" s="324">
        <v>1.0625</v>
      </c>
      <c r="J1145" s="324">
        <v>1.0625</v>
      </c>
      <c r="L1145" s="325" t="s">
        <v>4446</v>
      </c>
      <c r="M1145" s="326" t="s">
        <v>4447</v>
      </c>
      <c r="N1145" s="325" t="s">
        <v>4448</v>
      </c>
    </row>
    <row r="1146" spans="2:17">
      <c r="B1146" s="322">
        <v>41073</v>
      </c>
      <c r="C1146" s="323">
        <v>3210</v>
      </c>
      <c r="D1146" s="323" t="s">
        <v>2845</v>
      </c>
      <c r="E1146" s="325" t="s">
        <v>94</v>
      </c>
      <c r="F1146" s="325" t="s">
        <v>2860</v>
      </c>
      <c r="G1146" s="324">
        <v>1.984375</v>
      </c>
      <c r="H1146" s="324">
        <v>1.984375</v>
      </c>
      <c r="I1146" s="324">
        <v>0.75</v>
      </c>
      <c r="J1146" s="324">
        <v>0.5</v>
      </c>
      <c r="L1146" s="325" t="s">
        <v>4280</v>
      </c>
      <c r="M1146" s="326" t="s">
        <v>4449</v>
      </c>
      <c r="N1146" s="325" t="s">
        <v>4450</v>
      </c>
      <c r="O1146" s="321" t="s">
        <v>4451</v>
      </c>
      <c r="P1146" s="321" t="s">
        <v>3028</v>
      </c>
      <c r="Q1146" s="321" t="s">
        <v>3028</v>
      </c>
    </row>
    <row r="1147" spans="2:17">
      <c r="B1147" s="322">
        <v>41073</v>
      </c>
      <c r="C1147" s="323">
        <v>3211</v>
      </c>
      <c r="D1147" s="323" t="s">
        <v>2845</v>
      </c>
      <c r="E1147" s="325" t="s">
        <v>94</v>
      </c>
      <c r="G1147" s="324">
        <v>3.875</v>
      </c>
      <c r="H1147" s="324">
        <v>3.875</v>
      </c>
      <c r="I1147" s="324">
        <v>1</v>
      </c>
      <c r="J1147" s="324">
        <v>0.75</v>
      </c>
      <c r="L1147" s="325" t="s">
        <v>4280</v>
      </c>
      <c r="M1147" s="326" t="s">
        <v>4452</v>
      </c>
      <c r="N1147" s="325" t="s">
        <v>4453</v>
      </c>
      <c r="O1147" s="321" t="s">
        <v>4453</v>
      </c>
    </row>
    <row r="1148" spans="2:17">
      <c r="B1148" s="322">
        <v>41073</v>
      </c>
      <c r="C1148" s="323">
        <v>3212</v>
      </c>
      <c r="D1148" s="323" t="s">
        <v>2845</v>
      </c>
      <c r="E1148" s="325" t="s">
        <v>94</v>
      </c>
      <c r="G1148" s="324">
        <v>5.875</v>
      </c>
      <c r="H1148" s="324">
        <v>4.625</v>
      </c>
      <c r="I1148" s="324">
        <v>3.5</v>
      </c>
      <c r="J1148" s="324">
        <v>1</v>
      </c>
      <c r="K1148" s="324" t="s">
        <v>4119</v>
      </c>
      <c r="L1148" s="325" t="s">
        <v>4280</v>
      </c>
      <c r="M1148" s="326" t="s">
        <v>4454</v>
      </c>
      <c r="N1148" s="325" t="s">
        <v>4455</v>
      </c>
    </row>
    <row r="1149" spans="2:17">
      <c r="B1149" s="322">
        <v>41073</v>
      </c>
      <c r="C1149" s="323">
        <v>3213</v>
      </c>
      <c r="D1149" s="323" t="s">
        <v>2845</v>
      </c>
      <c r="E1149" s="325" t="s">
        <v>94</v>
      </c>
      <c r="G1149" s="324">
        <v>4.25</v>
      </c>
      <c r="H1149" s="324">
        <v>1.3125</v>
      </c>
      <c r="I1149" s="324">
        <v>1.375</v>
      </c>
      <c r="J1149" s="324">
        <v>1.375</v>
      </c>
      <c r="L1149" s="325" t="s">
        <v>4456</v>
      </c>
      <c r="M1149" s="326" t="s">
        <v>4457</v>
      </c>
      <c r="N1149" s="325" t="s">
        <v>2848</v>
      </c>
      <c r="O1149" s="321" t="s">
        <v>2848</v>
      </c>
    </row>
    <row r="1150" spans="2:17">
      <c r="B1150" s="322">
        <v>41088</v>
      </c>
      <c r="C1150" s="323">
        <v>3214</v>
      </c>
      <c r="D1150" s="323" t="s">
        <v>2845</v>
      </c>
      <c r="E1150" s="325" t="s">
        <v>94</v>
      </c>
      <c r="F1150" s="325" t="s">
        <v>2860</v>
      </c>
      <c r="G1150" s="324">
        <v>5</v>
      </c>
      <c r="H1150" s="324">
        <v>4.5</v>
      </c>
      <c r="I1150" s="324">
        <v>4.5</v>
      </c>
      <c r="J1150" s="324">
        <v>0.75</v>
      </c>
      <c r="L1150" s="325" t="s">
        <v>3156</v>
      </c>
      <c r="M1150" s="326" t="s">
        <v>4458</v>
      </c>
      <c r="N1150" s="325" t="s">
        <v>4459</v>
      </c>
      <c r="O1150" s="321" t="s">
        <v>4460</v>
      </c>
      <c r="P1150" s="321" t="s">
        <v>4461</v>
      </c>
      <c r="Q1150" s="321" t="s">
        <v>3909</v>
      </c>
    </row>
    <row r="1151" spans="2:17">
      <c r="B1151" s="322">
        <v>41074</v>
      </c>
      <c r="C1151" s="323">
        <v>3215</v>
      </c>
      <c r="D1151" s="323" t="s">
        <v>2845</v>
      </c>
      <c r="E1151" s="325" t="s">
        <v>94</v>
      </c>
      <c r="G1151" s="324">
        <v>6</v>
      </c>
      <c r="H1151" s="324">
        <v>6</v>
      </c>
      <c r="I1151" s="324">
        <v>0.625</v>
      </c>
      <c r="J1151" s="324">
        <v>0.625</v>
      </c>
      <c r="L1151" s="325" t="s">
        <v>4462</v>
      </c>
      <c r="M1151" s="326" t="s">
        <v>4463</v>
      </c>
      <c r="N1151" s="325" t="s">
        <v>3665</v>
      </c>
      <c r="O1151" s="321" t="s">
        <v>3665</v>
      </c>
    </row>
    <row r="1152" spans="2:17" ht="14.25" customHeight="1">
      <c r="C1152" s="323">
        <v>3216</v>
      </c>
    </row>
    <row r="1153" spans="1:17">
      <c r="B1153" s="322">
        <v>41107</v>
      </c>
      <c r="C1153" s="323">
        <v>3218</v>
      </c>
      <c r="D1153" s="323" t="s">
        <v>3866</v>
      </c>
      <c r="E1153" s="325" t="s">
        <v>94</v>
      </c>
      <c r="G1153" s="324">
        <v>8.625</v>
      </c>
      <c r="H1153" s="324">
        <v>5.125</v>
      </c>
      <c r="I1153" s="324">
        <v>0.8125</v>
      </c>
      <c r="J1153" s="324">
        <v>0.8125</v>
      </c>
      <c r="K1153" s="324" t="s">
        <v>3924</v>
      </c>
      <c r="L1153" s="325" t="s">
        <v>4054</v>
      </c>
      <c r="M1153" s="326" t="s">
        <v>4464</v>
      </c>
    </row>
    <row r="1154" spans="1:17" s="346" customFormat="1">
      <c r="B1154" s="341">
        <v>41126</v>
      </c>
      <c r="C1154" s="342">
        <v>3220</v>
      </c>
      <c r="D1154" s="342" t="s">
        <v>2845</v>
      </c>
      <c r="E1154" s="343" t="s">
        <v>94</v>
      </c>
      <c r="F1154" s="343"/>
      <c r="G1154" s="344">
        <v>3.4375</v>
      </c>
      <c r="H1154" s="344" t="s">
        <v>4465</v>
      </c>
      <c r="I1154" s="344">
        <v>1</v>
      </c>
      <c r="J1154" s="344">
        <v>3</v>
      </c>
      <c r="K1154" s="344" t="s">
        <v>2861</v>
      </c>
      <c r="L1154" s="343" t="s">
        <v>3984</v>
      </c>
      <c r="M1154" s="345" t="s">
        <v>4466</v>
      </c>
      <c r="N1154" s="343" t="s">
        <v>3955</v>
      </c>
    </row>
    <row r="1155" spans="1:17">
      <c r="C1155" s="323">
        <v>3221</v>
      </c>
      <c r="D1155" s="323" t="s">
        <v>3866</v>
      </c>
      <c r="E1155" s="325" t="s">
        <v>94</v>
      </c>
      <c r="G1155" s="324">
        <v>5.5</v>
      </c>
      <c r="H1155" s="324">
        <v>5.5</v>
      </c>
      <c r="I1155" s="324">
        <v>2.875</v>
      </c>
      <c r="J1155" s="324">
        <v>2.875</v>
      </c>
      <c r="K1155" s="324" t="s">
        <v>3924</v>
      </c>
      <c r="L1155" s="325" t="s">
        <v>4054</v>
      </c>
      <c r="M1155" s="326" t="s">
        <v>4467</v>
      </c>
    </row>
    <row r="1156" spans="1:17">
      <c r="B1156" s="322">
        <v>41131</v>
      </c>
      <c r="C1156" s="323">
        <v>3222</v>
      </c>
      <c r="D1156" s="323" t="s">
        <v>2845</v>
      </c>
      <c r="E1156" s="325" t="s">
        <v>94</v>
      </c>
      <c r="G1156" s="324">
        <v>12.0625</v>
      </c>
      <c r="H1156" s="324">
        <v>9.125</v>
      </c>
      <c r="I1156" s="324">
        <v>4</v>
      </c>
      <c r="J1156" s="324">
        <v>4</v>
      </c>
      <c r="K1156" s="324" t="s">
        <v>4102</v>
      </c>
      <c r="L1156" s="325" t="s">
        <v>4468</v>
      </c>
      <c r="M1156" s="326" t="s">
        <v>4469</v>
      </c>
      <c r="N1156" s="325" t="s">
        <v>4470</v>
      </c>
      <c r="O1156" s="321" t="s">
        <v>4470</v>
      </c>
    </row>
    <row r="1157" spans="1:17">
      <c r="B1157" s="322">
        <v>41133</v>
      </c>
      <c r="C1157" s="323">
        <v>3223</v>
      </c>
      <c r="D1157" s="323" t="s">
        <v>2845</v>
      </c>
      <c r="E1157" s="325" t="s">
        <v>94</v>
      </c>
      <c r="G1157" s="324">
        <v>15.5</v>
      </c>
      <c r="H1157" s="324">
        <v>2.5</v>
      </c>
      <c r="I1157" s="324">
        <v>1.25</v>
      </c>
      <c r="J1157" s="324">
        <v>1</v>
      </c>
      <c r="K1157" s="324" t="s">
        <v>4102</v>
      </c>
      <c r="L1157" s="325" t="s">
        <v>4471</v>
      </c>
      <c r="N1157" s="325" t="s">
        <v>4472</v>
      </c>
    </row>
    <row r="1158" spans="1:17">
      <c r="B1158" s="322">
        <v>41157</v>
      </c>
      <c r="C1158" s="323">
        <v>3224</v>
      </c>
      <c r="D1158" s="323" t="s">
        <v>4473</v>
      </c>
      <c r="E1158" s="325" t="s">
        <v>94</v>
      </c>
      <c r="G1158" s="324">
        <v>5.125</v>
      </c>
      <c r="H1158" s="324">
        <v>4.625</v>
      </c>
      <c r="I1158" s="324">
        <v>3.8125</v>
      </c>
      <c r="J1158" s="324">
        <v>1.5</v>
      </c>
      <c r="K1158" s="324" t="s">
        <v>4102</v>
      </c>
      <c r="L1158" s="325" t="s">
        <v>4103</v>
      </c>
      <c r="M1158" s="326" t="s">
        <v>4474</v>
      </c>
      <c r="N1158" s="325" t="s">
        <v>4475</v>
      </c>
      <c r="O1158" s="321" t="s">
        <v>4476</v>
      </c>
    </row>
    <row r="1159" spans="1:17">
      <c r="B1159" s="322">
        <v>41162</v>
      </c>
      <c r="C1159" s="323">
        <v>3225</v>
      </c>
      <c r="D1159" s="323" t="s">
        <v>2845</v>
      </c>
      <c r="E1159" s="325" t="s">
        <v>94</v>
      </c>
      <c r="G1159" s="324">
        <v>8.875</v>
      </c>
      <c r="H1159" s="324">
        <v>5.40625</v>
      </c>
      <c r="I1159" s="324">
        <v>1.3125</v>
      </c>
      <c r="J1159" s="324">
        <v>0.8125</v>
      </c>
      <c r="K1159" s="324" t="s">
        <v>4102</v>
      </c>
      <c r="L1159" s="325" t="s">
        <v>4103</v>
      </c>
      <c r="M1159" s="326" t="s">
        <v>4477</v>
      </c>
      <c r="N1159" s="325" t="s">
        <v>4478</v>
      </c>
      <c r="O1159" s="321" t="s">
        <v>4453</v>
      </c>
    </row>
    <row r="1160" spans="1:17">
      <c r="B1160" s="352">
        <v>41162</v>
      </c>
      <c r="C1160" s="353">
        <v>3226</v>
      </c>
      <c r="D1160" s="353" t="s">
        <v>4473</v>
      </c>
      <c r="E1160" s="354" t="s">
        <v>94</v>
      </c>
      <c r="F1160" s="354"/>
      <c r="G1160" s="355">
        <v>15.125</v>
      </c>
      <c r="H1160" s="355">
        <v>15.125</v>
      </c>
      <c r="I1160" s="355">
        <v>2.5625</v>
      </c>
      <c r="J1160" s="355">
        <v>1.3125</v>
      </c>
      <c r="K1160" s="355" t="s">
        <v>3736</v>
      </c>
      <c r="L1160" s="354" t="s">
        <v>4103</v>
      </c>
      <c r="M1160" s="326" t="s">
        <v>4479</v>
      </c>
      <c r="N1160" s="325" t="s">
        <v>4480</v>
      </c>
    </row>
    <row r="1161" spans="1:17">
      <c r="B1161" s="322">
        <v>41166</v>
      </c>
      <c r="C1161" s="323">
        <v>3227</v>
      </c>
      <c r="D1161" s="323" t="s">
        <v>2907</v>
      </c>
      <c r="E1161" s="325" t="s">
        <v>3786</v>
      </c>
      <c r="G1161" s="324">
        <v>2</v>
      </c>
      <c r="H1161" s="324">
        <v>1.3125</v>
      </c>
      <c r="I1161" s="324">
        <v>8</v>
      </c>
      <c r="K1161" s="324" t="s">
        <v>2980</v>
      </c>
      <c r="L1161" s="325" t="s">
        <v>4481</v>
      </c>
      <c r="M1161" s="326" t="s">
        <v>4482</v>
      </c>
      <c r="N1161" s="325" t="s">
        <v>4041</v>
      </c>
    </row>
    <row r="1162" spans="1:17">
      <c r="B1162" s="322">
        <v>41166</v>
      </c>
      <c r="C1162" s="323">
        <v>3228</v>
      </c>
      <c r="D1162" s="323" t="s">
        <v>3866</v>
      </c>
      <c r="E1162" s="325" t="s">
        <v>3825</v>
      </c>
      <c r="G1162" s="324">
        <v>8.375</v>
      </c>
      <c r="H1162" s="324">
        <v>5.75</v>
      </c>
      <c r="I1162" s="324">
        <v>1.5625</v>
      </c>
      <c r="K1162" s="324" t="s">
        <v>3924</v>
      </c>
      <c r="L1162" s="325" t="s">
        <v>4394</v>
      </c>
      <c r="M1162" s="326" t="s">
        <v>4483</v>
      </c>
    </row>
    <row r="1163" spans="1:17">
      <c r="B1163" s="322">
        <v>41171</v>
      </c>
      <c r="C1163" s="323">
        <v>3229</v>
      </c>
      <c r="D1163" s="323" t="s">
        <v>2845</v>
      </c>
      <c r="E1163" s="325" t="s">
        <v>94</v>
      </c>
      <c r="G1163" s="324">
        <v>5.125</v>
      </c>
      <c r="H1163" s="324">
        <v>5.125</v>
      </c>
      <c r="I1163" s="324">
        <v>4.5</v>
      </c>
      <c r="J1163" s="324">
        <v>1.875</v>
      </c>
      <c r="K1163" s="324" t="s">
        <v>4102</v>
      </c>
      <c r="L1163" s="325" t="s">
        <v>4103</v>
      </c>
      <c r="M1163" s="326" t="s">
        <v>4484</v>
      </c>
      <c r="N1163" s="325" t="s">
        <v>4485</v>
      </c>
      <c r="O1163" s="321" t="s">
        <v>4486</v>
      </c>
      <c r="P1163" s="321" t="s">
        <v>4487</v>
      </c>
    </row>
    <row r="1164" spans="1:17">
      <c r="B1164" s="322">
        <v>41184</v>
      </c>
      <c r="C1164" s="323">
        <v>3230</v>
      </c>
      <c r="D1164" s="323" t="s">
        <v>2845</v>
      </c>
      <c r="E1164" s="325" t="s">
        <v>3786</v>
      </c>
      <c r="G1164" s="324">
        <v>5.375</v>
      </c>
      <c r="H1164" s="324">
        <v>1.125</v>
      </c>
      <c r="I1164" s="324">
        <v>7.5</v>
      </c>
      <c r="K1164" s="324" t="s">
        <v>2980</v>
      </c>
      <c r="L1164" s="325" t="s">
        <v>4224</v>
      </c>
      <c r="M1164" s="326" t="s">
        <v>4488</v>
      </c>
      <c r="N1164" s="325" t="s">
        <v>4041</v>
      </c>
    </row>
    <row r="1165" spans="1:17" s="356" customFormat="1">
      <c r="A1165" s="321"/>
      <c r="B1165" s="322">
        <v>41187</v>
      </c>
      <c r="C1165" s="323">
        <v>3232</v>
      </c>
      <c r="D1165" s="323" t="s">
        <v>2845</v>
      </c>
      <c r="E1165" s="325" t="s">
        <v>94</v>
      </c>
      <c r="F1165" s="325"/>
      <c r="G1165" s="324">
        <v>3</v>
      </c>
      <c r="H1165" s="324">
        <v>2</v>
      </c>
      <c r="I1165" s="324">
        <v>1.25</v>
      </c>
      <c r="J1165" s="324">
        <v>0.5</v>
      </c>
      <c r="K1165" s="324" t="s">
        <v>3574</v>
      </c>
      <c r="L1165" s="325" t="s">
        <v>4489</v>
      </c>
      <c r="M1165" s="326" t="s">
        <v>4490</v>
      </c>
      <c r="N1165" s="325" t="s">
        <v>4215</v>
      </c>
      <c r="O1165" s="321"/>
      <c r="P1165" s="321"/>
      <c r="Q1165" s="321"/>
    </row>
    <row r="1166" spans="1:17">
      <c r="B1166" s="322">
        <v>40973</v>
      </c>
      <c r="C1166" s="323">
        <v>3233</v>
      </c>
      <c r="D1166" s="323" t="s">
        <v>2849</v>
      </c>
      <c r="E1166" s="325" t="s">
        <v>2035</v>
      </c>
      <c r="G1166" s="324">
        <v>5.75</v>
      </c>
      <c r="H1166" s="324">
        <v>4.25</v>
      </c>
      <c r="I1166" s="324">
        <v>1.5</v>
      </c>
      <c r="L1166" s="325" t="s">
        <v>4491</v>
      </c>
      <c r="M1166" s="326" t="s">
        <v>4492</v>
      </c>
      <c r="N1166" s="325" t="s">
        <v>2851</v>
      </c>
    </row>
    <row r="1167" spans="1:17">
      <c r="B1167" s="322">
        <v>41184</v>
      </c>
      <c r="C1167" s="323">
        <v>3234</v>
      </c>
      <c r="D1167" s="323" t="s">
        <v>3866</v>
      </c>
      <c r="E1167" s="325" t="s">
        <v>3825</v>
      </c>
      <c r="K1167" s="324" t="s">
        <v>3934</v>
      </c>
      <c r="L1167" s="325" t="s">
        <v>4491</v>
      </c>
    </row>
    <row r="1168" spans="1:17">
      <c r="C1168" s="323">
        <v>3235</v>
      </c>
    </row>
    <row r="1169" spans="1:17">
      <c r="B1169" s="322">
        <v>41183</v>
      </c>
      <c r="C1169" s="323">
        <v>3236</v>
      </c>
      <c r="D1169" s="323" t="s">
        <v>2907</v>
      </c>
      <c r="E1169" s="325" t="s">
        <v>3786</v>
      </c>
      <c r="G1169" s="324">
        <v>1.9375</v>
      </c>
      <c r="H1169" s="324">
        <v>1.3125</v>
      </c>
      <c r="I1169" s="324">
        <v>2.3125</v>
      </c>
      <c r="K1169" s="324" t="s">
        <v>2980</v>
      </c>
      <c r="L1169" s="325" t="s">
        <v>2875</v>
      </c>
      <c r="M1169" s="326" t="s">
        <v>4493</v>
      </c>
      <c r="N1169" s="325" t="s">
        <v>4494</v>
      </c>
    </row>
    <row r="1170" spans="1:17">
      <c r="B1170" s="322">
        <v>41183</v>
      </c>
      <c r="C1170" s="323">
        <v>3237</v>
      </c>
      <c r="D1170" s="323" t="s">
        <v>2907</v>
      </c>
      <c r="E1170" s="325" t="s">
        <v>3786</v>
      </c>
      <c r="G1170" s="324">
        <v>3.0625</v>
      </c>
      <c r="H1170" s="324">
        <v>1.375</v>
      </c>
      <c r="I1170" s="324">
        <v>3.5625</v>
      </c>
      <c r="K1170" s="324" t="s">
        <v>2980</v>
      </c>
      <c r="L1170" s="325" t="s">
        <v>2875</v>
      </c>
      <c r="M1170" s="326" t="s">
        <v>4495</v>
      </c>
      <c r="N1170" s="325" t="s">
        <v>4496</v>
      </c>
    </row>
    <row r="1171" spans="1:17">
      <c r="B1171" s="322">
        <v>41183</v>
      </c>
      <c r="C1171" s="323">
        <v>3238</v>
      </c>
      <c r="D1171" s="323" t="s">
        <v>2907</v>
      </c>
      <c r="E1171" s="325" t="s">
        <v>3786</v>
      </c>
      <c r="G1171" s="324">
        <v>4.5</v>
      </c>
      <c r="H1171" s="324">
        <v>1.59375</v>
      </c>
      <c r="I1171" s="324">
        <v>6.25</v>
      </c>
      <c r="K1171" s="324" t="s">
        <v>2980</v>
      </c>
      <c r="L1171" s="325" t="s">
        <v>2875</v>
      </c>
      <c r="M1171" s="326" t="s">
        <v>4497</v>
      </c>
      <c r="N1171" s="325" t="s">
        <v>4498</v>
      </c>
    </row>
    <row r="1172" spans="1:17">
      <c r="B1172" s="322">
        <v>41183</v>
      </c>
      <c r="C1172" s="323">
        <v>3239</v>
      </c>
      <c r="D1172" s="323" t="s">
        <v>2907</v>
      </c>
      <c r="E1172" s="325" t="s">
        <v>3786</v>
      </c>
      <c r="G1172" s="324">
        <v>2.6875</v>
      </c>
      <c r="H1172" s="324">
        <v>1.34375</v>
      </c>
      <c r="I1172" s="324">
        <v>2.6875</v>
      </c>
      <c r="K1172" s="324" t="s">
        <v>2980</v>
      </c>
      <c r="L1172" s="325" t="s">
        <v>2875</v>
      </c>
      <c r="M1172" s="326" t="s">
        <v>4499</v>
      </c>
      <c r="N1172" s="325" t="s">
        <v>4494</v>
      </c>
    </row>
    <row r="1173" spans="1:17" s="356" customFormat="1">
      <c r="A1173" s="321"/>
      <c r="B1173" s="322">
        <v>41184</v>
      </c>
      <c r="C1173" s="323">
        <v>3240</v>
      </c>
      <c r="D1173" s="323" t="s">
        <v>2845</v>
      </c>
      <c r="E1173" s="325" t="s">
        <v>94</v>
      </c>
      <c r="F1173" s="325"/>
      <c r="G1173" s="324">
        <v>9.375</v>
      </c>
      <c r="H1173" s="324">
        <v>6</v>
      </c>
      <c r="I1173" s="324">
        <v>1.375</v>
      </c>
      <c r="J1173" s="324">
        <v>1.25</v>
      </c>
      <c r="K1173" s="324"/>
      <c r="L1173" s="325" t="s">
        <v>4500</v>
      </c>
      <c r="M1173" s="326" t="s">
        <v>4501</v>
      </c>
      <c r="N1173" s="325" t="s">
        <v>3955</v>
      </c>
      <c r="O1173" s="321" t="s">
        <v>3665</v>
      </c>
      <c r="P1173" s="321" t="s">
        <v>3665</v>
      </c>
      <c r="Q1173" s="321"/>
    </row>
    <row r="1174" spans="1:17">
      <c r="B1174" s="322">
        <v>41184</v>
      </c>
      <c r="C1174" s="323">
        <v>3241</v>
      </c>
      <c r="D1174" s="323" t="s">
        <v>3866</v>
      </c>
      <c r="E1174" s="325" t="s">
        <v>3825</v>
      </c>
      <c r="G1174" s="324">
        <v>4.5625</v>
      </c>
      <c r="H1174" s="324">
        <v>2.125</v>
      </c>
      <c r="I1174" s="324">
        <v>0.4375</v>
      </c>
      <c r="K1174" s="324" t="s">
        <v>4502</v>
      </c>
      <c r="L1174" s="325" t="s">
        <v>4503</v>
      </c>
      <c r="M1174" s="326" t="s">
        <v>4504</v>
      </c>
      <c r="N1174" s="325" t="s">
        <v>3607</v>
      </c>
    </row>
    <row r="1175" spans="1:17" s="356" customFormat="1">
      <c r="A1175" s="321"/>
      <c r="B1175" s="322">
        <v>41184</v>
      </c>
      <c r="C1175" s="323">
        <v>3242</v>
      </c>
      <c r="D1175" s="323" t="s">
        <v>3866</v>
      </c>
      <c r="E1175" s="325" t="s">
        <v>3825</v>
      </c>
      <c r="F1175" s="325"/>
      <c r="G1175" s="324"/>
      <c r="H1175" s="324"/>
      <c r="I1175" s="324"/>
      <c r="J1175" s="324">
        <v>0.5</v>
      </c>
      <c r="K1175" s="324" t="s">
        <v>3924</v>
      </c>
      <c r="L1175" s="325" t="s">
        <v>4505</v>
      </c>
      <c r="M1175" s="326" t="s">
        <v>4506</v>
      </c>
      <c r="N1175" s="325"/>
      <c r="O1175" s="321"/>
      <c r="P1175" s="321"/>
      <c r="Q1175" s="321"/>
    </row>
    <row r="1176" spans="1:17">
      <c r="B1176" s="322">
        <v>41217</v>
      </c>
      <c r="C1176" s="323">
        <v>3243</v>
      </c>
      <c r="D1176" s="323" t="s">
        <v>2845</v>
      </c>
      <c r="E1176" s="325" t="s">
        <v>2849</v>
      </c>
      <c r="G1176" s="324">
        <v>17</v>
      </c>
      <c r="H1176" s="324">
        <v>7.59375</v>
      </c>
      <c r="I1176" s="324">
        <v>1.0625</v>
      </c>
      <c r="J1176" s="324">
        <v>0.6875</v>
      </c>
      <c r="K1176" s="324" t="s">
        <v>2894</v>
      </c>
      <c r="L1176" s="325" t="s">
        <v>4507</v>
      </c>
      <c r="M1176" s="326" t="s">
        <v>4508</v>
      </c>
      <c r="N1176" s="325" t="s">
        <v>4509</v>
      </c>
      <c r="O1176" s="321" t="s">
        <v>4510</v>
      </c>
    </row>
    <row r="1177" spans="1:17">
      <c r="B1177" s="322">
        <v>771699</v>
      </c>
      <c r="C1177" s="323">
        <v>3244</v>
      </c>
    </row>
    <row r="1178" spans="1:17">
      <c r="B1178" s="322">
        <v>41185</v>
      </c>
      <c r="C1178" s="323">
        <v>3245</v>
      </c>
      <c r="D1178" s="323" t="s">
        <v>3866</v>
      </c>
      <c r="E1178" s="325" t="s">
        <v>3825</v>
      </c>
      <c r="G1178" s="324">
        <v>9.8125</v>
      </c>
      <c r="H1178" s="324">
        <v>2.0625</v>
      </c>
      <c r="J1178" s="324">
        <v>0.5625</v>
      </c>
      <c r="K1178" s="324" t="s">
        <v>3924</v>
      </c>
      <c r="L1178" s="325" t="s">
        <v>4511</v>
      </c>
      <c r="M1178" s="326" t="s">
        <v>4512</v>
      </c>
    </row>
    <row r="1179" spans="1:17">
      <c r="B1179" s="322">
        <v>41185</v>
      </c>
      <c r="C1179" s="323">
        <v>3246</v>
      </c>
      <c r="D1179" s="323" t="s">
        <v>2849</v>
      </c>
      <c r="E1179" s="325" t="s">
        <v>2035</v>
      </c>
      <c r="G1179" s="324">
        <v>9.75</v>
      </c>
      <c r="H1179" s="324">
        <v>2</v>
      </c>
      <c r="I1179" s="324">
        <v>0.875</v>
      </c>
      <c r="L1179" s="325" t="s">
        <v>4511</v>
      </c>
      <c r="M1179" s="326" t="s">
        <v>1788</v>
      </c>
      <c r="O1179" s="321" t="s">
        <v>4513</v>
      </c>
    </row>
    <row r="1180" spans="1:17">
      <c r="B1180" s="322">
        <v>41185</v>
      </c>
      <c r="C1180" s="323">
        <v>3247</v>
      </c>
      <c r="D1180" s="323" t="s">
        <v>2907</v>
      </c>
      <c r="E1180" s="325" t="s">
        <v>3786</v>
      </c>
      <c r="G1180" s="324">
        <v>3.6875</v>
      </c>
      <c r="H1180" s="324">
        <v>2.125</v>
      </c>
      <c r="I1180" s="324">
        <v>3.5625</v>
      </c>
      <c r="K1180" s="324" t="s">
        <v>2980</v>
      </c>
      <c r="L1180" s="325" t="s">
        <v>4514</v>
      </c>
      <c r="M1180" s="326" t="s">
        <v>4515</v>
      </c>
      <c r="N1180" s="325" t="s">
        <v>4516</v>
      </c>
    </row>
    <row r="1181" spans="1:17">
      <c r="B1181" s="322">
        <v>41186</v>
      </c>
      <c r="C1181" s="323">
        <v>3248</v>
      </c>
      <c r="D1181" s="323" t="s">
        <v>3866</v>
      </c>
      <c r="E1181" s="325" t="s">
        <v>3825</v>
      </c>
      <c r="G1181" s="324">
        <v>3.5625</v>
      </c>
      <c r="H1181" s="324">
        <v>2.8125</v>
      </c>
      <c r="I1181" s="324">
        <v>0.75</v>
      </c>
      <c r="K1181" s="324" t="s">
        <v>3934</v>
      </c>
      <c r="L1181" s="325" t="s">
        <v>4517</v>
      </c>
      <c r="M1181" s="326" t="s">
        <v>4518</v>
      </c>
    </row>
    <row r="1182" spans="1:17">
      <c r="B1182" s="322">
        <v>41199</v>
      </c>
      <c r="C1182" s="323">
        <v>3249</v>
      </c>
      <c r="D1182" s="323" t="s">
        <v>2849</v>
      </c>
      <c r="E1182" s="325" t="s">
        <v>94</v>
      </c>
      <c r="G1182" s="324">
        <v>6</v>
      </c>
      <c r="H1182" s="324">
        <v>2.5</v>
      </c>
      <c r="J1182" s="324">
        <v>8.3333333333333329E-2</v>
      </c>
      <c r="L1182" s="325" t="s">
        <v>3984</v>
      </c>
      <c r="M1182" s="326" t="s">
        <v>4519</v>
      </c>
      <c r="N1182" s="325" t="s">
        <v>4520</v>
      </c>
    </row>
    <row r="1183" spans="1:17">
      <c r="B1183" s="322">
        <v>41200</v>
      </c>
      <c r="C1183" s="323">
        <v>3250</v>
      </c>
      <c r="D1183" s="323" t="s">
        <v>2907</v>
      </c>
      <c r="E1183" s="325" t="s">
        <v>94</v>
      </c>
      <c r="G1183" s="324">
        <v>13.375</v>
      </c>
      <c r="H1183" s="324">
        <v>5.1875</v>
      </c>
      <c r="I1183" s="324">
        <v>1.75</v>
      </c>
      <c r="J1183" s="324">
        <v>1.125</v>
      </c>
      <c r="K1183" s="324" t="s">
        <v>4521</v>
      </c>
      <c r="L1183" s="325" t="s">
        <v>4522</v>
      </c>
      <c r="M1183" s="326" t="s">
        <v>4523</v>
      </c>
      <c r="N1183" s="325" t="s">
        <v>4498</v>
      </c>
    </row>
    <row r="1184" spans="1:17">
      <c r="B1184" s="322">
        <v>41200</v>
      </c>
      <c r="C1184" s="323">
        <v>3251</v>
      </c>
      <c r="D1184" s="323" t="s">
        <v>2845</v>
      </c>
      <c r="E1184" s="325" t="s">
        <v>94</v>
      </c>
      <c r="F1184" s="325" t="s">
        <v>2860</v>
      </c>
      <c r="G1184" s="324">
        <v>2.375</v>
      </c>
      <c r="H1184" s="324">
        <v>2.0625</v>
      </c>
      <c r="I1184" s="324">
        <v>1.6875</v>
      </c>
      <c r="J1184" s="324">
        <v>0.625</v>
      </c>
      <c r="K1184" s="324" t="s">
        <v>2899</v>
      </c>
      <c r="L1184" s="325" t="s">
        <v>4522</v>
      </c>
      <c r="M1184" s="326" t="s">
        <v>4524</v>
      </c>
      <c r="N1184" s="325" t="s">
        <v>4525</v>
      </c>
      <c r="O1184" s="321" t="s">
        <v>4526</v>
      </c>
      <c r="P1184" s="321" t="s">
        <v>3028</v>
      </c>
      <c r="Q1184" s="321" t="s">
        <v>4527</v>
      </c>
    </row>
    <row r="1185" spans="2:17">
      <c r="B1185" s="322">
        <v>41204</v>
      </c>
      <c r="C1185" s="323">
        <v>3252</v>
      </c>
      <c r="D1185" s="323" t="s">
        <v>2845</v>
      </c>
      <c r="E1185" s="325" t="s">
        <v>94</v>
      </c>
      <c r="G1185" s="324">
        <v>10.75</v>
      </c>
      <c r="H1185" s="324">
        <v>8.5</v>
      </c>
      <c r="I1185" s="324">
        <v>0.875</v>
      </c>
      <c r="J1185" s="324">
        <v>0.875</v>
      </c>
      <c r="L1185" s="325" t="s">
        <v>4528</v>
      </c>
      <c r="M1185" s="326" t="s">
        <v>4529</v>
      </c>
      <c r="N1185" s="325" t="s">
        <v>4131</v>
      </c>
    </row>
    <row r="1186" spans="2:17">
      <c r="B1186" s="322">
        <v>41204</v>
      </c>
      <c r="C1186" s="323">
        <v>3253</v>
      </c>
      <c r="D1186" s="323" t="s">
        <v>2845</v>
      </c>
      <c r="E1186" s="325" t="s">
        <v>94</v>
      </c>
      <c r="F1186" s="325" t="s">
        <v>2860</v>
      </c>
      <c r="G1186" s="324">
        <v>4.3125</v>
      </c>
      <c r="H1186" s="324">
        <v>3.5</v>
      </c>
      <c r="I1186" s="324">
        <v>1.0625</v>
      </c>
      <c r="J1186" s="324">
        <v>1.3125</v>
      </c>
      <c r="K1186" s="324" t="s">
        <v>2894</v>
      </c>
      <c r="L1186" s="325" t="s">
        <v>3984</v>
      </c>
      <c r="M1186" s="326" t="s">
        <v>4530</v>
      </c>
      <c r="N1186" s="325" t="s">
        <v>4531</v>
      </c>
      <c r="O1186" s="321" t="s">
        <v>4532</v>
      </c>
      <c r="P1186" s="321" t="s">
        <v>4533</v>
      </c>
      <c r="Q1186" s="321" t="s">
        <v>4534</v>
      </c>
    </row>
    <row r="1187" spans="2:17">
      <c r="B1187" s="322">
        <v>41205</v>
      </c>
      <c r="C1187" s="323">
        <v>3254</v>
      </c>
      <c r="D1187" s="323" t="s">
        <v>2845</v>
      </c>
      <c r="E1187" s="325" t="s">
        <v>94</v>
      </c>
      <c r="F1187" s="325" t="s">
        <v>2860</v>
      </c>
      <c r="G1187" s="324">
        <v>5.1875</v>
      </c>
      <c r="H1187" s="324">
        <v>4.4375</v>
      </c>
      <c r="I1187" s="324">
        <v>1.0625</v>
      </c>
      <c r="J1187" s="324">
        <v>1.3125</v>
      </c>
      <c r="K1187" s="324" t="s">
        <v>2894</v>
      </c>
      <c r="L1187" s="325" t="s">
        <v>4535</v>
      </c>
      <c r="M1187" s="326" t="s">
        <v>4530</v>
      </c>
      <c r="N1187" s="325" t="s">
        <v>4531</v>
      </c>
      <c r="O1187" s="321" t="s">
        <v>4536</v>
      </c>
      <c r="P1187" s="321" t="s">
        <v>4533</v>
      </c>
      <c r="Q1187" s="321" t="s">
        <v>4537</v>
      </c>
    </row>
    <row r="1188" spans="2:17">
      <c r="B1188" s="322">
        <v>41218</v>
      </c>
      <c r="C1188" s="323">
        <v>3255</v>
      </c>
      <c r="D1188" s="323" t="s">
        <v>2845</v>
      </c>
      <c r="E1188" s="325" t="s">
        <v>94</v>
      </c>
      <c r="F1188" s="325" t="s">
        <v>2860</v>
      </c>
      <c r="G1188" s="324">
        <v>3.1875</v>
      </c>
      <c r="H1188" s="324">
        <v>3.1875</v>
      </c>
      <c r="I1188" s="324">
        <v>1.0625</v>
      </c>
      <c r="J1188" s="324">
        <v>1.3125</v>
      </c>
      <c r="K1188" s="324" t="s">
        <v>2894</v>
      </c>
      <c r="L1188" s="325" t="s">
        <v>3772</v>
      </c>
      <c r="M1188" s="326" t="s">
        <v>4530</v>
      </c>
      <c r="N1188" s="325" t="s">
        <v>4538</v>
      </c>
      <c r="O1188" s="321" t="s">
        <v>4539</v>
      </c>
      <c r="P1188" s="321" t="s">
        <v>4533</v>
      </c>
      <c r="Q1188" s="321" t="s">
        <v>4540</v>
      </c>
    </row>
    <row r="1189" spans="2:17" s="346" customFormat="1">
      <c r="B1189" s="341">
        <v>41227</v>
      </c>
      <c r="C1189" s="342">
        <v>3256</v>
      </c>
      <c r="D1189" s="342" t="s">
        <v>2845</v>
      </c>
      <c r="E1189" s="343" t="s">
        <v>94</v>
      </c>
      <c r="F1189" s="343"/>
      <c r="G1189" s="344">
        <v>8</v>
      </c>
      <c r="H1189" s="344">
        <v>1.75</v>
      </c>
      <c r="I1189" s="344">
        <v>0.4375</v>
      </c>
      <c r="J1189" s="344">
        <v>0.875</v>
      </c>
      <c r="K1189" s="344" t="s">
        <v>4102</v>
      </c>
      <c r="L1189" s="343" t="s">
        <v>4541</v>
      </c>
      <c r="M1189" s="345" t="s">
        <v>4542</v>
      </c>
      <c r="N1189" s="343" t="s">
        <v>4543</v>
      </c>
      <c r="O1189" s="346" t="s">
        <v>3607</v>
      </c>
      <c r="P1189" s="346" t="s">
        <v>3607</v>
      </c>
    </row>
    <row r="1190" spans="2:17">
      <c r="B1190" s="322">
        <v>41240</v>
      </c>
      <c r="C1190" s="323">
        <v>3257</v>
      </c>
      <c r="D1190" s="323" t="s">
        <v>2845</v>
      </c>
      <c r="E1190" s="325" t="s">
        <v>94</v>
      </c>
      <c r="G1190" s="324">
        <v>8.0625</v>
      </c>
      <c r="H1190" s="324">
        <v>3.9375</v>
      </c>
      <c r="I1190" s="324">
        <v>1.625</v>
      </c>
      <c r="J1190" s="324">
        <v>1.125</v>
      </c>
      <c r="K1190" s="324" t="s">
        <v>4102</v>
      </c>
      <c r="L1190" s="325" t="s">
        <v>4544</v>
      </c>
      <c r="M1190" s="326" t="s">
        <v>4545</v>
      </c>
      <c r="N1190" s="325" t="s">
        <v>4193</v>
      </c>
      <c r="P1190" s="321" t="s">
        <v>4546</v>
      </c>
      <c r="Q1190" s="321" t="s">
        <v>4546</v>
      </c>
    </row>
    <row r="1191" spans="2:17">
      <c r="B1191" s="322">
        <v>41240</v>
      </c>
      <c r="C1191" s="323">
        <v>3258</v>
      </c>
      <c r="D1191" s="323" t="s">
        <v>2845</v>
      </c>
      <c r="E1191" s="325" t="s">
        <v>94</v>
      </c>
      <c r="G1191" s="324">
        <v>8.6875</v>
      </c>
      <c r="H1191" s="324">
        <v>1.21875</v>
      </c>
      <c r="I1191" s="324">
        <v>0.625</v>
      </c>
      <c r="J1191" s="324">
        <v>0.625</v>
      </c>
      <c r="K1191" s="324" t="s">
        <v>4102</v>
      </c>
      <c r="L1191" s="325" t="s">
        <v>4547</v>
      </c>
      <c r="M1191" s="326" t="s">
        <v>4548</v>
      </c>
      <c r="N1191" s="325" t="s">
        <v>4549</v>
      </c>
      <c r="O1191" s="321" t="s">
        <v>4549</v>
      </c>
    </row>
    <row r="1192" spans="2:17">
      <c r="B1192" s="322">
        <v>41240</v>
      </c>
      <c r="C1192" s="323">
        <v>3259</v>
      </c>
      <c r="D1192" s="323" t="s">
        <v>2845</v>
      </c>
      <c r="E1192" s="325" t="s">
        <v>94</v>
      </c>
      <c r="G1192" s="324">
        <v>7.875</v>
      </c>
      <c r="H1192" s="324">
        <v>3.6875</v>
      </c>
      <c r="I1192" s="324">
        <v>1.75</v>
      </c>
      <c r="L1192" s="325" t="s">
        <v>4550</v>
      </c>
      <c r="M1192" s="326" t="s">
        <v>4551</v>
      </c>
      <c r="N1192" s="325" t="s">
        <v>3955</v>
      </c>
    </row>
    <row r="1193" spans="2:17">
      <c r="B1193" s="322">
        <v>41240</v>
      </c>
      <c r="C1193" s="323">
        <v>3260</v>
      </c>
      <c r="D1193" s="323" t="s">
        <v>2845</v>
      </c>
      <c r="E1193" s="325" t="s">
        <v>94</v>
      </c>
      <c r="G1193" s="324">
        <v>6.4375</v>
      </c>
      <c r="H1193" s="324">
        <v>4.5625</v>
      </c>
      <c r="I1193" s="324">
        <v>2.125</v>
      </c>
      <c r="J1193" s="324">
        <v>2.125</v>
      </c>
      <c r="K1193" s="324" t="s">
        <v>4119</v>
      </c>
      <c r="L1193" s="325" t="s">
        <v>4552</v>
      </c>
      <c r="M1193" s="326" t="s">
        <v>4553</v>
      </c>
      <c r="N1193" s="325" t="s">
        <v>4554</v>
      </c>
      <c r="O1193" s="321" t="s">
        <v>4555</v>
      </c>
    </row>
    <row r="1194" spans="2:17">
      <c r="B1194" s="322">
        <v>41240</v>
      </c>
      <c r="C1194" s="323">
        <v>3263</v>
      </c>
      <c r="D1194" s="323" t="s">
        <v>2845</v>
      </c>
      <c r="E1194" s="325" t="s">
        <v>94</v>
      </c>
      <c r="G1194" s="324">
        <v>6.3125</v>
      </c>
      <c r="H1194" s="324">
        <v>6.25</v>
      </c>
      <c r="I1194" s="324">
        <v>1</v>
      </c>
      <c r="J1194" s="324">
        <v>1</v>
      </c>
      <c r="K1194" s="324" t="s">
        <v>4119</v>
      </c>
      <c r="L1194" s="325" t="s">
        <v>4556</v>
      </c>
      <c r="M1194" s="326" t="s">
        <v>4557</v>
      </c>
      <c r="N1194" s="325" t="s">
        <v>4558</v>
      </c>
      <c r="O1194" s="321" t="s">
        <v>4558</v>
      </c>
    </row>
    <row r="1195" spans="2:17">
      <c r="B1195" s="322">
        <v>41240</v>
      </c>
      <c r="C1195" s="323">
        <v>3264</v>
      </c>
      <c r="D1195" s="323" t="s">
        <v>2845</v>
      </c>
      <c r="E1195" s="325" t="s">
        <v>94</v>
      </c>
      <c r="G1195" s="324">
        <v>7.25</v>
      </c>
      <c r="H1195" s="324">
        <v>7.1875</v>
      </c>
      <c r="I1195" s="324">
        <v>1</v>
      </c>
      <c r="J1195" s="324">
        <v>1</v>
      </c>
      <c r="K1195" s="324" t="s">
        <v>4119</v>
      </c>
      <c r="L1195" s="325" t="s">
        <v>4556</v>
      </c>
      <c r="M1195" s="326" t="s">
        <v>4559</v>
      </c>
      <c r="N1195" s="325" t="s">
        <v>4558</v>
      </c>
      <c r="O1195" s="321" t="s">
        <v>4558</v>
      </c>
    </row>
    <row r="1196" spans="2:17">
      <c r="B1196" s="322">
        <v>41240</v>
      </c>
      <c r="C1196" s="323">
        <v>3265</v>
      </c>
      <c r="D1196" s="323" t="s">
        <v>2845</v>
      </c>
      <c r="E1196" s="325" t="s">
        <v>94</v>
      </c>
      <c r="G1196" s="324">
        <v>7.8125</v>
      </c>
      <c r="H1196" s="324">
        <v>7.75</v>
      </c>
      <c r="I1196" s="324">
        <v>1.125</v>
      </c>
      <c r="J1196" s="324">
        <v>1.125</v>
      </c>
      <c r="K1196" s="324" t="s">
        <v>4119</v>
      </c>
      <c r="L1196" s="325" t="s">
        <v>4556</v>
      </c>
      <c r="M1196" s="326" t="s">
        <v>4560</v>
      </c>
      <c r="N1196" s="325" t="s">
        <v>4561</v>
      </c>
      <c r="O1196" s="321" t="s">
        <v>4562</v>
      </c>
    </row>
    <row r="1197" spans="2:17" ht="12" customHeight="1">
      <c r="B1197" s="322">
        <v>41240</v>
      </c>
      <c r="C1197" s="323">
        <v>3266</v>
      </c>
      <c r="D1197" s="323" t="s">
        <v>2845</v>
      </c>
      <c r="E1197" s="325" t="s">
        <v>94</v>
      </c>
      <c r="G1197" s="324">
        <v>5.125</v>
      </c>
      <c r="H1197" s="324">
        <v>5</v>
      </c>
      <c r="I1197" s="324">
        <v>1.25</v>
      </c>
      <c r="J1197" s="324">
        <v>1.25</v>
      </c>
      <c r="K1197" s="324" t="s">
        <v>4119</v>
      </c>
      <c r="L1197" s="325" t="s">
        <v>4556</v>
      </c>
      <c r="M1197" s="326" t="s">
        <v>4563</v>
      </c>
      <c r="N1197" s="325" t="s">
        <v>4564</v>
      </c>
      <c r="O1197" s="321" t="s">
        <v>4564</v>
      </c>
    </row>
    <row r="1198" spans="2:17">
      <c r="B1198" s="322">
        <v>41240</v>
      </c>
      <c r="C1198" s="323">
        <v>3267</v>
      </c>
      <c r="D1198" s="323" t="s">
        <v>3866</v>
      </c>
      <c r="E1198" s="325" t="s">
        <v>3825</v>
      </c>
      <c r="G1198" s="324">
        <v>3.5625</v>
      </c>
      <c r="H1198" s="324">
        <v>3.5625</v>
      </c>
      <c r="J1198" s="324">
        <v>0.75</v>
      </c>
      <c r="K1198" s="324" t="s">
        <v>4565</v>
      </c>
      <c r="L1198" s="325" t="s">
        <v>4566</v>
      </c>
      <c r="M1198" s="326" t="s">
        <v>4567</v>
      </c>
    </row>
    <row r="1199" spans="2:17">
      <c r="B1199" s="322">
        <v>41240</v>
      </c>
      <c r="C1199" s="323">
        <v>3268</v>
      </c>
      <c r="D1199" s="323" t="s">
        <v>2845</v>
      </c>
      <c r="E1199" s="325" t="s">
        <v>94</v>
      </c>
      <c r="G1199" s="324">
        <v>6.5</v>
      </c>
      <c r="H1199" s="324">
        <v>1.5625</v>
      </c>
      <c r="I1199" s="324">
        <v>0.875</v>
      </c>
      <c r="J1199" s="324">
        <v>0.625</v>
      </c>
      <c r="L1199" s="325" t="s">
        <v>4568</v>
      </c>
      <c r="M1199" s="326" t="s">
        <v>4569</v>
      </c>
      <c r="N1199" s="325" t="s">
        <v>4219</v>
      </c>
    </row>
    <row r="1200" spans="2:17">
      <c r="B1200" s="322">
        <v>41606</v>
      </c>
      <c r="C1200" s="323">
        <v>3269</v>
      </c>
      <c r="D1200" s="323" t="s">
        <v>2845</v>
      </c>
      <c r="E1200" s="325" t="s">
        <v>94</v>
      </c>
      <c r="G1200" s="324">
        <v>10.1875</v>
      </c>
      <c r="H1200" s="324">
        <v>8.1875</v>
      </c>
      <c r="I1200" s="324">
        <v>1</v>
      </c>
      <c r="J1200" s="324">
        <v>0.875</v>
      </c>
      <c r="K1200" s="324" t="s">
        <v>4119</v>
      </c>
      <c r="L1200" s="325" t="s">
        <v>4224</v>
      </c>
      <c r="M1200" s="326" t="s">
        <v>4570</v>
      </c>
      <c r="N1200" s="325" t="s">
        <v>4571</v>
      </c>
    </row>
    <row r="1201" spans="1:17">
      <c r="B1201" s="322">
        <v>41241</v>
      </c>
      <c r="C1201" s="323">
        <v>3270</v>
      </c>
      <c r="D1201" s="323" t="s">
        <v>2845</v>
      </c>
      <c r="E1201" s="325" t="s">
        <v>94</v>
      </c>
      <c r="G1201" s="324">
        <v>9</v>
      </c>
      <c r="H1201" s="324">
        <v>4.5</v>
      </c>
      <c r="I1201" s="324">
        <v>2</v>
      </c>
      <c r="J1201" s="324">
        <v>1.75</v>
      </c>
      <c r="K1201" s="324" t="s">
        <v>3736</v>
      </c>
      <c r="L1201" s="325" t="s">
        <v>4550</v>
      </c>
      <c r="N1201" s="325" t="s">
        <v>4572</v>
      </c>
    </row>
    <row r="1202" spans="1:17">
      <c r="B1202" s="322">
        <v>41240</v>
      </c>
      <c r="C1202" s="323">
        <v>3271</v>
      </c>
      <c r="D1202" s="323" t="s">
        <v>2845</v>
      </c>
      <c r="E1202" s="325" t="s">
        <v>94</v>
      </c>
      <c r="G1202" s="324">
        <v>9.375</v>
      </c>
      <c r="H1202" s="324">
        <v>6.125</v>
      </c>
      <c r="I1202" s="324">
        <v>1.25</v>
      </c>
      <c r="J1202" s="324">
        <v>1</v>
      </c>
      <c r="K1202" s="324" t="s">
        <v>4119</v>
      </c>
      <c r="L1202" s="325" t="s">
        <v>4550</v>
      </c>
      <c r="N1202" s="325" t="s">
        <v>3955</v>
      </c>
    </row>
    <row r="1203" spans="1:17">
      <c r="C1203" s="323">
        <v>3272</v>
      </c>
      <c r="D1203" s="323" t="s">
        <v>2845</v>
      </c>
      <c r="E1203" s="325" t="s">
        <v>2907</v>
      </c>
      <c r="G1203" s="324">
        <v>8.4375</v>
      </c>
      <c r="H1203" s="324">
        <v>1.125</v>
      </c>
      <c r="I1203" s="324">
        <v>10.4375</v>
      </c>
      <c r="K1203" s="324" t="s">
        <v>2980</v>
      </c>
      <c r="L1203" s="325" t="s">
        <v>4224</v>
      </c>
      <c r="N1203" s="325" t="s">
        <v>4573</v>
      </c>
    </row>
    <row r="1204" spans="1:17">
      <c r="B1204" s="322">
        <v>41240</v>
      </c>
      <c r="C1204" s="323">
        <v>3273</v>
      </c>
      <c r="D1204" s="323" t="s">
        <v>3866</v>
      </c>
      <c r="E1204" s="325" t="s">
        <v>3825</v>
      </c>
      <c r="G1204" s="324">
        <v>6.5625</v>
      </c>
      <c r="H1204" s="324">
        <v>1.5625</v>
      </c>
      <c r="J1204" s="324">
        <v>0.625</v>
      </c>
      <c r="K1204" s="324" t="s">
        <v>3924</v>
      </c>
      <c r="L1204" s="325" t="s">
        <v>4574</v>
      </c>
      <c r="M1204" s="326" t="s">
        <v>4575</v>
      </c>
    </row>
    <row r="1205" spans="1:17">
      <c r="B1205" s="322">
        <v>41241</v>
      </c>
      <c r="C1205" s="323">
        <v>3274</v>
      </c>
      <c r="D1205" s="323" t="s">
        <v>2907</v>
      </c>
      <c r="E1205" s="325" t="s">
        <v>3786</v>
      </c>
      <c r="G1205" s="324">
        <v>3.6875</v>
      </c>
      <c r="H1205" s="324">
        <v>1.125</v>
      </c>
      <c r="I1205" s="324">
        <v>3.625</v>
      </c>
      <c r="K1205" s="324" t="s">
        <v>2980</v>
      </c>
      <c r="L1205" s="325" t="s">
        <v>3870</v>
      </c>
      <c r="M1205" s="326" t="s">
        <v>4576</v>
      </c>
      <c r="N1205" s="325" t="s">
        <v>4368</v>
      </c>
    </row>
    <row r="1206" spans="1:17" s="356" customFormat="1">
      <c r="A1206" s="321"/>
      <c r="B1206" s="322">
        <v>41250</v>
      </c>
      <c r="C1206" s="323">
        <v>3275</v>
      </c>
      <c r="D1206" s="323" t="s">
        <v>2845</v>
      </c>
      <c r="E1206" s="325" t="s">
        <v>94</v>
      </c>
      <c r="F1206" s="325"/>
      <c r="G1206" s="324">
        <v>5.625</v>
      </c>
      <c r="H1206" s="324">
        <v>5.625</v>
      </c>
      <c r="I1206" s="324">
        <v>1.625</v>
      </c>
      <c r="J1206" s="324">
        <v>1.625</v>
      </c>
      <c r="K1206" s="324" t="s">
        <v>4119</v>
      </c>
      <c r="L1206" s="325" t="s">
        <v>4556</v>
      </c>
      <c r="M1206" s="326" t="s">
        <v>4577</v>
      </c>
      <c r="N1206" s="325" t="s">
        <v>4572</v>
      </c>
      <c r="O1206" s="321"/>
      <c r="P1206" s="321"/>
      <c r="Q1206" s="321"/>
    </row>
    <row r="1207" spans="1:17">
      <c r="B1207" s="322">
        <v>41250</v>
      </c>
      <c r="C1207" s="323">
        <v>3276</v>
      </c>
      <c r="D1207" s="323" t="s">
        <v>2907</v>
      </c>
      <c r="E1207" s="325" t="s">
        <v>3786</v>
      </c>
      <c r="G1207" s="324">
        <v>5.5</v>
      </c>
      <c r="H1207" s="324" t="s">
        <v>4578</v>
      </c>
      <c r="I1207" s="324">
        <v>7.5625</v>
      </c>
      <c r="K1207" s="324" t="s">
        <v>2980</v>
      </c>
      <c r="L1207" s="325" t="s">
        <v>4224</v>
      </c>
      <c r="M1207" s="326" t="s">
        <v>4579</v>
      </c>
      <c r="N1207" s="325" t="s">
        <v>4041</v>
      </c>
    </row>
    <row r="1208" spans="1:17">
      <c r="B1208" s="322">
        <v>41247</v>
      </c>
      <c r="C1208" s="323">
        <v>3277</v>
      </c>
      <c r="D1208" s="323" t="s">
        <v>2845</v>
      </c>
      <c r="E1208" s="325" t="s">
        <v>94</v>
      </c>
      <c r="G1208" s="324">
        <v>5.125</v>
      </c>
      <c r="H1208" s="324">
        <v>5.125</v>
      </c>
      <c r="I1208" s="324">
        <v>1</v>
      </c>
      <c r="J1208" s="324">
        <v>0.75</v>
      </c>
      <c r="K1208" s="324" t="s">
        <v>3574</v>
      </c>
      <c r="L1208" s="325" t="s">
        <v>4224</v>
      </c>
      <c r="M1208" s="326" t="s">
        <v>4580</v>
      </c>
      <c r="N1208" s="325" t="s">
        <v>4581</v>
      </c>
      <c r="O1208" s="321" t="s">
        <v>2851</v>
      </c>
    </row>
    <row r="1209" spans="1:17">
      <c r="B1209" s="322">
        <v>41247</v>
      </c>
      <c r="C1209" s="323">
        <v>3278</v>
      </c>
      <c r="D1209" s="323" t="s">
        <v>2907</v>
      </c>
      <c r="E1209" s="325" t="s">
        <v>3786</v>
      </c>
      <c r="G1209" s="324">
        <v>5.375</v>
      </c>
      <c r="H1209" s="324">
        <v>5.375</v>
      </c>
      <c r="I1209" s="324">
        <v>1.09375</v>
      </c>
      <c r="K1209" s="324" t="s">
        <v>2980</v>
      </c>
      <c r="L1209" s="325" t="s">
        <v>4224</v>
      </c>
      <c r="M1209" s="326" t="s">
        <v>4582</v>
      </c>
      <c r="N1209" s="325" t="s">
        <v>2952</v>
      </c>
    </row>
    <row r="1210" spans="1:17">
      <c r="B1210" s="322">
        <v>41247</v>
      </c>
      <c r="C1210" s="323">
        <v>3279</v>
      </c>
      <c r="D1210" s="323" t="s">
        <v>2845</v>
      </c>
      <c r="E1210" s="325" t="s">
        <v>94</v>
      </c>
      <c r="G1210" s="324">
        <v>3</v>
      </c>
      <c r="H1210" s="324">
        <v>2.25</v>
      </c>
      <c r="I1210" s="324">
        <v>1.25</v>
      </c>
      <c r="J1210" s="324">
        <v>0.75</v>
      </c>
      <c r="K1210" s="324" t="s">
        <v>2899</v>
      </c>
      <c r="L1210" s="325" t="s">
        <v>4224</v>
      </c>
      <c r="M1210" s="326" t="s">
        <v>4583</v>
      </c>
      <c r="N1210" s="325" t="s">
        <v>4584</v>
      </c>
      <c r="O1210" s="321" t="s">
        <v>2848</v>
      </c>
    </row>
    <row r="1211" spans="1:17">
      <c r="B1211" s="322">
        <v>41247</v>
      </c>
      <c r="C1211" s="323">
        <v>3280</v>
      </c>
      <c r="D1211" s="323" t="s">
        <v>2907</v>
      </c>
      <c r="E1211" s="325" t="s">
        <v>3786</v>
      </c>
      <c r="G1211" s="324">
        <v>2.5</v>
      </c>
      <c r="H1211" s="324">
        <v>1.375</v>
      </c>
      <c r="I1211" s="324">
        <v>3.1875</v>
      </c>
      <c r="K1211" s="324" t="s">
        <v>2980</v>
      </c>
      <c r="L1211" s="325" t="s">
        <v>4224</v>
      </c>
      <c r="M1211" s="326" t="s">
        <v>4585</v>
      </c>
      <c r="N1211" s="325" t="s">
        <v>4586</v>
      </c>
    </row>
    <row r="1212" spans="1:17">
      <c r="B1212" s="322">
        <v>41247</v>
      </c>
      <c r="C1212" s="323">
        <v>3281</v>
      </c>
      <c r="D1212" s="323" t="s">
        <v>2845</v>
      </c>
      <c r="E1212" s="325" t="s">
        <v>94</v>
      </c>
      <c r="G1212" s="324">
        <v>4.375</v>
      </c>
      <c r="H1212" s="324">
        <v>2.75</v>
      </c>
      <c r="I1212" s="324">
        <v>1</v>
      </c>
      <c r="J1212" s="324">
        <v>0.625</v>
      </c>
      <c r="L1212" s="325" t="s">
        <v>4224</v>
      </c>
      <c r="M1212" s="326" t="s">
        <v>4587</v>
      </c>
      <c r="N1212" s="325" t="s">
        <v>4588</v>
      </c>
    </row>
    <row r="1213" spans="1:17">
      <c r="B1213" s="322">
        <v>41247</v>
      </c>
      <c r="C1213" s="323">
        <v>3282</v>
      </c>
      <c r="D1213" s="323" t="s">
        <v>2907</v>
      </c>
      <c r="E1213" s="325" t="s">
        <v>3786</v>
      </c>
      <c r="M1213" s="326" t="s">
        <v>4589</v>
      </c>
    </row>
    <row r="1214" spans="1:17">
      <c r="B1214" s="322">
        <v>41250</v>
      </c>
      <c r="C1214" s="323">
        <v>3283</v>
      </c>
      <c r="D1214" s="323" t="s">
        <v>2845</v>
      </c>
      <c r="E1214" s="325" t="s">
        <v>94</v>
      </c>
      <c r="G1214" s="324">
        <v>10.125</v>
      </c>
      <c r="H1214" s="324">
        <v>2.5</v>
      </c>
      <c r="I1214" s="324">
        <v>1.125</v>
      </c>
      <c r="J1214" s="324">
        <v>0.5625</v>
      </c>
      <c r="K1214" s="324" t="s">
        <v>4119</v>
      </c>
      <c r="L1214" s="325" t="s">
        <v>4280</v>
      </c>
      <c r="M1214" s="326" t="s">
        <v>4590</v>
      </c>
      <c r="N1214" s="325" t="s">
        <v>2851</v>
      </c>
    </row>
    <row r="1215" spans="1:17">
      <c r="B1215" s="322">
        <v>41250</v>
      </c>
      <c r="C1215" s="323">
        <v>3284</v>
      </c>
      <c r="D1215" s="323" t="s">
        <v>2845</v>
      </c>
      <c r="E1215" s="325" t="s">
        <v>94</v>
      </c>
      <c r="G1215" s="324">
        <v>9</v>
      </c>
      <c r="H1215" s="324">
        <v>1.25</v>
      </c>
      <c r="I1215" s="324">
        <v>1</v>
      </c>
      <c r="J1215" s="324">
        <v>0.5</v>
      </c>
      <c r="K1215" s="324" t="s">
        <v>3574</v>
      </c>
      <c r="L1215" s="325" t="s">
        <v>4224</v>
      </c>
      <c r="N1215" s="325" t="s">
        <v>3906</v>
      </c>
    </row>
    <row r="1216" spans="1:17">
      <c r="B1216" s="322">
        <v>41250</v>
      </c>
      <c r="C1216" s="323">
        <v>3285</v>
      </c>
      <c r="D1216" s="323" t="s">
        <v>2907</v>
      </c>
      <c r="E1216" s="325" t="s">
        <v>3786</v>
      </c>
      <c r="G1216" s="324">
        <v>1.5</v>
      </c>
      <c r="H1216" s="324">
        <v>1.25</v>
      </c>
      <c r="I1216" s="324">
        <v>9.15625</v>
      </c>
      <c r="K1216" s="324" t="s">
        <v>2980</v>
      </c>
      <c r="L1216" s="325" t="s">
        <v>4224</v>
      </c>
      <c r="M1216" s="326" t="s">
        <v>4591</v>
      </c>
      <c r="N1216" s="325" t="s">
        <v>4368</v>
      </c>
    </row>
    <row r="1217" spans="1:17">
      <c r="B1217" s="322">
        <v>41250</v>
      </c>
      <c r="C1217" s="323">
        <v>3286</v>
      </c>
      <c r="D1217" s="323" t="s">
        <v>2845</v>
      </c>
      <c r="E1217" s="325" t="s">
        <v>94</v>
      </c>
      <c r="G1217" s="324">
        <v>4.5</v>
      </c>
      <c r="H1217" s="324">
        <v>2</v>
      </c>
      <c r="I1217" s="324">
        <v>0.875</v>
      </c>
      <c r="J1217" s="324">
        <v>0.5</v>
      </c>
      <c r="L1217" s="325" t="s">
        <v>4592</v>
      </c>
      <c r="N1217" s="325" t="s">
        <v>2848</v>
      </c>
      <c r="O1217" s="321" t="s">
        <v>2848</v>
      </c>
    </row>
    <row r="1218" spans="1:17">
      <c r="B1218" s="322">
        <v>41256</v>
      </c>
      <c r="C1218" s="323">
        <v>3288</v>
      </c>
      <c r="D1218" s="323" t="s">
        <v>2845</v>
      </c>
      <c r="E1218" s="325" t="s">
        <v>94</v>
      </c>
      <c r="G1218" s="324">
        <v>4.25</v>
      </c>
      <c r="H1218" s="324">
        <v>1.875</v>
      </c>
      <c r="I1218" s="324">
        <v>1.375</v>
      </c>
      <c r="J1218" s="324">
        <v>1.375</v>
      </c>
      <c r="K1218" s="324" t="s">
        <v>4102</v>
      </c>
      <c r="L1218" s="325" t="s">
        <v>4593</v>
      </c>
      <c r="M1218" s="326" t="s">
        <v>4594</v>
      </c>
      <c r="N1218" s="325" t="s">
        <v>4595</v>
      </c>
      <c r="O1218" s="321" t="s">
        <v>4596</v>
      </c>
      <c r="Q1218" s="321" t="s">
        <v>3318</v>
      </c>
    </row>
    <row r="1219" spans="1:17">
      <c r="B1219" s="322">
        <v>41255</v>
      </c>
      <c r="C1219" s="323">
        <v>3289</v>
      </c>
      <c r="D1219" s="323" t="s">
        <v>2845</v>
      </c>
      <c r="E1219" s="325" t="s">
        <v>94</v>
      </c>
      <c r="G1219" s="324">
        <v>4.25</v>
      </c>
      <c r="H1219" s="324">
        <v>1.3125</v>
      </c>
      <c r="I1219" s="324">
        <v>1.375</v>
      </c>
      <c r="J1219" s="324">
        <v>1.375</v>
      </c>
      <c r="K1219" s="324" t="s">
        <v>2899</v>
      </c>
      <c r="L1219" s="325" t="s">
        <v>4456</v>
      </c>
      <c r="M1219" s="326" t="s">
        <v>4597</v>
      </c>
      <c r="N1219" s="325" t="s">
        <v>4598</v>
      </c>
      <c r="O1219" s="321" t="s">
        <v>3607</v>
      </c>
      <c r="P1219" s="321" t="s">
        <v>3607</v>
      </c>
    </row>
    <row r="1220" spans="1:17">
      <c r="B1220" s="322">
        <v>41260</v>
      </c>
      <c r="C1220" s="323">
        <v>3290</v>
      </c>
      <c r="D1220" s="323" t="s">
        <v>2849</v>
      </c>
      <c r="E1220" s="325" t="s">
        <v>2035</v>
      </c>
      <c r="F1220" s="325" t="s">
        <v>2860</v>
      </c>
      <c r="G1220" s="324">
        <v>5.75</v>
      </c>
      <c r="H1220" s="324">
        <v>4.125</v>
      </c>
      <c r="I1220" s="324">
        <v>1.1875</v>
      </c>
      <c r="K1220" s="324" t="s">
        <v>2861</v>
      </c>
      <c r="L1220" s="325" t="s">
        <v>4599</v>
      </c>
      <c r="M1220" s="326" t="s">
        <v>4600</v>
      </c>
      <c r="N1220" s="325" t="s">
        <v>4601</v>
      </c>
      <c r="P1220" s="321" t="s">
        <v>4602</v>
      </c>
    </row>
    <row r="1221" spans="1:17">
      <c r="B1221" s="322">
        <v>41260</v>
      </c>
      <c r="C1221" s="323">
        <v>3291</v>
      </c>
      <c r="D1221" s="323" t="s">
        <v>2849</v>
      </c>
      <c r="E1221" s="325" t="s">
        <v>2035</v>
      </c>
      <c r="F1221" s="325" t="s">
        <v>2860</v>
      </c>
      <c r="G1221" s="324">
        <v>5.75</v>
      </c>
      <c r="H1221" s="324">
        <v>4.125</v>
      </c>
      <c r="I1221" s="324">
        <v>0.9375</v>
      </c>
      <c r="K1221" s="324" t="s">
        <v>2861</v>
      </c>
      <c r="L1221" s="325" t="s">
        <v>4599</v>
      </c>
      <c r="M1221" s="326" t="s">
        <v>4603</v>
      </c>
      <c r="N1221" s="325" t="s">
        <v>4459</v>
      </c>
      <c r="P1221" s="321" t="s">
        <v>4602</v>
      </c>
    </row>
    <row r="1222" spans="1:17">
      <c r="B1222" s="322">
        <v>41260</v>
      </c>
      <c r="C1222" s="323">
        <v>3292</v>
      </c>
      <c r="D1222" s="323" t="s">
        <v>2849</v>
      </c>
      <c r="E1222" s="325" t="s">
        <v>2035</v>
      </c>
      <c r="G1222" s="324">
        <v>6.75</v>
      </c>
      <c r="H1222" s="324">
        <v>4.5625</v>
      </c>
      <c r="I1222" s="324">
        <v>0.9375</v>
      </c>
      <c r="K1222" s="324" t="s">
        <v>2861</v>
      </c>
      <c r="L1222" s="325" t="s">
        <v>4599</v>
      </c>
      <c r="M1222" s="326" t="s">
        <v>4604</v>
      </c>
      <c r="N1222" s="325" t="s">
        <v>4605</v>
      </c>
    </row>
    <row r="1223" spans="1:17">
      <c r="B1223" s="322">
        <v>41260</v>
      </c>
      <c r="C1223" s="323">
        <v>3293</v>
      </c>
      <c r="D1223" s="323" t="s">
        <v>2845</v>
      </c>
      <c r="E1223" s="325" t="s">
        <v>94</v>
      </c>
      <c r="F1223" s="325" t="s">
        <v>2860</v>
      </c>
      <c r="G1223" s="324">
        <v>8.375</v>
      </c>
      <c r="H1223" s="324">
        <v>5.9375</v>
      </c>
      <c r="I1223" s="324">
        <v>0.9375</v>
      </c>
      <c r="J1223" s="324">
        <v>0.875</v>
      </c>
      <c r="K1223" s="324" t="s">
        <v>2861</v>
      </c>
      <c r="L1223" s="325" t="s">
        <v>4599</v>
      </c>
      <c r="M1223" s="326" t="s">
        <v>4606</v>
      </c>
      <c r="N1223" s="325" t="s">
        <v>4607</v>
      </c>
      <c r="O1223" s="321" t="s">
        <v>4608</v>
      </c>
      <c r="P1223" s="321" t="s">
        <v>4609</v>
      </c>
      <c r="Q1223" s="321" t="s">
        <v>4610</v>
      </c>
    </row>
    <row r="1224" spans="1:17">
      <c r="B1224" s="322">
        <v>41260</v>
      </c>
      <c r="C1224" s="323">
        <v>3295</v>
      </c>
      <c r="D1224" s="323" t="s">
        <v>2849</v>
      </c>
      <c r="E1224" s="325" t="s">
        <v>2035</v>
      </c>
      <c r="G1224" s="324">
        <v>5.75</v>
      </c>
      <c r="H1224" s="324">
        <v>4.125</v>
      </c>
      <c r="I1224" s="324">
        <v>1.6875</v>
      </c>
      <c r="K1224" s="324" t="s">
        <v>2861</v>
      </c>
      <c r="L1224" s="325" t="s">
        <v>4599</v>
      </c>
      <c r="M1224" s="326" t="s">
        <v>4611</v>
      </c>
      <c r="N1224" s="325" t="s">
        <v>4601</v>
      </c>
      <c r="O1224" s="321" t="s">
        <v>3907</v>
      </c>
    </row>
    <row r="1225" spans="1:17">
      <c r="B1225" s="322">
        <v>41260</v>
      </c>
      <c r="C1225" s="323">
        <v>3297</v>
      </c>
      <c r="D1225" s="323" t="s">
        <v>2845</v>
      </c>
      <c r="E1225" s="357" t="s">
        <v>94</v>
      </c>
      <c r="F1225" s="325" t="s">
        <v>2860</v>
      </c>
      <c r="G1225" s="324">
        <v>9.0625</v>
      </c>
      <c r="H1225" s="324">
        <v>6.75</v>
      </c>
      <c r="I1225" s="324">
        <v>0.9375</v>
      </c>
      <c r="J1225" s="324">
        <v>0.75</v>
      </c>
      <c r="K1225" s="324" t="s">
        <v>2861</v>
      </c>
      <c r="L1225" s="325" t="s">
        <v>4599</v>
      </c>
      <c r="M1225" s="326" t="s">
        <v>4612</v>
      </c>
      <c r="N1225" s="325" t="s">
        <v>4607</v>
      </c>
      <c r="O1225" s="321" t="s">
        <v>4613</v>
      </c>
      <c r="P1225" s="321" t="s">
        <v>3909</v>
      </c>
      <c r="Q1225" s="321" t="s">
        <v>3909</v>
      </c>
    </row>
    <row r="1226" spans="1:17">
      <c r="B1226" s="322">
        <v>41261</v>
      </c>
      <c r="C1226" s="323">
        <v>3298</v>
      </c>
      <c r="D1226" s="323" t="s">
        <v>2845</v>
      </c>
      <c r="E1226" s="325" t="s">
        <v>94</v>
      </c>
      <c r="F1226" s="325" t="s">
        <v>2860</v>
      </c>
      <c r="G1226" s="324">
        <v>8.1875</v>
      </c>
      <c r="H1226" s="324">
        <v>5.75</v>
      </c>
      <c r="I1226" s="324">
        <v>2.25</v>
      </c>
      <c r="J1226" s="324">
        <v>2</v>
      </c>
      <c r="K1226" s="324" t="s">
        <v>2861</v>
      </c>
      <c r="L1226" s="325" t="s">
        <v>4599</v>
      </c>
      <c r="M1226" s="326" t="s">
        <v>4614</v>
      </c>
      <c r="N1226" s="325" t="s">
        <v>4615</v>
      </c>
      <c r="O1226" s="321" t="s">
        <v>4615</v>
      </c>
    </row>
    <row r="1227" spans="1:17">
      <c r="B1227" s="322">
        <v>41260</v>
      </c>
      <c r="C1227" s="323">
        <v>3299</v>
      </c>
      <c r="D1227" s="323" t="s">
        <v>2845</v>
      </c>
      <c r="E1227" s="325" t="s">
        <v>94</v>
      </c>
      <c r="G1227" s="324">
        <v>9.0625</v>
      </c>
      <c r="H1227" s="324">
        <v>6.75</v>
      </c>
      <c r="I1227" s="324">
        <v>2.625</v>
      </c>
      <c r="J1227" s="324">
        <v>2</v>
      </c>
      <c r="K1227" s="324" t="s">
        <v>2861</v>
      </c>
      <c r="L1227" s="325" t="s">
        <v>4599</v>
      </c>
      <c r="M1227" s="326" t="s">
        <v>4616</v>
      </c>
      <c r="N1227" s="325" t="s">
        <v>4615</v>
      </c>
      <c r="O1227" s="321" t="s">
        <v>4617</v>
      </c>
      <c r="P1227" s="321" t="s">
        <v>3909</v>
      </c>
      <c r="Q1227" s="321" t="s">
        <v>4618</v>
      </c>
    </row>
    <row r="1228" spans="1:17">
      <c r="B1228" s="322">
        <v>41260</v>
      </c>
      <c r="C1228" s="323">
        <v>3300</v>
      </c>
      <c r="D1228" s="323" t="s">
        <v>2845</v>
      </c>
      <c r="E1228" s="325" t="s">
        <v>94</v>
      </c>
      <c r="G1228" s="324">
        <v>11.9375</v>
      </c>
      <c r="H1228" s="324">
        <v>8.375</v>
      </c>
      <c r="I1228" s="324">
        <v>3.75</v>
      </c>
      <c r="J1228" s="324">
        <v>2</v>
      </c>
      <c r="K1228" s="324" t="s">
        <v>2861</v>
      </c>
      <c r="L1228" s="325" t="s">
        <v>4599</v>
      </c>
      <c r="M1228" s="326" t="s">
        <v>4619</v>
      </c>
      <c r="N1228" s="325" t="s">
        <v>4620</v>
      </c>
      <c r="O1228" s="321" t="s">
        <v>4621</v>
      </c>
    </row>
    <row r="1229" spans="1:17">
      <c r="B1229" s="322">
        <v>41261</v>
      </c>
      <c r="C1229" s="323">
        <v>3302</v>
      </c>
      <c r="D1229" s="323" t="s">
        <v>2845</v>
      </c>
      <c r="E1229" s="325" t="s">
        <v>94</v>
      </c>
      <c r="G1229" s="324">
        <v>13.3125</v>
      </c>
      <c r="H1229" s="324">
        <v>9.625</v>
      </c>
      <c r="I1229" s="324">
        <v>3.625</v>
      </c>
      <c r="J1229" s="324">
        <v>2</v>
      </c>
      <c r="K1229" s="324" t="s">
        <v>2861</v>
      </c>
      <c r="L1229" s="325" t="s">
        <v>4599</v>
      </c>
      <c r="M1229" s="326" t="s">
        <v>4622</v>
      </c>
      <c r="N1229" s="325" t="s">
        <v>4623</v>
      </c>
      <c r="O1229" s="321" t="s">
        <v>4624</v>
      </c>
    </row>
    <row r="1230" spans="1:17">
      <c r="B1230" s="322">
        <v>41260</v>
      </c>
      <c r="C1230" s="323">
        <v>3303</v>
      </c>
      <c r="D1230" s="323" t="s">
        <v>2845</v>
      </c>
      <c r="E1230" s="325" t="s">
        <v>94</v>
      </c>
      <c r="G1230" s="324">
        <v>3.5</v>
      </c>
      <c r="H1230" s="324">
        <v>3.5</v>
      </c>
      <c r="I1230" s="324">
        <v>1</v>
      </c>
      <c r="J1230" s="324">
        <v>0.5625</v>
      </c>
      <c r="K1230" s="324" t="s">
        <v>3574</v>
      </c>
      <c r="L1230" s="325" t="s">
        <v>4625</v>
      </c>
      <c r="N1230" s="325" t="s">
        <v>4626</v>
      </c>
    </row>
    <row r="1231" spans="1:17">
      <c r="B1231" s="322">
        <v>41261</v>
      </c>
      <c r="C1231" s="323">
        <v>3304</v>
      </c>
      <c r="D1231" s="323" t="s">
        <v>2845</v>
      </c>
      <c r="E1231" s="325" t="s">
        <v>94</v>
      </c>
      <c r="G1231" s="324">
        <v>4.0625</v>
      </c>
      <c r="H1231" s="324">
        <v>4.0625</v>
      </c>
      <c r="I1231" s="324">
        <v>1.3125</v>
      </c>
      <c r="J1231" s="324">
        <v>1.0625</v>
      </c>
      <c r="K1231" s="324" t="s">
        <v>2936</v>
      </c>
      <c r="L1231" s="325" t="s">
        <v>3354</v>
      </c>
      <c r="M1231" s="326" t="s">
        <v>4627</v>
      </c>
      <c r="N1231" s="325" t="s">
        <v>4628</v>
      </c>
      <c r="O1231" s="321" t="s">
        <v>4628</v>
      </c>
    </row>
    <row r="1232" spans="1:17" s="356" customFormat="1">
      <c r="A1232" s="321"/>
      <c r="B1232" s="322">
        <v>41270</v>
      </c>
      <c r="C1232" s="323">
        <v>3305</v>
      </c>
      <c r="D1232" s="323" t="s">
        <v>2845</v>
      </c>
      <c r="E1232" s="325" t="s">
        <v>94</v>
      </c>
      <c r="F1232" s="325"/>
      <c r="G1232" s="324">
        <v>4.375</v>
      </c>
      <c r="H1232" s="324">
        <v>1.9375</v>
      </c>
      <c r="I1232" s="324">
        <v>1.8125</v>
      </c>
      <c r="J1232" s="324">
        <v>0.875</v>
      </c>
      <c r="K1232" s="324" t="s">
        <v>3574</v>
      </c>
      <c r="L1232" s="325" t="s">
        <v>4224</v>
      </c>
      <c r="M1232" s="326" t="s">
        <v>4629</v>
      </c>
      <c r="N1232" s="325" t="s">
        <v>4630</v>
      </c>
      <c r="O1232" s="321"/>
      <c r="P1232" s="321"/>
      <c r="Q1232" s="321"/>
    </row>
    <row r="1233" spans="2:17">
      <c r="B1233" s="322">
        <v>41270</v>
      </c>
      <c r="C1233" s="323">
        <v>3306</v>
      </c>
      <c r="D1233" s="323" t="s">
        <v>2845</v>
      </c>
      <c r="E1233" s="325" t="s">
        <v>3786</v>
      </c>
      <c r="G1233" s="324">
        <v>4.625</v>
      </c>
      <c r="H1233" s="324">
        <v>2.15625</v>
      </c>
      <c r="I1233" s="324">
        <v>1.9375</v>
      </c>
      <c r="K1233" s="324" t="s">
        <v>2980</v>
      </c>
      <c r="L1233" s="325" t="s">
        <v>4224</v>
      </c>
      <c r="M1233" s="326" t="s">
        <v>4631</v>
      </c>
      <c r="N1233" s="325" t="s">
        <v>3282</v>
      </c>
    </row>
    <row r="1234" spans="2:17">
      <c r="B1234" s="322">
        <v>41270</v>
      </c>
      <c r="C1234" s="323">
        <v>3307</v>
      </c>
      <c r="D1234" s="323" t="s">
        <v>2845</v>
      </c>
      <c r="E1234" s="325" t="s">
        <v>94</v>
      </c>
      <c r="G1234" s="324">
        <v>2.375</v>
      </c>
      <c r="H1234" s="324">
        <v>1.5</v>
      </c>
      <c r="I1234" s="324">
        <v>1.125</v>
      </c>
      <c r="J1234" s="324">
        <v>1.125</v>
      </c>
      <c r="K1234" s="324" t="s">
        <v>4102</v>
      </c>
      <c r="L1234" s="325" t="s">
        <v>4593</v>
      </c>
      <c r="M1234" s="326" t="s">
        <v>4632</v>
      </c>
      <c r="N1234" s="325" t="s">
        <v>4633</v>
      </c>
      <c r="O1234" s="321" t="s">
        <v>3012</v>
      </c>
    </row>
    <row r="1235" spans="2:17">
      <c r="B1235" s="322">
        <v>41296</v>
      </c>
      <c r="C1235" s="323">
        <v>3308</v>
      </c>
      <c r="D1235" s="323" t="s">
        <v>2845</v>
      </c>
      <c r="E1235" s="325" t="s">
        <v>94</v>
      </c>
      <c r="G1235" s="324">
        <v>4.1875</v>
      </c>
      <c r="H1235" s="324">
        <v>3.625</v>
      </c>
      <c r="I1235" s="324">
        <v>1.6875</v>
      </c>
      <c r="J1235" s="324">
        <v>1.3125</v>
      </c>
      <c r="K1235" s="324" t="s">
        <v>2861</v>
      </c>
      <c r="L1235" s="325" t="s">
        <v>4599</v>
      </c>
      <c r="M1235" s="326" t="s">
        <v>4634</v>
      </c>
      <c r="N1235" s="325" t="s">
        <v>4581</v>
      </c>
    </row>
    <row r="1236" spans="2:17">
      <c r="B1236" s="322">
        <v>41302</v>
      </c>
      <c r="C1236" s="323">
        <v>3309</v>
      </c>
      <c r="D1236" s="323" t="s">
        <v>2845</v>
      </c>
      <c r="E1236" s="325" t="s">
        <v>94</v>
      </c>
      <c r="G1236" s="324">
        <v>5.25</v>
      </c>
      <c r="H1236" s="324">
        <v>3.75</v>
      </c>
      <c r="I1236" s="324">
        <v>1.4375</v>
      </c>
      <c r="J1236" s="324">
        <v>1</v>
      </c>
      <c r="K1236" s="324" t="s">
        <v>2861</v>
      </c>
      <c r="L1236" s="325" t="s">
        <v>4599</v>
      </c>
      <c r="M1236" s="326" t="s">
        <v>4635</v>
      </c>
      <c r="N1236" s="325" t="s">
        <v>4581</v>
      </c>
      <c r="O1236" s="321" t="s">
        <v>2851</v>
      </c>
      <c r="P1236" s="321" t="s">
        <v>4636</v>
      </c>
      <c r="Q1236" s="321" t="s">
        <v>4637</v>
      </c>
    </row>
    <row r="1237" spans="2:17">
      <c r="B1237" s="322">
        <v>41284</v>
      </c>
      <c r="C1237" s="323">
        <v>3310</v>
      </c>
      <c r="D1237" s="323" t="s">
        <v>2845</v>
      </c>
      <c r="E1237" s="325" t="s">
        <v>94</v>
      </c>
      <c r="G1237" s="324">
        <v>11.9375</v>
      </c>
      <c r="H1237" s="324">
        <v>8.375</v>
      </c>
      <c r="I1237" s="324">
        <v>3.75</v>
      </c>
      <c r="J1237" s="324">
        <v>2</v>
      </c>
      <c r="K1237" s="324" t="s">
        <v>2861</v>
      </c>
      <c r="L1237" s="325" t="s">
        <v>4599</v>
      </c>
      <c r="M1237" s="326" t="s">
        <v>4638</v>
      </c>
      <c r="N1237" s="325" t="s">
        <v>4639</v>
      </c>
      <c r="O1237" s="321" t="s">
        <v>4640</v>
      </c>
    </row>
    <row r="1238" spans="2:17">
      <c r="B1238" s="322">
        <v>41306</v>
      </c>
      <c r="C1238" s="323">
        <v>3311</v>
      </c>
      <c r="D1238" s="323" t="s">
        <v>2845</v>
      </c>
      <c r="E1238" s="325" t="s">
        <v>94</v>
      </c>
      <c r="G1238" s="324">
        <v>13</v>
      </c>
      <c r="H1238" s="324">
        <v>9.625</v>
      </c>
      <c r="I1238" s="324">
        <v>4.125</v>
      </c>
      <c r="J1238" s="324">
        <v>1</v>
      </c>
      <c r="K1238" s="324" t="s">
        <v>2861</v>
      </c>
      <c r="L1238" s="325" t="s">
        <v>4599</v>
      </c>
      <c r="M1238" s="326" t="s">
        <v>4641</v>
      </c>
      <c r="N1238" s="325" t="s">
        <v>4642</v>
      </c>
    </row>
    <row r="1239" spans="2:17">
      <c r="B1239" s="322">
        <v>41306</v>
      </c>
      <c r="C1239" s="323">
        <v>3312</v>
      </c>
      <c r="D1239" s="323" t="s">
        <v>2845</v>
      </c>
      <c r="E1239" s="325" t="s">
        <v>94</v>
      </c>
      <c r="G1239" s="324">
        <v>9</v>
      </c>
      <c r="H1239" s="324">
        <v>5.875</v>
      </c>
      <c r="I1239" s="324">
        <v>4.375</v>
      </c>
      <c r="J1239" s="324">
        <v>1</v>
      </c>
      <c r="K1239" s="324" t="s">
        <v>2861</v>
      </c>
      <c r="L1239" s="325" t="s">
        <v>4599</v>
      </c>
      <c r="M1239" s="326" t="s">
        <v>4643</v>
      </c>
      <c r="N1239" s="325" t="s">
        <v>4644</v>
      </c>
      <c r="O1239" s="321" t="s">
        <v>4645</v>
      </c>
    </row>
    <row r="1240" spans="2:17">
      <c r="B1240" s="322">
        <v>41330</v>
      </c>
      <c r="C1240" s="323">
        <v>3313</v>
      </c>
      <c r="D1240" s="323" t="s">
        <v>2845</v>
      </c>
      <c r="E1240" s="325" t="s">
        <v>94</v>
      </c>
      <c r="G1240" s="324">
        <v>10</v>
      </c>
      <c r="H1240" s="324">
        <v>5.25</v>
      </c>
      <c r="I1240" s="324">
        <v>3.6875</v>
      </c>
      <c r="J1240" s="324">
        <v>1</v>
      </c>
      <c r="K1240" s="324" t="s">
        <v>2861</v>
      </c>
      <c r="L1240" s="325" t="s">
        <v>4599</v>
      </c>
      <c r="M1240" s="326" t="s">
        <v>4646</v>
      </c>
      <c r="N1240" s="325" t="s">
        <v>4644</v>
      </c>
      <c r="O1240" s="321" t="s">
        <v>4645</v>
      </c>
    </row>
    <row r="1241" spans="2:17">
      <c r="B1241" s="322">
        <v>41333</v>
      </c>
      <c r="C1241" s="323">
        <v>3314</v>
      </c>
      <c r="D1241" s="323" t="s">
        <v>2845</v>
      </c>
      <c r="E1241" s="325" t="s">
        <v>94</v>
      </c>
      <c r="G1241" s="324">
        <v>7.625</v>
      </c>
      <c r="H1241" s="324">
        <v>7</v>
      </c>
      <c r="I1241" s="324">
        <v>5.5625</v>
      </c>
      <c r="J1241" s="324">
        <v>1</v>
      </c>
      <c r="K1241" s="324" t="s">
        <v>2861</v>
      </c>
      <c r="L1241" s="325" t="s">
        <v>4599</v>
      </c>
      <c r="M1241" s="326" t="s">
        <v>4647</v>
      </c>
      <c r="N1241" s="325" t="s">
        <v>4648</v>
      </c>
    </row>
    <row r="1242" spans="2:17">
      <c r="B1242" s="322">
        <v>41333</v>
      </c>
      <c r="C1242" s="323">
        <v>3315</v>
      </c>
      <c r="D1242" s="323" t="s">
        <v>2845</v>
      </c>
      <c r="E1242" s="325" t="s">
        <v>94</v>
      </c>
      <c r="G1242" s="324">
        <v>9</v>
      </c>
      <c r="H1242" s="324">
        <v>7.375</v>
      </c>
      <c r="I1242" s="324">
        <v>5.25</v>
      </c>
      <c r="J1242" s="324">
        <v>1</v>
      </c>
      <c r="K1242" s="324" t="s">
        <v>2861</v>
      </c>
      <c r="L1242" s="325" t="s">
        <v>4599</v>
      </c>
      <c r="M1242" s="326" t="s">
        <v>4649</v>
      </c>
      <c r="N1242" s="325" t="s">
        <v>4650</v>
      </c>
    </row>
    <row r="1243" spans="2:17">
      <c r="B1243" s="322">
        <v>41333</v>
      </c>
      <c r="C1243" s="323">
        <v>3316</v>
      </c>
      <c r="D1243" s="323" t="s">
        <v>2845</v>
      </c>
      <c r="E1243" s="325" t="s">
        <v>94</v>
      </c>
      <c r="G1243" s="324">
        <v>6</v>
      </c>
      <c r="H1243" s="324">
        <v>1.5</v>
      </c>
      <c r="I1243" s="324">
        <v>1.75</v>
      </c>
      <c r="J1243" s="324">
        <v>1.75</v>
      </c>
      <c r="K1243" s="324" t="s">
        <v>2846</v>
      </c>
      <c r="L1243" s="325" t="s">
        <v>4651</v>
      </c>
      <c r="M1243" s="326" t="s">
        <v>4652</v>
      </c>
      <c r="N1243" s="325" t="s">
        <v>4653</v>
      </c>
      <c r="O1243" s="321" t="s">
        <v>4653</v>
      </c>
    </row>
    <row r="1244" spans="2:17">
      <c r="B1244" s="322">
        <v>41290</v>
      </c>
      <c r="C1244" s="323">
        <v>3317</v>
      </c>
      <c r="D1244" s="323" t="s">
        <v>2849</v>
      </c>
      <c r="E1244" s="325" t="s">
        <v>2035</v>
      </c>
      <c r="G1244" s="324">
        <v>11.8125</v>
      </c>
      <c r="H1244" s="324">
        <v>11.46875</v>
      </c>
      <c r="I1244" s="324">
        <v>0.375</v>
      </c>
      <c r="K1244" s="324" t="s">
        <v>2861</v>
      </c>
      <c r="L1244" s="325" t="s">
        <v>4654</v>
      </c>
      <c r="N1244" s="325" t="s">
        <v>1338</v>
      </c>
    </row>
    <row r="1245" spans="2:17">
      <c r="C1245" s="323">
        <v>3318</v>
      </c>
      <c r="D1245" s="323" t="s">
        <v>2849</v>
      </c>
      <c r="E1245" s="325" t="s">
        <v>2035</v>
      </c>
      <c r="G1245" s="324">
        <v>11.46875</v>
      </c>
      <c r="H1245" s="324">
        <v>5.3125</v>
      </c>
      <c r="I1245" s="324">
        <v>0.5625</v>
      </c>
      <c r="K1245" s="324" t="s">
        <v>2861</v>
      </c>
      <c r="L1245" s="325" t="s">
        <v>4654</v>
      </c>
      <c r="N1245" s="325" t="s">
        <v>3955</v>
      </c>
    </row>
    <row r="1246" spans="2:17">
      <c r="B1246" s="322">
        <v>41290</v>
      </c>
      <c r="C1246" s="323">
        <v>3319</v>
      </c>
      <c r="D1246" s="323" t="s">
        <v>2845</v>
      </c>
      <c r="E1246" s="325" t="s">
        <v>94</v>
      </c>
      <c r="G1246" s="324">
        <v>3.75</v>
      </c>
      <c r="H1246" s="324">
        <v>2.875</v>
      </c>
      <c r="I1246" s="324">
        <v>1.9375</v>
      </c>
      <c r="J1246" s="324">
        <v>1.9375</v>
      </c>
      <c r="K1246" s="324" t="s">
        <v>4102</v>
      </c>
      <c r="L1246" s="325" t="s">
        <v>4655</v>
      </c>
      <c r="M1246" s="326" t="s">
        <v>4656</v>
      </c>
      <c r="N1246" s="325" t="s">
        <v>4657</v>
      </c>
      <c r="O1246" s="321" t="s">
        <v>3215</v>
      </c>
    </row>
    <row r="1247" spans="2:17">
      <c r="B1247" s="323"/>
      <c r="C1247" s="323">
        <v>3320</v>
      </c>
      <c r="D1247" s="323" t="s">
        <v>2845</v>
      </c>
      <c r="E1247" s="325" t="s">
        <v>94</v>
      </c>
      <c r="G1247" s="324">
        <v>6.75</v>
      </c>
      <c r="H1247" s="324">
        <v>1.5</v>
      </c>
      <c r="I1247" s="324">
        <v>0.75</v>
      </c>
      <c r="J1247" s="324">
        <v>0.75</v>
      </c>
      <c r="K1247" s="324" t="s">
        <v>4119</v>
      </c>
      <c r="L1247" s="325" t="s">
        <v>4658</v>
      </c>
      <c r="M1247" s="326" t="s">
        <v>4659</v>
      </c>
      <c r="N1247" s="325" t="s">
        <v>4660</v>
      </c>
    </row>
    <row r="1248" spans="2:17">
      <c r="C1248" s="323">
        <v>3321</v>
      </c>
      <c r="D1248" s="323" t="s">
        <v>3866</v>
      </c>
      <c r="E1248" s="325" t="s">
        <v>94</v>
      </c>
      <c r="G1248" s="324">
        <v>7</v>
      </c>
      <c r="H1248" s="324">
        <v>1.8125</v>
      </c>
      <c r="I1248" s="324">
        <v>1.125</v>
      </c>
      <c r="J1248" s="324">
        <v>0.75</v>
      </c>
      <c r="L1248" s="325" t="s">
        <v>3338</v>
      </c>
      <c r="M1248" s="326" t="s">
        <v>4661</v>
      </c>
    </row>
    <row r="1249" spans="1:17">
      <c r="B1249" s="322">
        <v>41296</v>
      </c>
      <c r="C1249" s="323">
        <v>3322</v>
      </c>
      <c r="D1249" s="323" t="s">
        <v>2907</v>
      </c>
      <c r="E1249" s="325" t="s">
        <v>2625</v>
      </c>
      <c r="G1249" s="324">
        <v>5.5</v>
      </c>
      <c r="H1249" s="324">
        <v>5</v>
      </c>
      <c r="I1249" s="324">
        <v>0.5625</v>
      </c>
      <c r="K1249" s="324" t="s">
        <v>2861</v>
      </c>
      <c r="L1249" s="325" t="s">
        <v>4599</v>
      </c>
      <c r="M1249" s="326" t="s">
        <v>4662</v>
      </c>
      <c r="N1249" s="325" t="s">
        <v>4663</v>
      </c>
    </row>
    <row r="1250" spans="1:17">
      <c r="B1250" s="322">
        <v>41629</v>
      </c>
      <c r="C1250" s="323">
        <v>3323</v>
      </c>
      <c r="D1250" s="323" t="s">
        <v>2907</v>
      </c>
      <c r="E1250" s="325" t="s">
        <v>2625</v>
      </c>
      <c r="G1250" s="324">
        <v>5.5</v>
      </c>
      <c r="H1250" s="324">
        <v>5.5625</v>
      </c>
      <c r="I1250" s="324">
        <v>0.8125</v>
      </c>
      <c r="K1250" s="324" t="s">
        <v>2861</v>
      </c>
      <c r="L1250" s="325" t="s">
        <v>4599</v>
      </c>
      <c r="M1250" s="326" t="s">
        <v>4664</v>
      </c>
      <c r="N1250" s="325" t="s">
        <v>4663</v>
      </c>
    </row>
    <row r="1251" spans="1:17">
      <c r="B1251" s="322">
        <v>41296</v>
      </c>
      <c r="C1251" s="323">
        <v>3324</v>
      </c>
      <c r="D1251" s="323" t="s">
        <v>2907</v>
      </c>
      <c r="E1251" s="325" t="s">
        <v>2625</v>
      </c>
      <c r="G1251" s="324">
        <v>6.5</v>
      </c>
      <c r="H1251" s="324">
        <v>5.4375</v>
      </c>
      <c r="I1251" s="324">
        <v>0.5625</v>
      </c>
      <c r="K1251" s="324" t="s">
        <v>2861</v>
      </c>
      <c r="L1251" s="325" t="s">
        <v>4599</v>
      </c>
      <c r="M1251" s="326" t="s">
        <v>4665</v>
      </c>
      <c r="N1251" s="325" t="s">
        <v>4663</v>
      </c>
    </row>
    <row r="1252" spans="1:17">
      <c r="B1252" s="322">
        <v>41296</v>
      </c>
      <c r="C1252" s="323">
        <v>3325</v>
      </c>
      <c r="D1252" s="323" t="s">
        <v>2907</v>
      </c>
      <c r="E1252" s="325" t="s">
        <v>2625</v>
      </c>
      <c r="G1252" s="324">
        <v>6.5</v>
      </c>
      <c r="H1252" s="324">
        <v>6</v>
      </c>
      <c r="I1252" s="324">
        <v>0.8125</v>
      </c>
      <c r="K1252" s="324" t="s">
        <v>2861</v>
      </c>
      <c r="L1252" s="325" t="s">
        <v>4599</v>
      </c>
      <c r="M1252" s="326" t="s">
        <v>4666</v>
      </c>
      <c r="N1252" s="325" t="s">
        <v>4663</v>
      </c>
    </row>
    <row r="1253" spans="1:17" s="346" customFormat="1">
      <c r="B1253" s="341">
        <v>41302</v>
      </c>
      <c r="C1253" s="342">
        <v>3326</v>
      </c>
      <c r="D1253" s="342" t="s">
        <v>2845</v>
      </c>
      <c r="E1253" s="343" t="s">
        <v>94</v>
      </c>
      <c r="F1253" s="343"/>
      <c r="G1253" s="344">
        <v>3.09375</v>
      </c>
      <c r="H1253" s="344">
        <v>1.6875</v>
      </c>
      <c r="I1253" s="344">
        <v>1.5</v>
      </c>
      <c r="J1253" s="344">
        <v>2</v>
      </c>
      <c r="K1253" s="344" t="s">
        <v>2861</v>
      </c>
      <c r="L1253" s="343" t="s">
        <v>4667</v>
      </c>
      <c r="M1253" s="345" t="s">
        <v>4668</v>
      </c>
      <c r="N1253" s="343" t="s">
        <v>4669</v>
      </c>
      <c r="O1253" s="346" t="s">
        <v>4628</v>
      </c>
      <c r="Q1253" s="346" t="s">
        <v>4670</v>
      </c>
    </row>
    <row r="1254" spans="1:17">
      <c r="B1254" s="322">
        <v>41318</v>
      </c>
      <c r="C1254" s="323">
        <v>3327</v>
      </c>
      <c r="D1254" s="323" t="s">
        <v>2849</v>
      </c>
      <c r="E1254" s="325" t="s">
        <v>2035</v>
      </c>
      <c r="G1254" s="324">
        <v>3.6875</v>
      </c>
      <c r="H1254" s="324">
        <v>2.8125</v>
      </c>
      <c r="I1254" s="324">
        <v>0.75</v>
      </c>
      <c r="L1254" s="325" t="s">
        <v>3984</v>
      </c>
      <c r="M1254" s="326" t="s">
        <v>4671</v>
      </c>
      <c r="N1254" s="325" t="s">
        <v>4672</v>
      </c>
    </row>
    <row r="1255" spans="1:17">
      <c r="B1255" s="322">
        <v>41318</v>
      </c>
      <c r="C1255" s="323">
        <v>3328</v>
      </c>
      <c r="D1255" s="323" t="s">
        <v>2845</v>
      </c>
      <c r="E1255" s="325" t="s">
        <v>94</v>
      </c>
      <c r="G1255" s="324">
        <v>3.375</v>
      </c>
      <c r="H1255" s="324">
        <v>1.1875</v>
      </c>
      <c r="I1255" s="324">
        <v>0.5</v>
      </c>
      <c r="J1255" s="324">
        <v>0.5</v>
      </c>
      <c r="K1255" s="324" t="s">
        <v>2899</v>
      </c>
      <c r="L1255" s="325" t="s">
        <v>3984</v>
      </c>
      <c r="M1255" s="326" t="s">
        <v>4673</v>
      </c>
      <c r="N1255" s="325" t="s">
        <v>2984</v>
      </c>
      <c r="O1255" s="321" t="s">
        <v>2848</v>
      </c>
    </row>
    <row r="1256" spans="1:17">
      <c r="A1256" s="356"/>
      <c r="B1256" s="322">
        <v>41302</v>
      </c>
      <c r="C1256" s="323">
        <v>3329</v>
      </c>
      <c r="D1256" s="323" t="s">
        <v>2845</v>
      </c>
      <c r="E1256" s="325" t="s">
        <v>94</v>
      </c>
      <c r="G1256" s="324">
        <v>8.125</v>
      </c>
      <c r="H1256" s="324">
        <v>5.8125</v>
      </c>
      <c r="I1256" s="324">
        <v>0.75</v>
      </c>
      <c r="J1256" s="324">
        <v>0.75</v>
      </c>
      <c r="K1256" s="324" t="s">
        <v>3574</v>
      </c>
      <c r="L1256" s="325" t="s">
        <v>4674</v>
      </c>
      <c r="M1256" s="326" t="s">
        <v>4675</v>
      </c>
      <c r="N1256" s="325" t="s">
        <v>3665</v>
      </c>
      <c r="O1256" s="356" t="s">
        <v>2872</v>
      </c>
      <c r="P1256" s="356"/>
      <c r="Q1256" s="356"/>
    </row>
    <row r="1257" spans="1:17">
      <c r="A1257" s="361"/>
      <c r="B1257" s="322">
        <v>41303</v>
      </c>
      <c r="C1257" s="323">
        <v>3331</v>
      </c>
      <c r="D1257" s="323" t="s">
        <v>2845</v>
      </c>
      <c r="E1257" s="325" t="s">
        <v>94</v>
      </c>
      <c r="G1257" s="324">
        <v>2</v>
      </c>
      <c r="H1257" s="324">
        <v>1.5</v>
      </c>
      <c r="I1257" s="324">
        <v>1</v>
      </c>
      <c r="J1257" s="324">
        <v>1</v>
      </c>
      <c r="K1257" s="324" t="s">
        <v>3574</v>
      </c>
      <c r="L1257" s="325" t="s">
        <v>4676</v>
      </c>
      <c r="M1257" s="326" t="s">
        <v>4677</v>
      </c>
      <c r="N1257" s="325" t="s">
        <v>4678</v>
      </c>
      <c r="O1257" s="321" t="s">
        <v>4679</v>
      </c>
    </row>
    <row r="1258" spans="1:17">
      <c r="B1258" s="322">
        <v>41297</v>
      </c>
      <c r="C1258" s="323">
        <v>3332</v>
      </c>
      <c r="D1258" s="323" t="s">
        <v>2845</v>
      </c>
      <c r="E1258" s="325" t="s">
        <v>94</v>
      </c>
      <c r="G1258" s="324">
        <v>10</v>
      </c>
      <c r="H1258" s="324">
        <v>6.625</v>
      </c>
      <c r="I1258" s="324">
        <v>4.75</v>
      </c>
      <c r="J1258" s="324">
        <v>1</v>
      </c>
      <c r="K1258" s="324" t="s">
        <v>2861</v>
      </c>
      <c r="L1258" s="325" t="s">
        <v>4599</v>
      </c>
      <c r="M1258" s="326" t="s">
        <v>4680</v>
      </c>
      <c r="N1258" s="325" t="s">
        <v>4681</v>
      </c>
    </row>
    <row r="1259" spans="1:17">
      <c r="B1259" s="322">
        <v>41297</v>
      </c>
      <c r="C1259" s="323">
        <v>3333</v>
      </c>
      <c r="D1259" s="323" t="s">
        <v>2845</v>
      </c>
      <c r="E1259" s="325" t="s">
        <v>94</v>
      </c>
      <c r="G1259" s="324">
        <v>14.9375</v>
      </c>
      <c r="H1259" s="324">
        <v>7.625</v>
      </c>
      <c r="I1259" s="324">
        <v>3.75</v>
      </c>
      <c r="J1259" s="324">
        <v>1</v>
      </c>
      <c r="K1259" s="324" t="s">
        <v>2861</v>
      </c>
      <c r="L1259" s="325" t="s">
        <v>4599</v>
      </c>
      <c r="M1259" s="326" t="s">
        <v>4682</v>
      </c>
      <c r="N1259" s="325" t="s">
        <v>4683</v>
      </c>
      <c r="O1259" s="321" t="s">
        <v>4684</v>
      </c>
    </row>
    <row r="1260" spans="1:17">
      <c r="B1260" s="322">
        <v>41297</v>
      </c>
      <c r="C1260" s="323">
        <v>3334</v>
      </c>
      <c r="D1260" s="323" t="s">
        <v>2845</v>
      </c>
      <c r="E1260" s="325" t="s">
        <v>94</v>
      </c>
      <c r="G1260" s="324">
        <v>16</v>
      </c>
      <c r="H1260" s="324">
        <v>9.625</v>
      </c>
      <c r="I1260" s="324">
        <v>4.125</v>
      </c>
      <c r="J1260" s="324">
        <v>1</v>
      </c>
      <c r="K1260" s="324" t="s">
        <v>2861</v>
      </c>
      <c r="L1260" s="325" t="s">
        <v>4599</v>
      </c>
      <c r="M1260" s="326" t="s">
        <v>4685</v>
      </c>
      <c r="N1260" s="325" t="s">
        <v>4686</v>
      </c>
      <c r="O1260" s="321" t="s">
        <v>4687</v>
      </c>
    </row>
    <row r="1261" spans="1:17">
      <c r="B1261" s="322">
        <v>41297</v>
      </c>
      <c r="C1261" s="323">
        <v>3336</v>
      </c>
      <c r="D1261" s="323" t="s">
        <v>2845</v>
      </c>
      <c r="E1261" s="325" t="s">
        <v>94</v>
      </c>
      <c r="G1261" s="324">
        <v>10</v>
      </c>
      <c r="H1261" s="324">
        <v>9.625</v>
      </c>
      <c r="I1261" s="324">
        <v>4.125</v>
      </c>
      <c r="J1261" s="324">
        <v>1</v>
      </c>
      <c r="K1261" s="324" t="s">
        <v>2861</v>
      </c>
      <c r="L1261" s="325" t="s">
        <v>4599</v>
      </c>
      <c r="M1261" s="326" t="s">
        <v>4688</v>
      </c>
      <c r="N1261" s="325" t="s">
        <v>4689</v>
      </c>
    </row>
    <row r="1262" spans="1:17">
      <c r="B1262" s="322">
        <v>41297</v>
      </c>
      <c r="C1262" s="323">
        <v>3337</v>
      </c>
      <c r="D1262" s="323" t="s">
        <v>2845</v>
      </c>
      <c r="E1262" s="325" t="s">
        <v>94</v>
      </c>
      <c r="G1262" s="324">
        <v>11.1875</v>
      </c>
      <c r="H1262" s="324">
        <v>5.625</v>
      </c>
      <c r="I1262" s="324">
        <v>3.75</v>
      </c>
      <c r="J1262" s="324">
        <v>1</v>
      </c>
      <c r="K1262" s="324" t="s">
        <v>2861</v>
      </c>
      <c r="L1262" s="325" t="s">
        <v>4599</v>
      </c>
      <c r="M1262" s="326" t="s">
        <v>4690</v>
      </c>
      <c r="N1262" s="325" t="s">
        <v>4650</v>
      </c>
    </row>
    <row r="1263" spans="1:17">
      <c r="B1263" s="322">
        <v>41303</v>
      </c>
      <c r="C1263" s="323">
        <v>3338</v>
      </c>
      <c r="D1263" s="323" t="s">
        <v>2845</v>
      </c>
      <c r="E1263" s="325" t="s">
        <v>94</v>
      </c>
      <c r="G1263" s="324">
        <v>10.25</v>
      </c>
      <c r="H1263" s="324">
        <v>9.25</v>
      </c>
      <c r="I1263" s="324">
        <v>1.25</v>
      </c>
      <c r="L1263" s="325" t="s">
        <v>4691</v>
      </c>
      <c r="M1263" s="326" t="s">
        <v>4692</v>
      </c>
      <c r="N1263" s="325" t="s">
        <v>3955</v>
      </c>
    </row>
    <row r="1264" spans="1:17">
      <c r="B1264" s="322">
        <v>41302</v>
      </c>
      <c r="C1264" s="323">
        <v>3339</v>
      </c>
      <c r="D1264" s="323" t="s">
        <v>2845</v>
      </c>
      <c r="E1264" s="325" t="s">
        <v>94</v>
      </c>
      <c r="G1264" s="324">
        <v>7</v>
      </c>
      <c r="H1264" s="324">
        <v>1.75</v>
      </c>
      <c r="I1264" s="324">
        <v>1.25</v>
      </c>
      <c r="J1264" s="324">
        <v>0.625</v>
      </c>
      <c r="K1264" s="324" t="s">
        <v>2894</v>
      </c>
      <c r="L1264" s="325" t="s">
        <v>4693</v>
      </c>
      <c r="N1264" s="325" t="s">
        <v>4694</v>
      </c>
      <c r="O1264" s="321" t="s">
        <v>4310</v>
      </c>
      <c r="P1264" s="321" t="s">
        <v>4636</v>
      </c>
      <c r="Q1264" s="321" t="s">
        <v>4637</v>
      </c>
    </row>
    <row r="1265" spans="1:17">
      <c r="B1265" s="322">
        <v>41302</v>
      </c>
      <c r="C1265" s="323">
        <v>3340</v>
      </c>
      <c r="D1265" s="323" t="s">
        <v>2845</v>
      </c>
      <c r="E1265" s="325" t="s">
        <v>94</v>
      </c>
      <c r="F1265" s="325" t="s">
        <v>2860</v>
      </c>
      <c r="G1265" s="324">
        <v>3.0625</v>
      </c>
      <c r="H1265" s="324">
        <v>3.0625</v>
      </c>
      <c r="I1265" s="324">
        <v>0.5625</v>
      </c>
      <c r="J1265" s="324">
        <v>0.5625</v>
      </c>
      <c r="K1265" s="324" t="s">
        <v>2899</v>
      </c>
      <c r="L1265" s="325" t="s">
        <v>3984</v>
      </c>
      <c r="M1265" s="326" t="s">
        <v>4695</v>
      </c>
      <c r="N1265" s="325" t="s">
        <v>4696</v>
      </c>
      <c r="O1265" s="321" t="s">
        <v>4697</v>
      </c>
      <c r="P1265" s="321" t="s">
        <v>4431</v>
      </c>
      <c r="Q1265" s="321" t="s">
        <v>4698</v>
      </c>
    </row>
    <row r="1266" spans="1:17">
      <c r="B1266" s="322">
        <v>41302</v>
      </c>
      <c r="C1266" s="323">
        <v>3341</v>
      </c>
      <c r="D1266" s="323" t="s">
        <v>2845</v>
      </c>
      <c r="E1266" s="325" t="s">
        <v>94</v>
      </c>
      <c r="G1266" s="324">
        <v>11.125</v>
      </c>
      <c r="H1266" s="324">
        <v>8.625</v>
      </c>
      <c r="I1266" s="324">
        <v>2.625</v>
      </c>
      <c r="J1266" s="324">
        <v>2</v>
      </c>
      <c r="K1266" s="324" t="s">
        <v>2861</v>
      </c>
      <c r="L1266" s="325" t="s">
        <v>4599</v>
      </c>
      <c r="M1266" s="326" t="s">
        <v>4699</v>
      </c>
      <c r="N1266" s="325" t="s">
        <v>4700</v>
      </c>
      <c r="O1266" s="321" t="s">
        <v>4617</v>
      </c>
    </row>
    <row r="1267" spans="1:17">
      <c r="B1267" s="322">
        <v>41302</v>
      </c>
      <c r="C1267" s="323">
        <v>3342</v>
      </c>
      <c r="D1267" s="323" t="s">
        <v>2845</v>
      </c>
      <c r="E1267" s="325" t="s">
        <v>94</v>
      </c>
      <c r="G1267" s="324">
        <v>10.6875</v>
      </c>
      <c r="H1267" s="324">
        <v>7.6875</v>
      </c>
      <c r="I1267" s="324">
        <v>2.75</v>
      </c>
      <c r="J1267" s="324">
        <v>2</v>
      </c>
      <c r="K1267" s="324" t="s">
        <v>2861</v>
      </c>
      <c r="L1267" s="325" t="s">
        <v>4599</v>
      </c>
      <c r="M1267" s="326" t="s">
        <v>4701</v>
      </c>
      <c r="N1267" s="325" t="s">
        <v>4702</v>
      </c>
    </row>
    <row r="1268" spans="1:17" s="335" customFormat="1">
      <c r="A1268" s="321"/>
      <c r="B1268" s="322">
        <v>41302</v>
      </c>
      <c r="C1268" s="323">
        <v>3343</v>
      </c>
      <c r="D1268" s="323" t="s">
        <v>2845</v>
      </c>
      <c r="E1268" s="325" t="s">
        <v>94</v>
      </c>
      <c r="F1268" s="325"/>
      <c r="G1268" s="324">
        <v>6.9375</v>
      </c>
      <c r="H1268" s="324">
        <v>11.25</v>
      </c>
      <c r="I1268" s="324">
        <v>4.5625</v>
      </c>
      <c r="J1268" s="324">
        <v>1.5</v>
      </c>
      <c r="K1268" s="324" t="s">
        <v>2861</v>
      </c>
      <c r="L1268" s="325" t="s">
        <v>4599</v>
      </c>
      <c r="M1268" s="326" t="s">
        <v>4703</v>
      </c>
      <c r="N1268" s="325" t="s">
        <v>4704</v>
      </c>
      <c r="O1268" s="321"/>
      <c r="P1268" s="321"/>
      <c r="Q1268" s="321"/>
    </row>
    <row r="1269" spans="1:17">
      <c r="B1269" s="322">
        <v>41302</v>
      </c>
      <c r="C1269" s="323">
        <v>3345</v>
      </c>
      <c r="D1269" s="323" t="s">
        <v>2845</v>
      </c>
      <c r="E1269" s="325" t="s">
        <v>94</v>
      </c>
      <c r="G1269" s="324">
        <v>5.5</v>
      </c>
      <c r="H1269" s="324">
        <v>3.75</v>
      </c>
      <c r="I1269" s="324">
        <v>2.6875</v>
      </c>
      <c r="J1269" s="324">
        <v>2</v>
      </c>
      <c r="K1269" s="324" t="s">
        <v>2861</v>
      </c>
      <c r="L1269" s="325" t="s">
        <v>4599</v>
      </c>
      <c r="M1269" s="326" t="s">
        <v>4705</v>
      </c>
      <c r="N1269" s="325" t="s">
        <v>4706</v>
      </c>
      <c r="O1269" s="321" t="s">
        <v>2872</v>
      </c>
      <c r="P1269" s="321" t="s">
        <v>2851</v>
      </c>
    </row>
    <row r="1270" spans="1:17">
      <c r="B1270" s="322">
        <v>41292</v>
      </c>
      <c r="C1270" s="323">
        <v>3346</v>
      </c>
      <c r="D1270" s="323" t="s">
        <v>2845</v>
      </c>
      <c r="E1270" s="325" t="s">
        <v>94</v>
      </c>
      <c r="G1270" s="324">
        <v>11.9375</v>
      </c>
      <c r="H1270" s="324">
        <v>8.375</v>
      </c>
      <c r="I1270" s="324">
        <v>2.25</v>
      </c>
      <c r="J1270" s="324">
        <v>2</v>
      </c>
      <c r="K1270" s="324" t="s">
        <v>2861</v>
      </c>
      <c r="L1270" s="325" t="s">
        <v>4599</v>
      </c>
      <c r="M1270" s="326" t="s">
        <v>4707</v>
      </c>
      <c r="N1270" s="325" t="s">
        <v>4708</v>
      </c>
      <c r="O1270" s="321" t="s">
        <v>4709</v>
      </c>
    </row>
    <row r="1271" spans="1:17">
      <c r="B1271" s="322">
        <v>41302</v>
      </c>
      <c r="C1271" s="323">
        <v>3347</v>
      </c>
      <c r="D1271" s="323" t="s">
        <v>2845</v>
      </c>
      <c r="E1271" s="325" t="s">
        <v>94</v>
      </c>
      <c r="G1271" s="324">
        <v>11.125</v>
      </c>
      <c r="H1271" s="324">
        <v>8.625</v>
      </c>
      <c r="I1271" s="324">
        <v>2.625</v>
      </c>
      <c r="J1271" s="324">
        <v>2</v>
      </c>
      <c r="K1271" s="324" t="s">
        <v>2861</v>
      </c>
      <c r="L1271" s="325" t="s">
        <v>4599</v>
      </c>
      <c r="M1271" s="326" t="s">
        <v>4710</v>
      </c>
      <c r="N1271" s="325" t="s">
        <v>4672</v>
      </c>
    </row>
    <row r="1272" spans="1:17" s="335" customFormat="1">
      <c r="A1272" s="321"/>
      <c r="B1272" s="322">
        <v>41302</v>
      </c>
      <c r="C1272" s="323">
        <v>3348</v>
      </c>
      <c r="D1272" s="323" t="s">
        <v>2845</v>
      </c>
      <c r="E1272" s="325" t="s">
        <v>94</v>
      </c>
      <c r="F1272" s="325"/>
      <c r="G1272" s="324">
        <v>4</v>
      </c>
      <c r="H1272" s="324">
        <v>8</v>
      </c>
      <c r="I1272" s="324">
        <v>2.4375</v>
      </c>
      <c r="J1272" s="324">
        <v>1.5</v>
      </c>
      <c r="K1272" s="324" t="s">
        <v>2861</v>
      </c>
      <c r="L1272" s="325" t="s">
        <v>4599</v>
      </c>
      <c r="M1272" s="326" t="s">
        <v>4711</v>
      </c>
      <c r="N1272" s="325" t="s">
        <v>2851</v>
      </c>
      <c r="O1272" s="321" t="s">
        <v>3665</v>
      </c>
      <c r="P1272" s="321"/>
      <c r="Q1272" s="321"/>
    </row>
    <row r="1273" spans="1:17">
      <c r="B1273" s="322">
        <v>41302</v>
      </c>
      <c r="C1273" s="323">
        <v>3349</v>
      </c>
      <c r="D1273" s="323" t="s">
        <v>2845</v>
      </c>
      <c r="E1273" s="325" t="s">
        <v>94</v>
      </c>
      <c r="G1273" s="324">
        <v>4</v>
      </c>
      <c r="H1273" s="324">
        <v>10.25</v>
      </c>
      <c r="I1273" s="324">
        <v>2.4375</v>
      </c>
      <c r="J1273" s="324">
        <v>1.5</v>
      </c>
      <c r="K1273" s="324" t="s">
        <v>2861</v>
      </c>
      <c r="L1273" s="325" t="s">
        <v>4599</v>
      </c>
      <c r="M1273" s="326" t="s">
        <v>4712</v>
      </c>
      <c r="N1273" s="325" t="s">
        <v>2851</v>
      </c>
      <c r="O1273" s="321" t="s">
        <v>3665</v>
      </c>
    </row>
    <row r="1274" spans="1:17">
      <c r="B1274" s="322">
        <v>41302</v>
      </c>
      <c r="C1274" s="323">
        <v>3350</v>
      </c>
      <c r="D1274" s="323" t="s">
        <v>2845</v>
      </c>
      <c r="E1274" s="325" t="s">
        <v>94</v>
      </c>
      <c r="G1274" s="324">
        <v>5.9375</v>
      </c>
      <c r="H1274" s="324">
        <v>8</v>
      </c>
      <c r="I1274" s="324">
        <v>4.3125</v>
      </c>
      <c r="J1274" s="324">
        <v>1.5</v>
      </c>
      <c r="K1274" s="324" t="s">
        <v>2861</v>
      </c>
      <c r="L1274" s="325" t="s">
        <v>4599</v>
      </c>
      <c r="M1274" s="326" t="s">
        <v>4713</v>
      </c>
      <c r="N1274" s="325" t="s">
        <v>4650</v>
      </c>
    </row>
    <row r="1275" spans="1:17">
      <c r="B1275" s="322">
        <v>41302</v>
      </c>
      <c r="C1275" s="323">
        <v>3351</v>
      </c>
      <c r="D1275" s="323" t="s">
        <v>2845</v>
      </c>
      <c r="E1275" s="325" t="s">
        <v>94</v>
      </c>
      <c r="G1275" s="324">
        <v>4.1875</v>
      </c>
      <c r="H1275" s="324">
        <v>3.625</v>
      </c>
      <c r="I1275" s="324">
        <v>0.625</v>
      </c>
      <c r="J1275" s="324">
        <v>0.625</v>
      </c>
      <c r="K1275" s="324" t="s">
        <v>2861</v>
      </c>
      <c r="L1275" s="325" t="s">
        <v>4599</v>
      </c>
      <c r="M1275" s="326" t="s">
        <v>4714</v>
      </c>
      <c r="N1275" s="325" t="s">
        <v>4715</v>
      </c>
      <c r="O1275" s="321" t="s">
        <v>2848</v>
      </c>
    </row>
    <row r="1276" spans="1:17">
      <c r="B1276" s="322">
        <v>41302</v>
      </c>
      <c r="C1276" s="323">
        <v>3352</v>
      </c>
      <c r="D1276" s="323" t="s">
        <v>2845</v>
      </c>
      <c r="E1276" s="325" t="s">
        <v>94</v>
      </c>
      <c r="G1276" s="324">
        <v>8.1875</v>
      </c>
      <c r="H1276" s="324">
        <v>3.625</v>
      </c>
      <c r="I1276" s="324">
        <v>1</v>
      </c>
      <c r="J1276" s="324">
        <v>1</v>
      </c>
      <c r="K1276" s="324" t="s">
        <v>2861</v>
      </c>
      <c r="L1276" s="325" t="s">
        <v>4599</v>
      </c>
      <c r="M1276" s="326" t="s">
        <v>4716</v>
      </c>
      <c r="N1276" s="325" t="s">
        <v>3955</v>
      </c>
    </row>
    <row r="1277" spans="1:17">
      <c r="B1277" s="322">
        <v>41302</v>
      </c>
      <c r="C1277" s="323">
        <v>3353</v>
      </c>
      <c r="D1277" s="323" t="s">
        <v>2845</v>
      </c>
      <c r="E1277" s="325" t="s">
        <v>94</v>
      </c>
      <c r="G1277" s="324">
        <v>4.1875</v>
      </c>
      <c r="H1277" s="324">
        <v>3.625</v>
      </c>
      <c r="I1277" s="324">
        <v>1.9375</v>
      </c>
      <c r="J1277" s="324">
        <v>1</v>
      </c>
      <c r="K1277" s="324" t="s">
        <v>2861</v>
      </c>
      <c r="L1277" s="325" t="s">
        <v>4599</v>
      </c>
      <c r="M1277" s="326" t="s">
        <v>4717</v>
      </c>
      <c r="N1277" s="325" t="s">
        <v>2851</v>
      </c>
      <c r="O1277" s="321" t="s">
        <v>2851</v>
      </c>
    </row>
    <row r="1278" spans="1:17">
      <c r="B1278" s="322">
        <v>41302</v>
      </c>
      <c r="C1278" s="323">
        <v>3354</v>
      </c>
      <c r="D1278" s="323" t="s">
        <v>2845</v>
      </c>
      <c r="E1278" s="325" t="s">
        <v>2035</v>
      </c>
      <c r="K1278" s="324" t="s">
        <v>2861</v>
      </c>
      <c r="L1278" s="325" t="s">
        <v>4599</v>
      </c>
      <c r="M1278" s="326" t="s">
        <v>4718</v>
      </c>
      <c r="N1278" s="325" t="s">
        <v>3955</v>
      </c>
    </row>
    <row r="1279" spans="1:17">
      <c r="B1279" s="322">
        <v>41302</v>
      </c>
      <c r="C1279" s="323">
        <v>3355</v>
      </c>
      <c r="D1279" s="323" t="s">
        <v>2849</v>
      </c>
      <c r="E1279" s="325" t="s">
        <v>2035</v>
      </c>
      <c r="G1279" s="324">
        <v>6.3125</v>
      </c>
      <c r="H1279" s="324">
        <v>4.8125</v>
      </c>
      <c r="I1279" s="324">
        <v>0.9375</v>
      </c>
      <c r="K1279" s="324" t="s">
        <v>2861</v>
      </c>
      <c r="L1279" s="325" t="s">
        <v>4599</v>
      </c>
      <c r="M1279" s="326" t="s">
        <v>4719</v>
      </c>
      <c r="N1279" s="325" t="s">
        <v>2851</v>
      </c>
    </row>
    <row r="1280" spans="1:17">
      <c r="B1280" s="322">
        <v>41302</v>
      </c>
      <c r="C1280" s="323">
        <v>3356</v>
      </c>
      <c r="D1280" s="323" t="s">
        <v>2849</v>
      </c>
      <c r="E1280" s="325" t="s">
        <v>2035</v>
      </c>
      <c r="G1280" s="324">
        <v>7.875</v>
      </c>
      <c r="H1280" s="324">
        <v>5.9375</v>
      </c>
      <c r="I1280" s="324">
        <v>1.1875</v>
      </c>
      <c r="K1280" s="324" t="s">
        <v>2861</v>
      </c>
      <c r="L1280" s="325" t="s">
        <v>4599</v>
      </c>
      <c r="M1280" s="326" t="s">
        <v>4720</v>
      </c>
      <c r="N1280" s="325" t="s">
        <v>3955</v>
      </c>
      <c r="O1280" s="321" t="s">
        <v>4721</v>
      </c>
    </row>
    <row r="1281" spans="2:17">
      <c r="B1281" s="322">
        <v>41302</v>
      </c>
      <c r="C1281" s="323">
        <v>3357</v>
      </c>
      <c r="D1281" s="323" t="s">
        <v>2907</v>
      </c>
      <c r="E1281" s="325" t="s">
        <v>4722</v>
      </c>
      <c r="G1281" s="324">
        <v>6.0625</v>
      </c>
      <c r="H1281" s="324">
        <v>8</v>
      </c>
      <c r="I1281" s="324">
        <v>2.0625</v>
      </c>
      <c r="K1281" s="324" t="s">
        <v>2861</v>
      </c>
      <c r="M1281" s="326" t="s">
        <v>4723</v>
      </c>
      <c r="N1281" s="325" t="s">
        <v>4724</v>
      </c>
    </row>
    <row r="1282" spans="2:17">
      <c r="B1282" s="322">
        <v>41302</v>
      </c>
      <c r="C1282" s="323">
        <v>3358</v>
      </c>
      <c r="D1282" s="323" t="s">
        <v>2845</v>
      </c>
      <c r="E1282" s="325" t="s">
        <v>94</v>
      </c>
      <c r="G1282" s="324">
        <v>10</v>
      </c>
      <c r="H1282" s="324">
        <v>9.125</v>
      </c>
      <c r="I1282" s="324">
        <v>6.0625</v>
      </c>
      <c r="J1282" s="324">
        <v>1</v>
      </c>
      <c r="K1282" s="324" t="s">
        <v>2861</v>
      </c>
      <c r="L1282" s="325" t="s">
        <v>4599</v>
      </c>
      <c r="M1282" s="326" t="s">
        <v>4725</v>
      </c>
      <c r="N1282" s="325" t="s">
        <v>4689</v>
      </c>
    </row>
    <row r="1283" spans="2:17">
      <c r="B1283" s="322">
        <v>41307</v>
      </c>
      <c r="C1283" s="323">
        <v>3360</v>
      </c>
      <c r="D1283" s="323" t="s">
        <v>2845</v>
      </c>
      <c r="E1283" s="325" t="s">
        <v>94</v>
      </c>
      <c r="G1283" s="324">
        <v>6.6875</v>
      </c>
      <c r="H1283" s="324">
        <v>7.125</v>
      </c>
      <c r="I1283" s="324">
        <v>4.4375</v>
      </c>
      <c r="J1283" s="324">
        <v>2</v>
      </c>
      <c r="K1283" s="324" t="s">
        <v>2861</v>
      </c>
      <c r="L1283" s="325" t="s">
        <v>4599</v>
      </c>
      <c r="M1283" s="326" t="s">
        <v>4726</v>
      </c>
      <c r="N1283" s="325" t="s">
        <v>4650</v>
      </c>
    </row>
    <row r="1284" spans="2:17">
      <c r="B1284" s="322">
        <v>41307</v>
      </c>
      <c r="C1284" s="323">
        <v>3361</v>
      </c>
      <c r="D1284" s="323" t="s">
        <v>2845</v>
      </c>
      <c r="E1284" s="325" t="s">
        <v>94</v>
      </c>
      <c r="G1284" s="324">
        <v>7.625</v>
      </c>
      <c r="H1284" s="324">
        <v>5.625</v>
      </c>
      <c r="I1284" s="324">
        <v>2.125</v>
      </c>
      <c r="J1284" s="324">
        <v>2</v>
      </c>
      <c r="K1284" s="324" t="s">
        <v>2861</v>
      </c>
      <c r="L1284" s="325" t="s">
        <v>4599</v>
      </c>
      <c r="M1284" s="326" t="s">
        <v>4727</v>
      </c>
      <c r="N1284" s="325" t="s">
        <v>3665</v>
      </c>
      <c r="O1284" s="321" t="s">
        <v>3665</v>
      </c>
    </row>
    <row r="1285" spans="2:17">
      <c r="B1285" s="322">
        <v>41307</v>
      </c>
      <c r="C1285" s="323">
        <v>3362</v>
      </c>
      <c r="D1285" s="323" t="s">
        <v>2845</v>
      </c>
      <c r="E1285" s="325" t="s">
        <v>94</v>
      </c>
      <c r="G1285" s="324">
        <v>5.6875</v>
      </c>
      <c r="H1285" s="324">
        <v>7.125</v>
      </c>
      <c r="I1285" s="324">
        <v>4</v>
      </c>
      <c r="J1285" s="324">
        <v>2</v>
      </c>
      <c r="K1285" s="324" t="s">
        <v>2861</v>
      </c>
      <c r="L1285" s="325" t="s">
        <v>4599</v>
      </c>
      <c r="M1285" s="326" t="s">
        <v>4728</v>
      </c>
      <c r="N1285" s="325" t="s">
        <v>4729</v>
      </c>
    </row>
    <row r="1286" spans="2:17">
      <c r="B1286" s="322">
        <v>41309</v>
      </c>
      <c r="C1286" s="323">
        <v>3366</v>
      </c>
      <c r="D1286" s="323" t="s">
        <v>3866</v>
      </c>
      <c r="E1286" s="325" t="s">
        <v>3825</v>
      </c>
      <c r="G1286" s="324">
        <v>4.75</v>
      </c>
      <c r="H1286" s="324">
        <v>3</v>
      </c>
      <c r="J1286" s="324">
        <v>1</v>
      </c>
      <c r="K1286" s="324" t="s">
        <v>3924</v>
      </c>
      <c r="L1286" s="325" t="s">
        <v>4730</v>
      </c>
      <c r="M1286" s="326" t="s">
        <v>4731</v>
      </c>
    </row>
    <row r="1287" spans="2:17">
      <c r="B1287" s="322">
        <v>41312</v>
      </c>
      <c r="C1287" s="323">
        <v>3367</v>
      </c>
      <c r="D1287" s="323" t="s">
        <v>2849</v>
      </c>
      <c r="E1287" s="325" t="s">
        <v>2035</v>
      </c>
      <c r="G1287" s="324">
        <v>6.9375</v>
      </c>
      <c r="H1287" s="324">
        <v>4.75</v>
      </c>
      <c r="I1287" s="324">
        <v>0.75</v>
      </c>
      <c r="K1287" s="324" t="s">
        <v>2861</v>
      </c>
      <c r="L1287" s="325" t="s">
        <v>4599</v>
      </c>
      <c r="M1287" s="326" t="s">
        <v>4732</v>
      </c>
      <c r="N1287" s="325" t="s">
        <v>2851</v>
      </c>
    </row>
    <row r="1288" spans="2:17">
      <c r="B1288" s="322">
        <v>41312</v>
      </c>
      <c r="C1288" s="323">
        <v>3368</v>
      </c>
      <c r="D1288" s="323" t="s">
        <v>2845</v>
      </c>
      <c r="E1288" s="325" t="s">
        <v>94</v>
      </c>
      <c r="G1288" s="324">
        <v>5.5</v>
      </c>
      <c r="H1288" s="324">
        <v>3.75</v>
      </c>
      <c r="I1288" s="324">
        <v>2.3125</v>
      </c>
      <c r="J1288" s="324">
        <v>2</v>
      </c>
      <c r="K1288" s="324" t="s">
        <v>2861</v>
      </c>
      <c r="L1288" s="325" t="s">
        <v>4599</v>
      </c>
      <c r="M1288" s="326" t="s">
        <v>4733</v>
      </c>
      <c r="N1288" s="325" t="s">
        <v>4734</v>
      </c>
    </row>
    <row r="1289" spans="2:17">
      <c r="B1289" s="322">
        <v>41316</v>
      </c>
      <c r="C1289" s="323">
        <v>3370</v>
      </c>
      <c r="D1289" s="323" t="s">
        <v>2845</v>
      </c>
      <c r="E1289" s="325" t="s">
        <v>94</v>
      </c>
      <c r="G1289" s="324">
        <v>7.5625</v>
      </c>
      <c r="H1289" s="324">
        <v>1.75</v>
      </c>
      <c r="I1289" s="324">
        <v>3.5</v>
      </c>
      <c r="J1289" s="324">
        <v>2</v>
      </c>
      <c r="K1289" s="324" t="s">
        <v>3736</v>
      </c>
      <c r="L1289" s="325" t="s">
        <v>4735</v>
      </c>
      <c r="M1289" s="326" t="s">
        <v>4736</v>
      </c>
      <c r="N1289" s="325" t="s">
        <v>4737</v>
      </c>
      <c r="O1289" s="321" t="s">
        <v>4738</v>
      </c>
    </row>
    <row r="1290" spans="2:17">
      <c r="B1290" s="322">
        <v>41320</v>
      </c>
      <c r="C1290" s="323">
        <v>3371</v>
      </c>
      <c r="D1290" s="323" t="s">
        <v>2907</v>
      </c>
      <c r="E1290" s="325" t="s">
        <v>14</v>
      </c>
      <c r="G1290" s="324">
        <v>7.375</v>
      </c>
      <c r="H1290" s="324">
        <v>1.6875</v>
      </c>
      <c r="I1290" s="324">
        <v>4.625</v>
      </c>
      <c r="L1290" s="325" t="s">
        <v>4735</v>
      </c>
      <c r="M1290" s="326" t="s">
        <v>4739</v>
      </c>
      <c r="N1290" s="325" t="s">
        <v>4740</v>
      </c>
    </row>
    <row r="1291" spans="2:17">
      <c r="B1291" s="322">
        <v>41318</v>
      </c>
      <c r="C1291" s="323">
        <v>3373</v>
      </c>
      <c r="D1291" s="323" t="s">
        <v>2845</v>
      </c>
      <c r="E1291" s="325" t="s">
        <v>94</v>
      </c>
      <c r="G1291" s="324">
        <v>2.3125</v>
      </c>
      <c r="H1291" s="324">
        <v>1.9375</v>
      </c>
      <c r="I1291" s="324">
        <v>1.9375</v>
      </c>
      <c r="J1291" s="324">
        <v>1.25</v>
      </c>
      <c r="L1291" s="325" t="s">
        <v>4741</v>
      </c>
      <c r="M1291" s="326" t="s">
        <v>4742</v>
      </c>
      <c r="N1291" s="325" t="s">
        <v>4743</v>
      </c>
    </row>
    <row r="1292" spans="2:17">
      <c r="B1292" s="322">
        <v>41325</v>
      </c>
      <c r="C1292" s="323">
        <v>3374</v>
      </c>
      <c r="D1292" s="323" t="s">
        <v>2845</v>
      </c>
      <c r="E1292" s="325" t="s">
        <v>94</v>
      </c>
      <c r="F1292" s="325" t="s">
        <v>2860</v>
      </c>
      <c r="G1292" s="324">
        <v>2.8125</v>
      </c>
      <c r="H1292" s="324">
        <v>2.625</v>
      </c>
      <c r="I1292" s="324">
        <v>1.4375</v>
      </c>
      <c r="J1292" s="324">
        <v>1</v>
      </c>
      <c r="K1292" s="324" t="s">
        <v>2899</v>
      </c>
      <c r="L1292" s="325" t="s">
        <v>3984</v>
      </c>
      <c r="N1292" s="325" t="s">
        <v>4744</v>
      </c>
      <c r="O1292" s="321" t="s">
        <v>4745</v>
      </c>
      <c r="P1292" s="321" t="s">
        <v>4431</v>
      </c>
      <c r="Q1292" s="321" t="s">
        <v>4527</v>
      </c>
    </row>
    <row r="1293" spans="2:17">
      <c r="B1293" s="322">
        <v>41317</v>
      </c>
      <c r="C1293" s="323">
        <v>3375</v>
      </c>
      <c r="D1293" s="323" t="s">
        <v>2845</v>
      </c>
      <c r="E1293" s="325" t="s">
        <v>94</v>
      </c>
      <c r="G1293" s="324">
        <v>3.5</v>
      </c>
      <c r="H1293" s="324">
        <v>3.5</v>
      </c>
      <c r="I1293" s="324">
        <v>0.75</v>
      </c>
      <c r="J1293" s="324">
        <v>0.5</v>
      </c>
      <c r="L1293" s="325" t="s">
        <v>4746</v>
      </c>
      <c r="M1293" s="326" t="s">
        <v>4747</v>
      </c>
      <c r="N1293" s="325" t="s">
        <v>4748</v>
      </c>
    </row>
    <row r="1294" spans="2:17">
      <c r="B1294" s="322">
        <v>41331</v>
      </c>
      <c r="C1294" s="323">
        <v>3376</v>
      </c>
      <c r="D1294" s="323" t="s">
        <v>2845</v>
      </c>
      <c r="E1294" s="325" t="s">
        <v>94</v>
      </c>
      <c r="G1294" s="324">
        <v>2.125</v>
      </c>
      <c r="H1294" s="324">
        <v>1.75</v>
      </c>
      <c r="I1294" s="324">
        <v>0.4375</v>
      </c>
      <c r="J1294" s="324">
        <v>0.75</v>
      </c>
      <c r="L1294" s="325" t="s">
        <v>4749</v>
      </c>
      <c r="M1294" s="326" t="s">
        <v>4750</v>
      </c>
      <c r="N1294" s="325" t="s">
        <v>3955</v>
      </c>
    </row>
    <row r="1295" spans="2:17">
      <c r="B1295" s="322">
        <v>41360</v>
      </c>
      <c r="C1295" s="323">
        <v>3380</v>
      </c>
      <c r="D1295" s="323" t="s">
        <v>2845</v>
      </c>
      <c r="E1295" s="325" t="s">
        <v>94</v>
      </c>
      <c r="G1295" s="324">
        <v>5.75</v>
      </c>
      <c r="H1295" s="324">
        <v>2.375</v>
      </c>
      <c r="I1295" s="324">
        <v>1</v>
      </c>
      <c r="J1295" s="324">
        <v>0.75</v>
      </c>
      <c r="K1295" s="324" t="s">
        <v>3574</v>
      </c>
      <c r="L1295" s="325" t="s">
        <v>4751</v>
      </c>
      <c r="M1295" s="326" t="s">
        <v>4752</v>
      </c>
      <c r="N1295" s="325" t="s">
        <v>4753</v>
      </c>
      <c r="O1295" s="321" t="s">
        <v>3607</v>
      </c>
    </row>
    <row r="1296" spans="2:17">
      <c r="B1296" s="322">
        <v>41373</v>
      </c>
      <c r="C1296" s="323">
        <v>3382</v>
      </c>
      <c r="D1296" s="323" t="s">
        <v>2845</v>
      </c>
      <c r="E1296" s="325" t="s">
        <v>94</v>
      </c>
      <c r="G1296" s="324">
        <v>4.75</v>
      </c>
      <c r="H1296" s="324">
        <v>2.75</v>
      </c>
      <c r="I1296" s="324">
        <v>1.625</v>
      </c>
      <c r="J1296" s="324">
        <v>1.25</v>
      </c>
      <c r="K1296" s="324" t="s">
        <v>4119</v>
      </c>
      <c r="L1296" s="325" t="s">
        <v>4280</v>
      </c>
      <c r="N1296" s="325" t="s">
        <v>4754</v>
      </c>
    </row>
    <row r="1297" spans="2:17">
      <c r="B1297" s="322">
        <v>41375</v>
      </c>
      <c r="C1297" s="323">
        <v>3384</v>
      </c>
      <c r="D1297" s="323" t="s">
        <v>2845</v>
      </c>
      <c r="E1297" s="325" t="s">
        <v>94</v>
      </c>
      <c r="G1297" s="324">
        <v>6.25</v>
      </c>
      <c r="H1297" s="324">
        <v>6.25</v>
      </c>
      <c r="I1297" s="324">
        <v>1.25</v>
      </c>
      <c r="J1297" s="324">
        <v>1.25</v>
      </c>
      <c r="L1297" s="325" t="s">
        <v>4755</v>
      </c>
      <c r="M1297" s="326" t="s">
        <v>4756</v>
      </c>
      <c r="N1297" s="325" t="s">
        <v>4757</v>
      </c>
      <c r="O1297" s="321" t="s">
        <v>4758</v>
      </c>
    </row>
    <row r="1298" spans="2:17">
      <c r="B1298" s="322">
        <v>41379</v>
      </c>
      <c r="C1298" s="323">
        <v>3385</v>
      </c>
      <c r="D1298" s="323" t="s">
        <v>2845</v>
      </c>
      <c r="E1298" s="325" t="s">
        <v>94</v>
      </c>
      <c r="G1298" s="324">
        <v>4.9375</v>
      </c>
      <c r="H1298" s="324">
        <v>4.125</v>
      </c>
      <c r="I1298" s="324">
        <v>0.875</v>
      </c>
      <c r="J1298" s="324">
        <v>0.875</v>
      </c>
      <c r="K1298" s="324" t="s">
        <v>4102</v>
      </c>
      <c r="L1298" s="325" t="s">
        <v>4759</v>
      </c>
      <c r="M1298" s="326" t="s">
        <v>4760</v>
      </c>
      <c r="N1298" s="325" t="s">
        <v>2851</v>
      </c>
      <c r="O1298" s="321" t="s">
        <v>2851</v>
      </c>
    </row>
    <row r="1299" spans="2:17">
      <c r="B1299" s="322">
        <v>41379</v>
      </c>
      <c r="C1299" s="323">
        <v>3386</v>
      </c>
      <c r="D1299" s="323" t="s">
        <v>2845</v>
      </c>
      <c r="E1299" s="325" t="s">
        <v>94</v>
      </c>
      <c r="G1299" s="324">
        <v>4.75</v>
      </c>
      <c r="H1299" s="324">
        <v>2.25</v>
      </c>
      <c r="I1299" s="324">
        <v>2.25</v>
      </c>
      <c r="J1299" s="324">
        <v>2.25</v>
      </c>
      <c r="K1299" s="324" t="s">
        <v>4102</v>
      </c>
      <c r="L1299" s="325" t="s">
        <v>4759</v>
      </c>
      <c r="M1299" s="326" t="s">
        <v>4761</v>
      </c>
      <c r="N1299" s="325" t="s">
        <v>2851</v>
      </c>
      <c r="O1299" s="321" t="s">
        <v>2851</v>
      </c>
    </row>
    <row r="1300" spans="2:17">
      <c r="B1300" s="322">
        <v>41387</v>
      </c>
      <c r="C1300" s="323">
        <v>3387</v>
      </c>
      <c r="D1300" s="323" t="s">
        <v>2907</v>
      </c>
      <c r="E1300" s="325" t="s">
        <v>2625</v>
      </c>
      <c r="G1300" s="324">
        <v>4.625</v>
      </c>
      <c r="H1300" s="324">
        <v>2.75</v>
      </c>
      <c r="I1300" s="324">
        <v>1.125</v>
      </c>
      <c r="J1300" s="324">
        <v>0.875</v>
      </c>
      <c r="K1300" s="324" t="s">
        <v>4119</v>
      </c>
      <c r="L1300" s="325" t="s">
        <v>4280</v>
      </c>
      <c r="M1300" s="326" t="s">
        <v>4762</v>
      </c>
      <c r="N1300" s="325" t="s">
        <v>2851</v>
      </c>
    </row>
    <row r="1301" spans="2:17">
      <c r="B1301" s="322">
        <v>41393</v>
      </c>
      <c r="C1301" s="323">
        <v>3388</v>
      </c>
      <c r="D1301" s="323" t="s">
        <v>2845</v>
      </c>
      <c r="E1301" s="325" t="s">
        <v>94</v>
      </c>
      <c r="G1301" s="324">
        <v>5.0625</v>
      </c>
      <c r="H1301" s="324">
        <v>5.0625</v>
      </c>
      <c r="I1301" s="324">
        <v>0.5625</v>
      </c>
      <c r="J1301" s="324">
        <v>0.5625</v>
      </c>
      <c r="K1301" s="324" t="s">
        <v>2861</v>
      </c>
      <c r="L1301" s="325" t="s">
        <v>4763</v>
      </c>
      <c r="M1301" s="326" t="s">
        <v>4764</v>
      </c>
      <c r="N1301" s="325" t="s">
        <v>3903</v>
      </c>
      <c r="O1301" s="321" t="s">
        <v>2851</v>
      </c>
    </row>
    <row r="1302" spans="2:17">
      <c r="B1302" s="322">
        <v>41404</v>
      </c>
      <c r="C1302" s="323">
        <v>3390</v>
      </c>
      <c r="D1302" s="323" t="s">
        <v>2845</v>
      </c>
      <c r="E1302" s="325" t="s">
        <v>94</v>
      </c>
      <c r="G1302" s="324">
        <v>5.5</v>
      </c>
      <c r="H1302" s="324">
        <v>2.75</v>
      </c>
      <c r="I1302" s="324">
        <v>0.625</v>
      </c>
      <c r="J1302" s="324">
        <v>0.625</v>
      </c>
      <c r="K1302" s="324" t="s">
        <v>4102</v>
      </c>
      <c r="L1302" s="325" t="s">
        <v>4765</v>
      </c>
      <c r="M1302" s="326" t="s">
        <v>4760</v>
      </c>
      <c r="N1302" s="325" t="s">
        <v>3955</v>
      </c>
    </row>
    <row r="1303" spans="2:17">
      <c r="B1303" s="322">
        <v>41409</v>
      </c>
      <c r="C1303" s="323">
        <v>3391</v>
      </c>
      <c r="D1303" s="323" t="s">
        <v>2907</v>
      </c>
      <c r="E1303" s="325" t="s">
        <v>3786</v>
      </c>
      <c r="G1303" s="324">
        <v>5.25</v>
      </c>
      <c r="H1303" s="324">
        <v>4.25</v>
      </c>
      <c r="I1303" s="324">
        <v>1.1875</v>
      </c>
      <c r="K1303" s="324" t="s">
        <v>3736</v>
      </c>
      <c r="L1303" s="325" t="s">
        <v>3870</v>
      </c>
      <c r="M1303" s="326" t="s">
        <v>4766</v>
      </c>
      <c r="N1303" s="325" t="s">
        <v>4498</v>
      </c>
    </row>
    <row r="1304" spans="2:17" s="367" customFormat="1">
      <c r="B1304" s="362">
        <v>41414</v>
      </c>
      <c r="C1304" s="363">
        <v>3392</v>
      </c>
      <c r="D1304" s="363" t="s">
        <v>2845</v>
      </c>
      <c r="E1304" s="364" t="s">
        <v>94</v>
      </c>
      <c r="F1304" s="364" t="s">
        <v>2860</v>
      </c>
      <c r="G1304" s="365">
        <v>2.375</v>
      </c>
      <c r="H1304" s="365">
        <v>1.875</v>
      </c>
      <c r="I1304" s="365">
        <v>1.6875</v>
      </c>
      <c r="J1304" s="365">
        <v>1</v>
      </c>
      <c r="K1304" s="365" t="s">
        <v>2861</v>
      </c>
      <c r="L1304" s="364" t="s">
        <v>3156</v>
      </c>
      <c r="M1304" s="366" t="s">
        <v>4767</v>
      </c>
      <c r="N1304" s="364" t="s">
        <v>4768</v>
      </c>
      <c r="O1304" s="367" t="s">
        <v>4769</v>
      </c>
      <c r="P1304" s="367" t="s">
        <v>4770</v>
      </c>
      <c r="Q1304" s="367" t="s">
        <v>4771</v>
      </c>
    </row>
    <row r="1305" spans="2:17" s="367" customFormat="1">
      <c r="B1305" s="362">
        <v>41414</v>
      </c>
      <c r="C1305" s="363">
        <v>3393</v>
      </c>
      <c r="D1305" s="363" t="s">
        <v>2845</v>
      </c>
      <c r="E1305" s="364" t="s">
        <v>94</v>
      </c>
      <c r="F1305" s="364" t="s">
        <v>2860</v>
      </c>
      <c r="G1305" s="365">
        <v>9</v>
      </c>
      <c r="H1305" s="365">
        <v>8</v>
      </c>
      <c r="I1305" s="365">
        <v>2</v>
      </c>
      <c r="J1305" s="365"/>
      <c r="K1305" s="365" t="s">
        <v>2861</v>
      </c>
      <c r="L1305" s="364" t="s">
        <v>3156</v>
      </c>
      <c r="M1305" s="366" t="s">
        <v>4772</v>
      </c>
      <c r="N1305" s="364" t="s">
        <v>4773</v>
      </c>
      <c r="O1305" s="367" t="s">
        <v>4774</v>
      </c>
      <c r="P1305" s="367" t="s">
        <v>3909</v>
      </c>
      <c r="Q1305" s="367" t="s">
        <v>3909</v>
      </c>
    </row>
    <row r="1306" spans="2:17" s="367" customFormat="1">
      <c r="B1306" s="362">
        <v>41414</v>
      </c>
      <c r="C1306" s="363">
        <v>3394</v>
      </c>
      <c r="D1306" s="363" t="s">
        <v>2845</v>
      </c>
      <c r="E1306" s="364" t="s">
        <v>94</v>
      </c>
      <c r="F1306" s="364" t="s">
        <v>2860</v>
      </c>
      <c r="G1306" s="365">
        <v>3</v>
      </c>
      <c r="H1306" s="365">
        <v>3</v>
      </c>
      <c r="I1306" s="365">
        <v>1.5625</v>
      </c>
      <c r="J1306" s="365">
        <v>1</v>
      </c>
      <c r="K1306" s="365" t="s">
        <v>2861</v>
      </c>
      <c r="L1306" s="364" t="s">
        <v>3156</v>
      </c>
      <c r="M1306" s="366" t="s">
        <v>4775</v>
      </c>
      <c r="N1306" s="364" t="s">
        <v>4776</v>
      </c>
      <c r="O1306" s="367" t="s">
        <v>4777</v>
      </c>
      <c r="P1306" s="367" t="s">
        <v>4636</v>
      </c>
      <c r="Q1306" s="367" t="s">
        <v>4637</v>
      </c>
    </row>
    <row r="1307" spans="2:17" s="367" customFormat="1">
      <c r="B1307" s="362">
        <v>41414</v>
      </c>
      <c r="C1307" s="363">
        <v>3395</v>
      </c>
      <c r="D1307" s="363" t="s">
        <v>2845</v>
      </c>
      <c r="E1307" s="364" t="s">
        <v>94</v>
      </c>
      <c r="F1307" s="364" t="s">
        <v>2860</v>
      </c>
      <c r="G1307" s="365">
        <v>6</v>
      </c>
      <c r="H1307" s="365">
        <v>6</v>
      </c>
      <c r="I1307" s="365">
        <v>2</v>
      </c>
      <c r="J1307" s="365">
        <v>1</v>
      </c>
      <c r="K1307" s="365" t="s">
        <v>2861</v>
      </c>
      <c r="L1307" s="364" t="s">
        <v>3156</v>
      </c>
      <c r="M1307" s="366" t="s">
        <v>4778</v>
      </c>
      <c r="N1307" s="364" t="s">
        <v>4779</v>
      </c>
      <c r="O1307" s="367" t="s">
        <v>4780</v>
      </c>
      <c r="P1307" s="367" t="s">
        <v>4602</v>
      </c>
      <c r="Q1307" s="367" t="s">
        <v>3909</v>
      </c>
    </row>
    <row r="1308" spans="2:17" s="367" customFormat="1">
      <c r="B1308" s="362">
        <v>41414</v>
      </c>
      <c r="C1308" s="363">
        <v>3396</v>
      </c>
      <c r="D1308" s="363" t="s">
        <v>2845</v>
      </c>
      <c r="E1308" s="364" t="s">
        <v>94</v>
      </c>
      <c r="F1308" s="364" t="s">
        <v>2860</v>
      </c>
      <c r="G1308" s="365">
        <v>4.0625</v>
      </c>
      <c r="H1308" s="365">
        <v>3.5</v>
      </c>
      <c r="I1308" s="365">
        <v>1.25</v>
      </c>
      <c r="J1308" s="365">
        <v>1</v>
      </c>
      <c r="K1308" s="365" t="s">
        <v>2861</v>
      </c>
      <c r="L1308" s="364" t="s">
        <v>3156</v>
      </c>
      <c r="M1308" s="366" t="s">
        <v>4781</v>
      </c>
      <c r="N1308" s="364" t="s">
        <v>4782</v>
      </c>
      <c r="O1308" s="367" t="s">
        <v>4783</v>
      </c>
      <c r="P1308" s="367" t="s">
        <v>3318</v>
      </c>
      <c r="Q1308" s="367" t="s">
        <v>3907</v>
      </c>
    </row>
    <row r="1309" spans="2:17" s="367" customFormat="1">
      <c r="B1309" s="362">
        <v>41414</v>
      </c>
      <c r="C1309" s="363">
        <v>3398</v>
      </c>
      <c r="D1309" s="363" t="s">
        <v>2845</v>
      </c>
      <c r="E1309" s="364" t="s">
        <v>94</v>
      </c>
      <c r="F1309" s="364" t="s">
        <v>2860</v>
      </c>
      <c r="G1309" s="365">
        <v>4.0625</v>
      </c>
      <c r="H1309" s="365">
        <v>3.5</v>
      </c>
      <c r="I1309" s="365">
        <v>1.75</v>
      </c>
      <c r="J1309" s="365"/>
      <c r="K1309" s="365" t="s">
        <v>2861</v>
      </c>
      <c r="L1309" s="364" t="s">
        <v>3156</v>
      </c>
      <c r="M1309" s="366" t="s">
        <v>4784</v>
      </c>
      <c r="N1309" s="364" t="s">
        <v>4785</v>
      </c>
      <c r="O1309" s="367" t="s">
        <v>4786</v>
      </c>
      <c r="P1309" s="367" t="s">
        <v>3318</v>
      </c>
      <c r="Q1309" s="367" t="s">
        <v>3907</v>
      </c>
    </row>
    <row r="1310" spans="2:17">
      <c r="B1310" s="322">
        <v>41416</v>
      </c>
      <c r="C1310" s="323">
        <v>3403</v>
      </c>
      <c r="D1310" s="323" t="s">
        <v>2845</v>
      </c>
      <c r="E1310" s="325" t="s">
        <v>94</v>
      </c>
      <c r="G1310" s="324">
        <v>9</v>
      </c>
      <c r="H1310" s="324">
        <v>9</v>
      </c>
      <c r="I1310" s="324">
        <v>1.25</v>
      </c>
      <c r="J1310" s="324">
        <v>1.25</v>
      </c>
      <c r="K1310" s="324" t="s">
        <v>3736</v>
      </c>
      <c r="L1310" s="325" t="s">
        <v>4787</v>
      </c>
      <c r="N1310" s="325" t="s">
        <v>4562</v>
      </c>
    </row>
    <row r="1311" spans="2:17">
      <c r="B1311" s="322">
        <v>41417</v>
      </c>
      <c r="C1311" s="323">
        <v>3404</v>
      </c>
      <c r="D1311" s="323" t="s">
        <v>2845</v>
      </c>
      <c r="E1311" s="325" t="s">
        <v>94</v>
      </c>
      <c r="F1311" s="325" t="s">
        <v>2860</v>
      </c>
      <c r="G1311" s="324">
        <v>4.8125</v>
      </c>
      <c r="H1311" s="324">
        <v>3.625</v>
      </c>
      <c r="I1311" s="324">
        <v>1.625</v>
      </c>
      <c r="J1311" s="324">
        <v>1.375</v>
      </c>
      <c r="K1311" s="324" t="s">
        <v>3736</v>
      </c>
      <c r="L1311" s="325" t="s">
        <v>3772</v>
      </c>
      <c r="M1311" s="326" t="s">
        <v>4788</v>
      </c>
      <c r="N1311" s="325" t="s">
        <v>4789</v>
      </c>
      <c r="O1311" s="321" t="s">
        <v>4790</v>
      </c>
      <c r="P1311" s="321" t="s">
        <v>4602</v>
      </c>
      <c r="Q1311" s="321" t="s">
        <v>3907</v>
      </c>
    </row>
    <row r="1312" spans="2:17">
      <c r="B1312" s="322">
        <v>41423</v>
      </c>
      <c r="C1312" s="323">
        <v>3405</v>
      </c>
      <c r="D1312" s="323" t="s">
        <v>2845</v>
      </c>
      <c r="E1312" s="325" t="s">
        <v>94</v>
      </c>
      <c r="G1312" s="324">
        <v>7.5</v>
      </c>
      <c r="H1312" s="324">
        <v>4.5</v>
      </c>
      <c r="I1312" s="324">
        <v>1</v>
      </c>
      <c r="J1312" s="324">
        <v>0.625</v>
      </c>
      <c r="L1312" s="325" t="s">
        <v>4625</v>
      </c>
      <c r="M1312" s="326" t="s">
        <v>4791</v>
      </c>
      <c r="N1312" s="325" t="s">
        <v>4581</v>
      </c>
      <c r="O1312" s="321" t="s">
        <v>2851</v>
      </c>
    </row>
    <row r="1313" spans="1:17" s="335" customFormat="1">
      <c r="A1313" s="321"/>
      <c r="B1313" s="322">
        <v>41424</v>
      </c>
      <c r="C1313" s="323">
        <v>3406</v>
      </c>
      <c r="D1313" s="323" t="s">
        <v>2845</v>
      </c>
      <c r="E1313" s="325" t="s">
        <v>94</v>
      </c>
      <c r="F1313" s="325" t="s">
        <v>2860</v>
      </c>
      <c r="G1313" s="324">
        <v>7.5</v>
      </c>
      <c r="H1313" s="324">
        <v>5.0625</v>
      </c>
      <c r="I1313" s="324">
        <v>2.28125</v>
      </c>
      <c r="J1313" s="324">
        <v>5.15625</v>
      </c>
      <c r="K1313" s="324" t="s">
        <v>4102</v>
      </c>
      <c r="L1313" s="325" t="s">
        <v>4792</v>
      </c>
      <c r="M1313" s="326" t="s">
        <v>4793</v>
      </c>
      <c r="N1313" s="325" t="s">
        <v>4794</v>
      </c>
      <c r="O1313" s="321" t="s">
        <v>4795</v>
      </c>
      <c r="P1313" s="321"/>
      <c r="Q1313" s="321"/>
    </row>
    <row r="1314" spans="1:17">
      <c r="B1314" s="322">
        <v>41425</v>
      </c>
      <c r="C1314" s="323">
        <v>3407</v>
      </c>
      <c r="D1314" s="323" t="s">
        <v>2845</v>
      </c>
      <c r="E1314" s="325" t="s">
        <v>94</v>
      </c>
      <c r="G1314" s="324">
        <v>5.5</v>
      </c>
      <c r="H1314" s="324">
        <v>3</v>
      </c>
      <c r="I1314" s="324">
        <v>1.75</v>
      </c>
      <c r="J1314" s="324">
        <v>1.75</v>
      </c>
      <c r="K1314" s="324" t="s">
        <v>4102</v>
      </c>
      <c r="L1314" s="325" t="s">
        <v>4796</v>
      </c>
      <c r="M1314" s="326" t="s">
        <v>4797</v>
      </c>
      <c r="N1314" s="325" t="s">
        <v>4798</v>
      </c>
      <c r="O1314" s="321" t="s">
        <v>4798</v>
      </c>
      <c r="P1314" s="321" t="s">
        <v>3907</v>
      </c>
      <c r="Q1314" s="321" t="s">
        <v>3907</v>
      </c>
    </row>
    <row r="1315" spans="1:17">
      <c r="B1315" s="322">
        <v>41439</v>
      </c>
      <c r="C1315" s="323">
        <v>3408</v>
      </c>
      <c r="D1315" s="323" t="s">
        <v>2845</v>
      </c>
      <c r="E1315" s="325" t="s">
        <v>94</v>
      </c>
      <c r="G1315" s="324">
        <v>6.5</v>
      </c>
      <c r="H1315" s="324">
        <v>5</v>
      </c>
      <c r="I1315" s="324">
        <v>1.5</v>
      </c>
      <c r="J1315" s="324">
        <v>1.5</v>
      </c>
      <c r="K1315" s="324" t="s">
        <v>4102</v>
      </c>
      <c r="L1315" s="325" t="s">
        <v>4799</v>
      </c>
      <c r="N1315" s="325" t="s">
        <v>4800</v>
      </c>
    </row>
    <row r="1316" spans="1:17">
      <c r="B1316" s="322">
        <v>41427</v>
      </c>
      <c r="C1316" s="323">
        <v>3409</v>
      </c>
      <c r="D1316" s="323" t="s">
        <v>2845</v>
      </c>
      <c r="E1316" s="325" t="s">
        <v>94</v>
      </c>
      <c r="F1316" s="325" t="s">
        <v>2860</v>
      </c>
      <c r="G1316" s="324">
        <v>3.75</v>
      </c>
      <c r="H1316" s="324">
        <v>3.75</v>
      </c>
      <c r="I1316" s="324">
        <v>1.75</v>
      </c>
      <c r="J1316" s="324">
        <v>1.75</v>
      </c>
      <c r="K1316" s="324" t="s">
        <v>4102</v>
      </c>
      <c r="L1316" s="325" t="s">
        <v>4801</v>
      </c>
      <c r="M1316" s="326" t="s">
        <v>4802</v>
      </c>
      <c r="N1316" s="325" t="s">
        <v>4803</v>
      </c>
      <c r="O1316" s="321" t="s">
        <v>4804</v>
      </c>
      <c r="P1316" s="321" t="s">
        <v>3907</v>
      </c>
      <c r="Q1316" s="321" t="s">
        <v>3907</v>
      </c>
    </row>
    <row r="1317" spans="1:17">
      <c r="B1317" s="322">
        <v>41445</v>
      </c>
      <c r="C1317" s="323">
        <v>3410</v>
      </c>
      <c r="D1317" s="323" t="s">
        <v>2845</v>
      </c>
      <c r="E1317" s="325" t="s">
        <v>94</v>
      </c>
      <c r="G1317" s="324">
        <v>6.5</v>
      </c>
      <c r="H1317" s="324">
        <v>4.53125</v>
      </c>
      <c r="I1317" s="324">
        <v>4.03125</v>
      </c>
      <c r="J1317" s="324">
        <v>4.03125</v>
      </c>
      <c r="K1317" s="324" t="s">
        <v>4102</v>
      </c>
      <c r="L1317" s="325" t="s">
        <v>4805</v>
      </c>
      <c r="M1317" s="326" t="s">
        <v>4652</v>
      </c>
      <c r="N1317" s="325" t="s">
        <v>4706</v>
      </c>
    </row>
    <row r="1318" spans="1:17">
      <c r="B1318" s="322">
        <v>41451</v>
      </c>
      <c r="C1318" s="323">
        <v>3411</v>
      </c>
      <c r="D1318" s="323" t="s">
        <v>2845</v>
      </c>
      <c r="E1318" s="325" t="s">
        <v>94</v>
      </c>
      <c r="F1318" s="325" t="s">
        <v>2860</v>
      </c>
      <c r="G1318" s="324">
        <v>3.0625</v>
      </c>
      <c r="H1318" s="324">
        <v>3.0625</v>
      </c>
      <c r="I1318" s="324">
        <v>1.5625</v>
      </c>
      <c r="J1318" s="324">
        <v>1.3125</v>
      </c>
      <c r="K1318" s="324" t="s">
        <v>2936</v>
      </c>
      <c r="L1318" s="325" t="s">
        <v>3772</v>
      </c>
      <c r="N1318" s="325" t="s">
        <v>4806</v>
      </c>
      <c r="O1318" s="321" t="s">
        <v>4806</v>
      </c>
      <c r="P1318" s="321" t="s">
        <v>3318</v>
      </c>
      <c r="Q1318" s="321" t="s">
        <v>3907</v>
      </c>
    </row>
    <row r="1319" spans="1:17">
      <c r="B1319" s="322">
        <v>41452</v>
      </c>
      <c r="C1319" s="323">
        <v>3412</v>
      </c>
      <c r="D1319" s="323" t="s">
        <v>2845</v>
      </c>
      <c r="E1319" s="325" t="s">
        <v>94</v>
      </c>
      <c r="G1319" s="324">
        <v>4.5</v>
      </c>
      <c r="H1319" s="324">
        <v>3</v>
      </c>
      <c r="I1319" s="324">
        <v>2</v>
      </c>
      <c r="J1319" s="324">
        <v>2</v>
      </c>
      <c r="K1319" s="324" t="s">
        <v>4102</v>
      </c>
      <c r="L1319" s="325" t="s">
        <v>4807</v>
      </c>
      <c r="M1319" s="326" t="s">
        <v>4808</v>
      </c>
      <c r="N1319" s="325" t="s">
        <v>2851</v>
      </c>
      <c r="O1319" s="321" t="s">
        <v>2851</v>
      </c>
    </row>
    <row r="1320" spans="1:17">
      <c r="B1320" s="322">
        <v>41452</v>
      </c>
      <c r="C1320" s="323">
        <v>3413</v>
      </c>
      <c r="D1320" s="323" t="s">
        <v>2845</v>
      </c>
      <c r="E1320" s="325" t="s">
        <v>94</v>
      </c>
      <c r="F1320" s="325" t="s">
        <v>2860</v>
      </c>
      <c r="G1320" s="324">
        <v>3.75</v>
      </c>
      <c r="H1320" s="324">
        <v>3.125</v>
      </c>
      <c r="I1320" s="324">
        <v>1.5</v>
      </c>
      <c r="J1320" s="324">
        <v>0.75</v>
      </c>
      <c r="K1320" s="324" t="s">
        <v>2861</v>
      </c>
      <c r="L1320" s="325" t="s">
        <v>4093</v>
      </c>
      <c r="M1320" s="326" t="s">
        <v>4809</v>
      </c>
      <c r="N1320" s="325" t="s">
        <v>4810</v>
      </c>
      <c r="O1320" s="321" t="s">
        <v>4811</v>
      </c>
      <c r="P1320" s="321" t="s">
        <v>4812</v>
      </c>
      <c r="Q1320" s="321" t="s">
        <v>4813</v>
      </c>
    </row>
    <row r="1321" spans="1:17">
      <c r="B1321" s="322">
        <v>41452</v>
      </c>
      <c r="C1321" s="323">
        <v>3414</v>
      </c>
      <c r="D1321" s="323" t="s">
        <v>2845</v>
      </c>
      <c r="E1321" s="325" t="s">
        <v>94</v>
      </c>
      <c r="F1321" s="325" t="s">
        <v>2860</v>
      </c>
      <c r="G1321" s="324">
        <v>8</v>
      </c>
      <c r="H1321" s="324">
        <v>2</v>
      </c>
      <c r="I1321" s="324">
        <v>1.5</v>
      </c>
      <c r="J1321" s="324">
        <v>0.5625</v>
      </c>
      <c r="K1321" s="324" t="s">
        <v>2936</v>
      </c>
      <c r="L1321" s="325" t="s">
        <v>4093</v>
      </c>
      <c r="N1321" s="325" t="s">
        <v>4814</v>
      </c>
      <c r="O1321" s="321" t="s">
        <v>4815</v>
      </c>
      <c r="P1321" s="321" t="s">
        <v>4602</v>
      </c>
      <c r="Q1321" s="321" t="s">
        <v>3585</v>
      </c>
    </row>
    <row r="1322" spans="1:17">
      <c r="B1322" s="322">
        <v>41452</v>
      </c>
      <c r="C1322" s="323">
        <v>3415</v>
      </c>
      <c r="D1322" s="323" t="s">
        <v>2845</v>
      </c>
      <c r="E1322" s="325" t="s">
        <v>94</v>
      </c>
      <c r="F1322" s="325" t="s">
        <v>2860</v>
      </c>
      <c r="G1322" s="324">
        <v>6</v>
      </c>
      <c r="H1322" s="324">
        <v>5.5</v>
      </c>
      <c r="I1322" s="324">
        <v>1.5</v>
      </c>
      <c r="J1322" s="324">
        <v>0.75</v>
      </c>
      <c r="K1322" s="324" t="s">
        <v>2936</v>
      </c>
      <c r="L1322" s="325" t="s">
        <v>4093</v>
      </c>
      <c r="N1322" s="325" t="s">
        <v>4816</v>
      </c>
      <c r="O1322" s="321" t="s">
        <v>4817</v>
      </c>
      <c r="P1322" s="321" t="s">
        <v>4602</v>
      </c>
      <c r="Q1322" s="321" t="s">
        <v>3907</v>
      </c>
    </row>
    <row r="1323" spans="1:17">
      <c r="B1323" s="322">
        <v>41452</v>
      </c>
      <c r="C1323" s="323">
        <v>3416</v>
      </c>
      <c r="D1323" s="323" t="s">
        <v>2845</v>
      </c>
      <c r="E1323" s="325" t="s">
        <v>94</v>
      </c>
      <c r="F1323" s="325" t="s">
        <v>2860</v>
      </c>
      <c r="G1323" s="324">
        <v>10.4375</v>
      </c>
      <c r="H1323" s="324">
        <v>6.0625</v>
      </c>
      <c r="I1323" s="324">
        <v>2</v>
      </c>
      <c r="J1323" s="324">
        <v>0.625</v>
      </c>
      <c r="K1323" s="324" t="s">
        <v>2936</v>
      </c>
      <c r="L1323" s="325" t="s">
        <v>4093</v>
      </c>
      <c r="N1323" s="325" t="s">
        <v>4607</v>
      </c>
      <c r="O1323" s="321" t="s">
        <v>4617</v>
      </c>
      <c r="P1323" s="321" t="s">
        <v>4609</v>
      </c>
      <c r="Q1323" s="321" t="s">
        <v>3909</v>
      </c>
    </row>
    <row r="1324" spans="1:17">
      <c r="B1324" s="322">
        <v>41452</v>
      </c>
      <c r="C1324" s="323">
        <v>3417</v>
      </c>
      <c r="D1324" s="323" t="s">
        <v>2845</v>
      </c>
      <c r="E1324" s="325" t="s">
        <v>94</v>
      </c>
      <c r="F1324" s="325" t="s">
        <v>2860</v>
      </c>
      <c r="G1324" s="324">
        <v>5.9375</v>
      </c>
      <c r="H1324" s="324">
        <v>3.8125</v>
      </c>
      <c r="I1324" s="324">
        <v>1.5</v>
      </c>
      <c r="J1324" s="324">
        <v>0.75</v>
      </c>
      <c r="K1324" s="324" t="s">
        <v>2936</v>
      </c>
      <c r="L1324" s="325" t="s">
        <v>4093</v>
      </c>
      <c r="N1324" s="325" t="s">
        <v>4818</v>
      </c>
      <c r="O1324" s="321" t="s">
        <v>4819</v>
      </c>
      <c r="P1324" s="321" t="s">
        <v>3318</v>
      </c>
      <c r="Q1324" s="321" t="s">
        <v>3907</v>
      </c>
    </row>
    <row r="1325" spans="1:17">
      <c r="B1325" s="322">
        <v>41463</v>
      </c>
      <c r="C1325" s="323">
        <v>3419</v>
      </c>
      <c r="D1325" s="323" t="s">
        <v>2849</v>
      </c>
      <c r="E1325" s="325" t="s">
        <v>94</v>
      </c>
      <c r="G1325" s="324">
        <v>3</v>
      </c>
      <c r="H1325" s="324">
        <v>2.125</v>
      </c>
      <c r="I1325" s="324">
        <v>1</v>
      </c>
      <c r="K1325" s="324" t="s">
        <v>2899</v>
      </c>
      <c r="L1325" s="325" t="s">
        <v>4820</v>
      </c>
      <c r="M1325" s="326" t="s">
        <v>4821</v>
      </c>
      <c r="N1325" s="325" t="s">
        <v>3955</v>
      </c>
      <c r="O1325" s="321" t="s">
        <v>4822</v>
      </c>
    </row>
    <row r="1326" spans="1:17">
      <c r="B1326" s="322">
        <v>41463</v>
      </c>
      <c r="C1326" s="323">
        <v>3421</v>
      </c>
      <c r="D1326" s="323" t="s">
        <v>2845</v>
      </c>
      <c r="E1326" s="325" t="s">
        <v>94</v>
      </c>
      <c r="F1326" s="325" t="s">
        <v>2860</v>
      </c>
      <c r="G1326" s="324">
        <v>9.125</v>
      </c>
      <c r="H1326" s="324">
        <v>5.125</v>
      </c>
      <c r="I1326" s="324">
        <v>3.25</v>
      </c>
      <c r="K1326" s="324" t="s">
        <v>4823</v>
      </c>
      <c r="L1326" s="325" t="s">
        <v>4824</v>
      </c>
      <c r="M1326" s="326" t="s">
        <v>4825</v>
      </c>
      <c r="N1326" s="325" t="s">
        <v>4617</v>
      </c>
      <c r="O1326" s="321" t="s">
        <v>4617</v>
      </c>
      <c r="P1326" s="321" t="s">
        <v>3909</v>
      </c>
      <c r="Q1326" s="321" t="s">
        <v>3909</v>
      </c>
    </row>
    <row r="1327" spans="1:17">
      <c r="B1327" s="322">
        <v>41472</v>
      </c>
      <c r="C1327" s="323">
        <v>3422</v>
      </c>
      <c r="D1327" s="323" t="s">
        <v>3866</v>
      </c>
      <c r="E1327" s="325" t="s">
        <v>94</v>
      </c>
      <c r="G1327" s="324">
        <v>4</v>
      </c>
      <c r="H1327" s="324">
        <v>1.25</v>
      </c>
      <c r="I1327" s="324">
        <v>0.75</v>
      </c>
      <c r="J1327" s="324">
        <v>0.75</v>
      </c>
      <c r="K1327" s="324" t="s">
        <v>3934</v>
      </c>
      <c r="L1327" s="325" t="s">
        <v>4054</v>
      </c>
    </row>
    <row r="1328" spans="1:17">
      <c r="B1328" s="322">
        <v>41478</v>
      </c>
      <c r="C1328" s="323">
        <v>3426</v>
      </c>
      <c r="D1328" s="323" t="s">
        <v>2845</v>
      </c>
      <c r="E1328" s="325" t="s">
        <v>94</v>
      </c>
      <c r="G1328" s="324">
        <v>9.75</v>
      </c>
      <c r="H1328" s="324">
        <v>2</v>
      </c>
      <c r="I1328" s="324">
        <v>0.875</v>
      </c>
      <c r="J1328" s="324">
        <v>0.625</v>
      </c>
      <c r="K1328" s="324" t="s">
        <v>3574</v>
      </c>
      <c r="L1328" s="325" t="s">
        <v>4826</v>
      </c>
      <c r="N1328" s="325" t="s">
        <v>4827</v>
      </c>
    </row>
    <row r="1329" spans="2:17" s="346" customFormat="1">
      <c r="B1329" s="341">
        <v>41485</v>
      </c>
      <c r="C1329" s="342">
        <v>3429</v>
      </c>
      <c r="D1329" s="342" t="s">
        <v>2845</v>
      </c>
      <c r="E1329" s="343" t="s">
        <v>94</v>
      </c>
      <c r="F1329" s="343"/>
      <c r="G1329" s="344">
        <v>5</v>
      </c>
      <c r="H1329" s="344">
        <v>4.5</v>
      </c>
      <c r="I1329" s="344">
        <v>2.25</v>
      </c>
      <c r="J1329" s="344">
        <v>2.25</v>
      </c>
      <c r="K1329" s="344" t="s">
        <v>4119</v>
      </c>
      <c r="L1329" s="343" t="s">
        <v>4224</v>
      </c>
      <c r="M1329" s="345" t="s">
        <v>4828</v>
      </c>
      <c r="N1329" s="343" t="s">
        <v>3665</v>
      </c>
      <c r="O1329" s="346" t="s">
        <v>3665</v>
      </c>
    </row>
    <row r="1330" spans="2:17">
      <c r="B1330" s="322">
        <v>41492</v>
      </c>
      <c r="C1330" s="323">
        <v>3431</v>
      </c>
      <c r="D1330" s="323" t="s">
        <v>2845</v>
      </c>
      <c r="E1330" s="325" t="s">
        <v>94</v>
      </c>
      <c r="G1330" s="324">
        <v>5</v>
      </c>
      <c r="H1330" s="324">
        <v>5</v>
      </c>
      <c r="I1330" s="324">
        <v>4</v>
      </c>
      <c r="J1330" s="324">
        <v>1.875</v>
      </c>
      <c r="K1330" s="324" t="s">
        <v>4102</v>
      </c>
      <c r="L1330" s="325" t="s">
        <v>3089</v>
      </c>
      <c r="M1330" s="326" t="s">
        <v>4829</v>
      </c>
      <c r="N1330" s="325" t="s">
        <v>3833</v>
      </c>
      <c r="O1330" s="321" t="s">
        <v>4645</v>
      </c>
    </row>
    <row r="1331" spans="2:17">
      <c r="B1331" s="322">
        <v>41495</v>
      </c>
      <c r="C1331" s="323">
        <v>3432</v>
      </c>
      <c r="D1331" s="323" t="s">
        <v>2845</v>
      </c>
      <c r="E1331" s="325" t="s">
        <v>94</v>
      </c>
      <c r="G1331" s="324">
        <v>13.5</v>
      </c>
      <c r="H1331" s="324">
        <v>2</v>
      </c>
      <c r="I1331" s="324">
        <v>1.25</v>
      </c>
      <c r="J1331" s="324">
        <v>1.25</v>
      </c>
      <c r="K1331" s="324" t="s">
        <v>4102</v>
      </c>
      <c r="L1331" s="325" t="s">
        <v>4830</v>
      </c>
      <c r="M1331" s="326" t="s">
        <v>4831</v>
      </c>
      <c r="N1331" s="325" t="s">
        <v>2872</v>
      </c>
      <c r="O1331" s="321" t="s">
        <v>2872</v>
      </c>
    </row>
    <row r="1332" spans="2:17">
      <c r="B1332" s="322">
        <v>41506</v>
      </c>
      <c r="C1332" s="323">
        <v>3433</v>
      </c>
      <c r="D1332" s="323" t="s">
        <v>2907</v>
      </c>
      <c r="E1332" s="325" t="s">
        <v>2625</v>
      </c>
      <c r="G1332" s="324">
        <v>5.375</v>
      </c>
      <c r="H1332" s="324">
        <v>2.90625</v>
      </c>
      <c r="I1332" s="324">
        <v>0.875</v>
      </c>
      <c r="L1332" s="325" t="s">
        <v>4832</v>
      </c>
      <c r="M1332" s="326" t="s">
        <v>4833</v>
      </c>
      <c r="N1332" s="325" t="s">
        <v>3955</v>
      </c>
    </row>
    <row r="1333" spans="2:17">
      <c r="B1333" s="322">
        <v>41506</v>
      </c>
      <c r="C1333" s="323">
        <v>3434</v>
      </c>
      <c r="D1333" s="323" t="s">
        <v>2907</v>
      </c>
      <c r="E1333" s="325" t="s">
        <v>2625</v>
      </c>
      <c r="G1333" s="324">
        <v>5.375</v>
      </c>
      <c r="H1333" s="324">
        <v>2.90625</v>
      </c>
      <c r="I1333" s="324">
        <v>0.6875</v>
      </c>
      <c r="L1333" s="325" t="s">
        <v>4832</v>
      </c>
      <c r="M1333" s="326" t="s">
        <v>4834</v>
      </c>
      <c r="N1333" s="325" t="s">
        <v>3955</v>
      </c>
    </row>
    <row r="1334" spans="2:17">
      <c r="B1334" s="322">
        <v>41508</v>
      </c>
      <c r="C1334" s="323">
        <v>3435</v>
      </c>
      <c r="D1334" s="323" t="s">
        <v>2845</v>
      </c>
      <c r="E1334" s="325" t="s">
        <v>94</v>
      </c>
      <c r="G1334" s="324">
        <v>3.0625</v>
      </c>
      <c r="H1334" s="324">
        <v>1.6875</v>
      </c>
      <c r="I1334" s="324">
        <v>1</v>
      </c>
      <c r="J1334" s="324">
        <v>0.5</v>
      </c>
      <c r="K1334" s="324" t="s">
        <v>3574</v>
      </c>
      <c r="L1334" s="325" t="s">
        <v>4835</v>
      </c>
      <c r="N1334" s="325" t="s">
        <v>2848</v>
      </c>
      <c r="O1334" s="321" t="s">
        <v>2848</v>
      </c>
    </row>
    <row r="1335" spans="2:17">
      <c r="B1335" s="322">
        <v>41515</v>
      </c>
      <c r="C1335" s="323">
        <v>3436</v>
      </c>
      <c r="D1335" s="323" t="s">
        <v>2845</v>
      </c>
      <c r="E1335" s="325" t="s">
        <v>94</v>
      </c>
      <c r="F1335" s="325" t="s">
        <v>2860</v>
      </c>
      <c r="G1335" s="324">
        <v>3.625</v>
      </c>
      <c r="H1335" s="324">
        <v>2.875</v>
      </c>
      <c r="I1335" s="324">
        <v>1.125</v>
      </c>
      <c r="J1335" s="324">
        <v>0.75</v>
      </c>
      <c r="K1335" s="324" t="s">
        <v>3574</v>
      </c>
      <c r="L1335" s="325" t="s">
        <v>3984</v>
      </c>
      <c r="N1335" s="325" t="s">
        <v>4836</v>
      </c>
      <c r="O1335" s="321" t="s">
        <v>4837</v>
      </c>
      <c r="P1335" s="321" t="s">
        <v>4431</v>
      </c>
      <c r="Q1335" s="321" t="s">
        <v>4527</v>
      </c>
    </row>
    <row r="1336" spans="2:17">
      <c r="B1336" s="322">
        <v>41520</v>
      </c>
      <c r="C1336" s="323">
        <v>3437</v>
      </c>
      <c r="D1336" s="323" t="s">
        <v>2845</v>
      </c>
      <c r="E1336" s="325" t="s">
        <v>94</v>
      </c>
      <c r="G1336" s="324">
        <v>12</v>
      </c>
      <c r="H1336" s="324">
        <v>9</v>
      </c>
      <c r="I1336" s="324">
        <v>3.5</v>
      </c>
      <c r="J1336" s="324">
        <v>1.75</v>
      </c>
      <c r="K1336" s="324" t="s">
        <v>4102</v>
      </c>
      <c r="L1336" s="325" t="s">
        <v>4824</v>
      </c>
      <c r="M1336" s="326" t="s">
        <v>4838</v>
      </c>
      <c r="N1336" s="325" t="s">
        <v>4839</v>
      </c>
      <c r="O1336" s="321" t="s">
        <v>4839</v>
      </c>
    </row>
    <row r="1337" spans="2:17">
      <c r="B1337" s="322">
        <v>41520</v>
      </c>
      <c r="C1337" s="323">
        <v>3439</v>
      </c>
      <c r="D1337" s="323" t="s">
        <v>2845</v>
      </c>
      <c r="E1337" s="325" t="s">
        <v>94</v>
      </c>
      <c r="G1337" s="324">
        <v>3.75</v>
      </c>
      <c r="H1337" s="324">
        <v>3.25</v>
      </c>
      <c r="I1337" s="324">
        <v>2</v>
      </c>
      <c r="J1337" s="324">
        <v>2</v>
      </c>
      <c r="K1337" s="324" t="s">
        <v>4102</v>
      </c>
      <c r="L1337" s="325" t="s">
        <v>4840</v>
      </c>
      <c r="M1337" s="326" t="s">
        <v>4841</v>
      </c>
      <c r="N1337" s="325" t="s">
        <v>4842</v>
      </c>
    </row>
    <row r="1338" spans="2:17">
      <c r="B1338" s="322">
        <v>41537</v>
      </c>
      <c r="C1338" s="323">
        <v>3440</v>
      </c>
      <c r="D1338" s="323" t="s">
        <v>2849</v>
      </c>
      <c r="E1338" s="325" t="s">
        <v>2035</v>
      </c>
      <c r="G1338" s="324">
        <v>6.90625</v>
      </c>
      <c r="H1338" s="324">
        <v>4.78125</v>
      </c>
      <c r="I1338" s="324">
        <v>2.75</v>
      </c>
      <c r="K1338" s="324" t="s">
        <v>4102</v>
      </c>
      <c r="L1338" s="325" t="s">
        <v>4765</v>
      </c>
      <c r="M1338" s="326" t="s">
        <v>4843</v>
      </c>
      <c r="N1338" s="325" t="s">
        <v>4844</v>
      </c>
    </row>
    <row r="1339" spans="2:17">
      <c r="B1339" s="322">
        <v>41544</v>
      </c>
      <c r="C1339" s="323">
        <v>3441</v>
      </c>
      <c r="D1339" s="323" t="s">
        <v>2845</v>
      </c>
      <c r="E1339" s="325" t="s">
        <v>94</v>
      </c>
      <c r="G1339" s="324">
        <v>3.5</v>
      </c>
      <c r="H1339" s="324">
        <v>3.5</v>
      </c>
      <c r="I1339" s="324">
        <v>3.25</v>
      </c>
      <c r="J1339" s="324">
        <v>2.75</v>
      </c>
      <c r="K1339" s="324" t="s">
        <v>2936</v>
      </c>
      <c r="L1339" s="325" t="s">
        <v>3862</v>
      </c>
      <c r="N1339" s="325" t="s">
        <v>3955</v>
      </c>
      <c r="O1339" s="321" t="s">
        <v>1338</v>
      </c>
    </row>
    <row r="1340" spans="2:17">
      <c r="B1340" s="322">
        <v>41549</v>
      </c>
      <c r="C1340" s="323">
        <v>3443</v>
      </c>
      <c r="D1340" s="323" t="s">
        <v>2845</v>
      </c>
      <c r="E1340" s="325" t="s">
        <v>4845</v>
      </c>
      <c r="L1340" s="325" t="s">
        <v>4846</v>
      </c>
      <c r="M1340" s="326" t="s">
        <v>4847</v>
      </c>
      <c r="N1340" s="325" t="s">
        <v>4848</v>
      </c>
    </row>
    <row r="1341" spans="2:17" s="346" customFormat="1">
      <c r="B1341" s="341">
        <v>41568</v>
      </c>
      <c r="C1341" s="342">
        <v>3444</v>
      </c>
      <c r="D1341" s="342" t="s">
        <v>2845</v>
      </c>
      <c r="E1341" s="343" t="s">
        <v>94</v>
      </c>
      <c r="F1341" s="343"/>
      <c r="G1341" s="344">
        <v>3.5</v>
      </c>
      <c r="H1341" s="344">
        <v>2.5</v>
      </c>
      <c r="I1341" s="344">
        <v>0.8125</v>
      </c>
      <c r="J1341" s="344">
        <v>1.3125</v>
      </c>
      <c r="K1341" s="344" t="s">
        <v>4849</v>
      </c>
      <c r="L1341" s="343" t="s">
        <v>4850</v>
      </c>
      <c r="M1341" s="345" t="s">
        <v>4851</v>
      </c>
      <c r="N1341" s="343" t="s">
        <v>2848</v>
      </c>
      <c r="O1341" s="346" t="s">
        <v>2848</v>
      </c>
    </row>
    <row r="1342" spans="2:17">
      <c r="B1342" s="322">
        <v>41568</v>
      </c>
      <c r="C1342" s="323">
        <v>3445</v>
      </c>
      <c r="D1342" s="323" t="s">
        <v>2907</v>
      </c>
      <c r="E1342" s="325" t="s">
        <v>3786</v>
      </c>
      <c r="G1342" s="324">
        <v>3.625</v>
      </c>
      <c r="H1342" s="324">
        <v>2.625</v>
      </c>
      <c r="I1342" s="324">
        <v>7.75</v>
      </c>
      <c r="K1342" s="324" t="s">
        <v>2980</v>
      </c>
      <c r="L1342" s="325" t="s">
        <v>4850</v>
      </c>
      <c r="N1342" s="325" t="s">
        <v>3282</v>
      </c>
    </row>
    <row r="1343" spans="2:17">
      <c r="B1343" s="322">
        <v>41597</v>
      </c>
      <c r="C1343" s="323">
        <v>3451</v>
      </c>
      <c r="D1343" s="323" t="s">
        <v>2845</v>
      </c>
      <c r="E1343" s="325" t="s">
        <v>94</v>
      </c>
      <c r="G1343" s="324">
        <v>2</v>
      </c>
      <c r="H1343" s="324">
        <v>2.5</v>
      </c>
      <c r="I1343" s="324">
        <v>0.75</v>
      </c>
      <c r="J1343" s="324">
        <v>0.625</v>
      </c>
      <c r="K1343" s="324" t="s">
        <v>2899</v>
      </c>
      <c r="L1343" s="325" t="s">
        <v>3677</v>
      </c>
      <c r="M1343" s="326" t="s">
        <v>4852</v>
      </c>
      <c r="N1343" s="325" t="s">
        <v>3012</v>
      </c>
      <c r="O1343" s="321" t="s">
        <v>3012</v>
      </c>
      <c r="P1343" s="321" t="s">
        <v>3028</v>
      </c>
      <c r="Q1343" s="321" t="s">
        <v>3028</v>
      </c>
    </row>
    <row r="1344" spans="2:17">
      <c r="B1344" s="322">
        <v>41598</v>
      </c>
      <c r="C1344" s="323">
        <v>3452</v>
      </c>
      <c r="D1344" s="323" t="s">
        <v>4473</v>
      </c>
      <c r="E1344" s="325" t="s">
        <v>94</v>
      </c>
      <c r="F1344" s="325" t="s">
        <v>2860</v>
      </c>
      <c r="G1344" s="324">
        <v>4.3125</v>
      </c>
      <c r="H1344" s="324">
        <v>3.5625</v>
      </c>
      <c r="I1344" s="324">
        <v>1.875</v>
      </c>
      <c r="J1344" s="324">
        <v>1.3125</v>
      </c>
      <c r="K1344" s="324" t="s">
        <v>2861</v>
      </c>
      <c r="L1344" s="325" t="s">
        <v>3984</v>
      </c>
      <c r="M1344" s="326" t="s">
        <v>4853</v>
      </c>
      <c r="N1344" s="325" t="s">
        <v>4854</v>
      </c>
      <c r="O1344" s="321" t="s">
        <v>4855</v>
      </c>
      <c r="P1344" s="321" t="s">
        <v>4126</v>
      </c>
      <c r="Q1344" s="321" t="s">
        <v>4856</v>
      </c>
    </row>
    <row r="1345" spans="2:17">
      <c r="B1345" s="322">
        <v>41599</v>
      </c>
      <c r="C1345" s="323">
        <v>3453</v>
      </c>
      <c r="D1345" s="323" t="s">
        <v>2845</v>
      </c>
      <c r="E1345" s="325" t="s">
        <v>94</v>
      </c>
      <c r="F1345" s="325" t="s">
        <v>2860</v>
      </c>
      <c r="G1345" s="324">
        <v>4.375</v>
      </c>
      <c r="H1345" s="324">
        <v>3.1875</v>
      </c>
      <c r="I1345" s="324">
        <v>1.6875</v>
      </c>
      <c r="J1345" s="324">
        <v>1</v>
      </c>
      <c r="K1345" s="324" t="s">
        <v>2861</v>
      </c>
      <c r="L1345" s="325" t="s">
        <v>3984</v>
      </c>
      <c r="N1345" s="325" t="s">
        <v>4857</v>
      </c>
      <c r="O1345" s="321" t="s">
        <v>4858</v>
      </c>
      <c r="P1345" s="321" t="s">
        <v>3318</v>
      </c>
      <c r="Q1345" s="321" t="s">
        <v>3907</v>
      </c>
    </row>
    <row r="1346" spans="2:17">
      <c r="B1346" s="322">
        <v>41617</v>
      </c>
      <c r="C1346" s="323">
        <v>3454</v>
      </c>
      <c r="D1346" s="323" t="s">
        <v>3866</v>
      </c>
      <c r="E1346" s="325" t="s">
        <v>94</v>
      </c>
      <c r="G1346" s="324">
        <v>5</v>
      </c>
      <c r="H1346" s="324">
        <v>3</v>
      </c>
      <c r="I1346" s="324">
        <v>0.5</v>
      </c>
      <c r="J1346" s="324">
        <v>0.5</v>
      </c>
      <c r="K1346" s="324" t="s">
        <v>3934</v>
      </c>
      <c r="L1346" s="325" t="s">
        <v>4859</v>
      </c>
    </row>
    <row r="1347" spans="2:17">
      <c r="B1347" s="322">
        <v>41614</v>
      </c>
      <c r="C1347" s="323">
        <v>3455</v>
      </c>
      <c r="D1347" s="323" t="s">
        <v>2845</v>
      </c>
      <c r="E1347" s="325" t="s">
        <v>94</v>
      </c>
      <c r="G1347" s="324">
        <v>8.3125</v>
      </c>
      <c r="H1347" s="324">
        <v>8.25</v>
      </c>
      <c r="I1347" s="324">
        <v>1.25</v>
      </c>
      <c r="J1347" s="324">
        <v>1.25</v>
      </c>
      <c r="K1347" s="324" t="s">
        <v>4119</v>
      </c>
      <c r="L1347" s="325" t="s">
        <v>4860</v>
      </c>
      <c r="M1347" s="326" t="s">
        <v>4861</v>
      </c>
      <c r="N1347" s="325" t="s">
        <v>4862</v>
      </c>
      <c r="O1347" s="321" t="s">
        <v>4862</v>
      </c>
    </row>
    <row r="1348" spans="2:17">
      <c r="B1348" s="322">
        <v>41621</v>
      </c>
      <c r="C1348" s="323">
        <v>3456</v>
      </c>
      <c r="D1348" s="323" t="s">
        <v>2845</v>
      </c>
      <c r="E1348" s="325" t="s">
        <v>94</v>
      </c>
      <c r="G1348" s="324">
        <v>8.5</v>
      </c>
      <c r="H1348" s="324">
        <v>3.5</v>
      </c>
      <c r="I1348" s="324">
        <v>1.5</v>
      </c>
      <c r="J1348" s="324">
        <v>1.5</v>
      </c>
      <c r="K1348" s="324" t="s">
        <v>4102</v>
      </c>
      <c r="L1348" s="325" t="s">
        <v>4863</v>
      </c>
      <c r="M1348" s="326" t="s">
        <v>4864</v>
      </c>
      <c r="N1348" s="325" t="s">
        <v>3665</v>
      </c>
      <c r="O1348" s="321" t="s">
        <v>4865</v>
      </c>
    </row>
    <row r="1349" spans="2:17">
      <c r="B1349" s="322">
        <v>41621</v>
      </c>
      <c r="C1349" s="323">
        <v>3457</v>
      </c>
      <c r="D1349" s="323" t="s">
        <v>2845</v>
      </c>
      <c r="E1349" s="325" t="s">
        <v>94</v>
      </c>
      <c r="F1349" s="325" t="s">
        <v>2860</v>
      </c>
      <c r="G1349" s="324">
        <v>4.71875</v>
      </c>
      <c r="H1349" s="324">
        <v>3.53125</v>
      </c>
      <c r="I1349" s="324">
        <v>1.5625</v>
      </c>
      <c r="J1349" s="324">
        <v>0.625</v>
      </c>
      <c r="K1349" s="324" t="s">
        <v>2936</v>
      </c>
      <c r="L1349" s="325" t="s">
        <v>4535</v>
      </c>
      <c r="M1349" s="326" t="s">
        <v>4866</v>
      </c>
      <c r="N1349" s="325" t="s">
        <v>4867</v>
      </c>
      <c r="O1349" s="321" t="s">
        <v>4790</v>
      </c>
      <c r="P1349" s="321" t="s">
        <v>3318</v>
      </c>
      <c r="Q1349" s="321" t="s">
        <v>3907</v>
      </c>
    </row>
    <row r="1350" spans="2:17">
      <c r="B1350" s="322">
        <v>41660</v>
      </c>
      <c r="C1350" s="323">
        <v>3458</v>
      </c>
      <c r="D1350" s="323" t="s">
        <v>3694</v>
      </c>
      <c r="E1350" s="325" t="s">
        <v>94</v>
      </c>
      <c r="F1350" s="325" t="s">
        <v>2860</v>
      </c>
      <c r="G1350" s="324">
        <v>3.5</v>
      </c>
      <c r="H1350" s="324">
        <v>2.9375</v>
      </c>
      <c r="I1350" s="324">
        <v>0.75</v>
      </c>
      <c r="J1350" s="324">
        <v>0.75</v>
      </c>
      <c r="K1350" s="324" t="s">
        <v>2894</v>
      </c>
      <c r="L1350" s="325" t="s">
        <v>4868</v>
      </c>
      <c r="M1350" s="326" t="s">
        <v>4869</v>
      </c>
      <c r="N1350" s="325" t="s">
        <v>1338</v>
      </c>
    </row>
    <row r="1351" spans="2:17">
      <c r="B1351" s="322">
        <v>41662</v>
      </c>
      <c r="C1351" s="323">
        <v>3459</v>
      </c>
      <c r="D1351" s="323" t="s">
        <v>3866</v>
      </c>
      <c r="E1351" s="325" t="s">
        <v>94</v>
      </c>
      <c r="G1351" s="324">
        <v>4.75</v>
      </c>
      <c r="H1351" s="324">
        <v>4.25</v>
      </c>
      <c r="I1351" s="324">
        <v>1</v>
      </c>
      <c r="J1351" s="324">
        <v>1</v>
      </c>
      <c r="K1351" s="324" t="s">
        <v>3924</v>
      </c>
      <c r="L1351" s="325" t="s">
        <v>4870</v>
      </c>
      <c r="M1351" s="326" t="s">
        <v>4871</v>
      </c>
    </row>
    <row r="1352" spans="2:17">
      <c r="B1352" s="322">
        <v>41684</v>
      </c>
      <c r="C1352" s="323">
        <v>3461</v>
      </c>
      <c r="D1352" s="323" t="s">
        <v>2845</v>
      </c>
      <c r="E1352" s="325" t="s">
        <v>94</v>
      </c>
      <c r="G1352" s="324">
        <v>4</v>
      </c>
      <c r="H1352" s="324">
        <v>4</v>
      </c>
      <c r="I1352" s="324">
        <v>4</v>
      </c>
      <c r="J1352" s="324">
        <v>1</v>
      </c>
      <c r="K1352" s="324" t="s">
        <v>2936</v>
      </c>
      <c r="L1352" s="325" t="s">
        <v>4093</v>
      </c>
      <c r="N1352" s="325" t="s">
        <v>4872</v>
      </c>
      <c r="P1352" s="321" t="s">
        <v>3939</v>
      </c>
      <c r="Q1352" s="321" t="s">
        <v>4873</v>
      </c>
    </row>
    <row r="1353" spans="2:17">
      <c r="B1353" s="322">
        <v>41690</v>
      </c>
      <c r="C1353" s="323">
        <v>3462</v>
      </c>
      <c r="D1353" s="323" t="s">
        <v>2845</v>
      </c>
      <c r="E1353" s="325" t="s">
        <v>94</v>
      </c>
      <c r="G1353" s="324">
        <v>7</v>
      </c>
      <c r="H1353" s="324">
        <v>5</v>
      </c>
      <c r="I1353" s="324">
        <v>1</v>
      </c>
      <c r="J1353" s="324">
        <v>1</v>
      </c>
      <c r="L1353" s="325" t="s">
        <v>4874</v>
      </c>
      <c r="M1353" s="326" t="s">
        <v>4875</v>
      </c>
      <c r="N1353" s="325" t="s">
        <v>4876</v>
      </c>
      <c r="O1353" s="321" t="s">
        <v>4877</v>
      </c>
    </row>
    <row r="1354" spans="2:17">
      <c r="B1354" s="322">
        <v>41701</v>
      </c>
      <c r="C1354" s="323">
        <v>3463</v>
      </c>
      <c r="D1354" s="323" t="s">
        <v>2907</v>
      </c>
      <c r="E1354" s="325" t="s">
        <v>3786</v>
      </c>
      <c r="G1354" s="324">
        <v>2.5625</v>
      </c>
      <c r="H1354" s="324">
        <v>1.1875</v>
      </c>
      <c r="I1354" s="324">
        <v>3.3125</v>
      </c>
      <c r="K1354" s="324" t="s">
        <v>2980</v>
      </c>
      <c r="L1354" s="325" t="s">
        <v>3140</v>
      </c>
      <c r="M1354" s="326" t="s">
        <v>4878</v>
      </c>
      <c r="N1354" s="325" t="s">
        <v>3282</v>
      </c>
    </row>
    <row r="1355" spans="2:17">
      <c r="B1355" s="322">
        <v>41701</v>
      </c>
      <c r="C1355" s="323">
        <v>3464</v>
      </c>
      <c r="D1355" s="323" t="s">
        <v>2845</v>
      </c>
      <c r="E1355" s="325" t="s">
        <v>94</v>
      </c>
      <c r="G1355" s="324">
        <v>4</v>
      </c>
      <c r="H1355" s="324">
        <v>3</v>
      </c>
      <c r="I1355" s="324">
        <v>2</v>
      </c>
      <c r="J1355" s="324">
        <v>1</v>
      </c>
      <c r="K1355" s="324" t="s">
        <v>2899</v>
      </c>
      <c r="L1355" s="325" t="s">
        <v>4879</v>
      </c>
      <c r="N1355" s="325" t="s">
        <v>4753</v>
      </c>
      <c r="O1355" s="321" t="s">
        <v>2851</v>
      </c>
    </row>
    <row r="1356" spans="2:17">
      <c r="B1356" s="322">
        <v>41710</v>
      </c>
      <c r="C1356" s="323">
        <v>3465</v>
      </c>
      <c r="D1356" s="323" t="s">
        <v>2845</v>
      </c>
      <c r="E1356" s="325" t="s">
        <v>94</v>
      </c>
      <c r="G1356" s="324">
        <v>5</v>
      </c>
      <c r="H1356" s="324">
        <v>2.25</v>
      </c>
      <c r="I1356" s="324">
        <v>1.375</v>
      </c>
      <c r="J1356" s="324">
        <v>0.75</v>
      </c>
      <c r="K1356" s="324" t="s">
        <v>2899</v>
      </c>
      <c r="L1356" s="325" t="s">
        <v>4880</v>
      </c>
      <c r="M1356" s="326" t="s">
        <v>4881</v>
      </c>
      <c r="N1356" s="325" t="s">
        <v>4882</v>
      </c>
      <c r="O1356" s="321" t="s">
        <v>2848</v>
      </c>
    </row>
    <row r="1357" spans="2:17">
      <c r="B1357" s="322">
        <v>41732</v>
      </c>
      <c r="C1357" s="323">
        <v>3466</v>
      </c>
      <c r="D1357" s="323" t="s">
        <v>3866</v>
      </c>
      <c r="E1357" s="325" t="s">
        <v>2035</v>
      </c>
      <c r="G1357" s="324">
        <v>3.125</v>
      </c>
      <c r="H1357" s="324">
        <v>3.125</v>
      </c>
      <c r="I1357" s="324">
        <v>0.8125</v>
      </c>
      <c r="K1357" s="324" t="s">
        <v>3924</v>
      </c>
      <c r="L1357" s="325" t="s">
        <v>4883</v>
      </c>
      <c r="M1357" s="326" t="s">
        <v>4884</v>
      </c>
    </row>
    <row r="1358" spans="2:17">
      <c r="B1358" s="322">
        <v>41751</v>
      </c>
      <c r="C1358" s="323">
        <v>3467</v>
      </c>
      <c r="D1358" s="323" t="s">
        <v>3866</v>
      </c>
      <c r="E1358" s="325" t="s">
        <v>94</v>
      </c>
      <c r="G1358" s="324">
        <v>8.1875</v>
      </c>
      <c r="H1358" s="324">
        <v>2.6875</v>
      </c>
      <c r="I1358" s="324">
        <v>1.125</v>
      </c>
      <c r="J1358" s="324">
        <v>0.75</v>
      </c>
      <c r="K1358" s="324" t="s">
        <v>3934</v>
      </c>
      <c r="L1358" s="325" t="s">
        <v>4885</v>
      </c>
      <c r="M1358" s="326" t="s">
        <v>4886</v>
      </c>
    </row>
    <row r="1359" spans="2:17">
      <c r="B1359" s="322">
        <v>41757</v>
      </c>
      <c r="C1359" s="323">
        <v>3468</v>
      </c>
      <c r="D1359" s="323" t="s">
        <v>2845</v>
      </c>
      <c r="E1359" s="325" t="s">
        <v>94</v>
      </c>
      <c r="G1359" s="324">
        <v>5.25</v>
      </c>
      <c r="H1359" s="324">
        <v>4.5</v>
      </c>
      <c r="I1359" s="324">
        <v>3</v>
      </c>
      <c r="J1359" s="324">
        <v>3</v>
      </c>
      <c r="K1359" s="324" t="s">
        <v>4119</v>
      </c>
      <c r="L1359" s="325" t="s">
        <v>4887</v>
      </c>
      <c r="M1359" s="326" t="s">
        <v>4888</v>
      </c>
      <c r="N1359" s="325" t="s">
        <v>3908</v>
      </c>
      <c r="O1359" s="321" t="s">
        <v>2872</v>
      </c>
      <c r="P1359" s="321" t="s">
        <v>2872</v>
      </c>
    </row>
    <row r="1360" spans="2:17">
      <c r="B1360" s="322">
        <v>41761</v>
      </c>
      <c r="C1360" s="323">
        <v>3471</v>
      </c>
      <c r="D1360" s="323" t="s">
        <v>2845</v>
      </c>
      <c r="E1360" s="325" t="s">
        <v>94</v>
      </c>
      <c r="G1360" s="324">
        <v>5.9375</v>
      </c>
      <c r="H1360" s="324">
        <v>3.8125</v>
      </c>
      <c r="I1360" s="324">
        <v>2</v>
      </c>
      <c r="J1360" s="324">
        <v>1.875</v>
      </c>
      <c r="L1360" s="325" t="s">
        <v>3870</v>
      </c>
      <c r="M1360" s="326" t="s">
        <v>4889</v>
      </c>
      <c r="N1360" s="325" t="s">
        <v>2851</v>
      </c>
      <c r="O1360" s="321" t="s">
        <v>4607</v>
      </c>
      <c r="Q1360" s="321" t="s">
        <v>3851</v>
      </c>
    </row>
    <row r="1361" spans="2:17">
      <c r="B1361" s="322">
        <v>41767</v>
      </c>
      <c r="C1361" s="323">
        <v>3474</v>
      </c>
      <c r="D1361" s="323" t="s">
        <v>2845</v>
      </c>
      <c r="E1361" s="325" t="s">
        <v>94</v>
      </c>
      <c r="G1361" s="324">
        <v>6.6870000000000003</v>
      </c>
      <c r="H1361" s="324">
        <v>3.75</v>
      </c>
      <c r="I1361" s="324">
        <v>1.25</v>
      </c>
      <c r="J1361" s="324">
        <v>1.25</v>
      </c>
      <c r="K1361" s="324" t="s">
        <v>4102</v>
      </c>
      <c r="L1361" s="325" t="s">
        <v>4890</v>
      </c>
      <c r="M1361" s="326" t="s">
        <v>4891</v>
      </c>
      <c r="N1361" s="325" t="s">
        <v>4892</v>
      </c>
      <c r="O1361" s="321" t="s">
        <v>2851</v>
      </c>
    </row>
    <row r="1362" spans="2:17">
      <c r="C1362" s="323">
        <v>3475</v>
      </c>
      <c r="D1362" s="323" t="s">
        <v>2845</v>
      </c>
      <c r="E1362" s="325" t="s">
        <v>94</v>
      </c>
      <c r="G1362" s="324">
        <v>3.875</v>
      </c>
      <c r="H1362" s="324">
        <v>3.875</v>
      </c>
      <c r="I1362" s="324">
        <v>3.0625</v>
      </c>
      <c r="J1362" s="324">
        <v>2.6875</v>
      </c>
      <c r="K1362" s="324" t="s">
        <v>2899</v>
      </c>
      <c r="L1362" s="325" t="s">
        <v>3870</v>
      </c>
      <c r="M1362" s="326" t="s">
        <v>4893</v>
      </c>
      <c r="N1362" s="325" t="s">
        <v>4894</v>
      </c>
      <c r="O1362" s="321" t="s">
        <v>4894</v>
      </c>
    </row>
    <row r="1363" spans="2:17" s="346" customFormat="1">
      <c r="B1363" s="341">
        <v>41787</v>
      </c>
      <c r="C1363" s="342">
        <v>3477</v>
      </c>
      <c r="D1363" s="342" t="s">
        <v>2845</v>
      </c>
      <c r="E1363" s="343" t="s">
        <v>94</v>
      </c>
      <c r="F1363" s="343"/>
      <c r="G1363" s="344">
        <v>2.0625</v>
      </c>
      <c r="H1363" s="344">
        <v>2.0625</v>
      </c>
      <c r="I1363" s="344">
        <v>1</v>
      </c>
      <c r="J1363" s="344">
        <v>1.625</v>
      </c>
      <c r="K1363" s="344" t="s">
        <v>2899</v>
      </c>
      <c r="L1363" s="343" t="s">
        <v>4895</v>
      </c>
      <c r="M1363" s="345" t="s">
        <v>4896</v>
      </c>
      <c r="N1363" s="343" t="s">
        <v>2851</v>
      </c>
      <c r="O1363" s="346" t="s">
        <v>3607</v>
      </c>
      <c r="Q1363" s="346" t="s">
        <v>4897</v>
      </c>
    </row>
    <row r="1364" spans="2:17">
      <c r="B1364" s="322">
        <v>41801</v>
      </c>
      <c r="C1364" s="323">
        <v>3480</v>
      </c>
      <c r="D1364" s="323" t="s">
        <v>2845</v>
      </c>
      <c r="E1364" s="325" t="s">
        <v>94</v>
      </c>
      <c r="F1364" s="325" t="s">
        <v>2860</v>
      </c>
      <c r="G1364" s="324">
        <v>5.5</v>
      </c>
      <c r="H1364" s="324">
        <v>4</v>
      </c>
      <c r="I1364" s="324">
        <v>1.5</v>
      </c>
      <c r="J1364" s="324">
        <v>1.25</v>
      </c>
      <c r="K1364" s="324" t="s">
        <v>2936</v>
      </c>
      <c r="L1364" s="325" t="s">
        <v>4898</v>
      </c>
      <c r="M1364" s="326" t="s">
        <v>4899</v>
      </c>
      <c r="N1364" s="325" t="s">
        <v>4900</v>
      </c>
      <c r="O1364" s="321" t="s">
        <v>4901</v>
      </c>
      <c r="P1364" s="321" t="s">
        <v>3907</v>
      </c>
      <c r="Q1364" s="321" t="s">
        <v>3907</v>
      </c>
    </row>
    <row r="1365" spans="2:17">
      <c r="B1365" s="322">
        <v>41816</v>
      </c>
      <c r="C1365" s="323">
        <v>3481</v>
      </c>
      <c r="D1365" s="323" t="s">
        <v>2845</v>
      </c>
      <c r="E1365" s="325" t="s">
        <v>94</v>
      </c>
      <c r="G1365" s="324">
        <v>6.625</v>
      </c>
      <c r="H1365" s="324">
        <v>3.125</v>
      </c>
      <c r="I1365" s="324">
        <v>1.5</v>
      </c>
      <c r="J1365" s="324">
        <v>1.125</v>
      </c>
      <c r="K1365" s="324" t="s">
        <v>2899</v>
      </c>
      <c r="L1365" s="325" t="s">
        <v>4902</v>
      </c>
      <c r="N1365" s="325" t="s">
        <v>2851</v>
      </c>
      <c r="O1365" s="321" t="s">
        <v>2851</v>
      </c>
    </row>
    <row r="1366" spans="2:17">
      <c r="B1366" s="322">
        <v>41829</v>
      </c>
      <c r="C1366" s="323">
        <v>3483</v>
      </c>
      <c r="D1366" s="323" t="s">
        <v>2845</v>
      </c>
      <c r="E1366" s="325" t="s">
        <v>94</v>
      </c>
      <c r="G1366" s="324">
        <v>6.375</v>
      </c>
      <c r="H1366" s="324">
        <v>5.375</v>
      </c>
      <c r="I1366" s="324">
        <v>1</v>
      </c>
      <c r="J1366" s="324">
        <v>0.9375</v>
      </c>
      <c r="K1366" s="324" t="s">
        <v>2894</v>
      </c>
      <c r="L1366" s="325" t="s">
        <v>4903</v>
      </c>
      <c r="N1366" s="325" t="s">
        <v>2851</v>
      </c>
      <c r="O1366" s="321" t="s">
        <v>2851</v>
      </c>
    </row>
    <row r="1367" spans="2:17">
      <c r="B1367" s="322">
        <v>41829</v>
      </c>
      <c r="C1367" s="323">
        <v>3484</v>
      </c>
      <c r="D1367" s="323" t="s">
        <v>2907</v>
      </c>
      <c r="E1367" s="325" t="s">
        <v>3786</v>
      </c>
      <c r="G1367" s="324">
        <v>3.75</v>
      </c>
      <c r="H1367" s="324">
        <v>1.875</v>
      </c>
      <c r="I1367" s="324">
        <v>1.09375</v>
      </c>
      <c r="K1367" s="324" t="s">
        <v>2980</v>
      </c>
      <c r="L1367" s="325" t="s">
        <v>3700</v>
      </c>
      <c r="M1367" s="326" t="s">
        <v>4904</v>
      </c>
      <c r="N1367" s="325" t="s">
        <v>3009</v>
      </c>
    </row>
    <row r="1368" spans="2:17">
      <c r="B1368" s="322">
        <v>41838</v>
      </c>
      <c r="C1368" s="323">
        <v>3485</v>
      </c>
      <c r="D1368" s="323" t="s">
        <v>2849</v>
      </c>
      <c r="E1368" s="325" t="s">
        <v>94</v>
      </c>
      <c r="G1368" s="324">
        <v>3.125</v>
      </c>
      <c r="H1368" s="324">
        <v>2.625</v>
      </c>
      <c r="I1368" s="324">
        <v>0.75</v>
      </c>
      <c r="J1368" s="324">
        <v>1.5</v>
      </c>
      <c r="K1368" s="324" t="s">
        <v>2936</v>
      </c>
      <c r="L1368" s="325" t="s">
        <v>3984</v>
      </c>
      <c r="M1368" s="326" t="s">
        <v>4905</v>
      </c>
      <c r="N1368" s="325" t="s">
        <v>4906</v>
      </c>
      <c r="O1368" s="321" t="s">
        <v>4906</v>
      </c>
    </row>
    <row r="1369" spans="2:17">
      <c r="B1369" s="322">
        <v>41859</v>
      </c>
      <c r="C1369" s="323">
        <v>3486</v>
      </c>
      <c r="D1369" s="323" t="s">
        <v>2907</v>
      </c>
      <c r="E1369" s="325" t="s">
        <v>3786</v>
      </c>
      <c r="G1369" s="324">
        <v>3.75</v>
      </c>
      <c r="H1369" s="324">
        <v>1.9375</v>
      </c>
      <c r="I1369" s="324">
        <v>1.1875</v>
      </c>
      <c r="K1369" s="324" t="s">
        <v>2980</v>
      </c>
      <c r="L1369" s="325" t="s">
        <v>4895</v>
      </c>
      <c r="M1369" s="326" t="s">
        <v>4904</v>
      </c>
      <c r="N1369" s="334" t="s">
        <v>4907</v>
      </c>
      <c r="O1369" s="334"/>
    </row>
    <row r="1370" spans="2:17">
      <c r="B1370" s="322">
        <v>41863</v>
      </c>
      <c r="C1370" s="323">
        <v>3487</v>
      </c>
      <c r="D1370" s="323" t="s">
        <v>2907</v>
      </c>
      <c r="E1370" s="325" t="s">
        <v>3786</v>
      </c>
      <c r="G1370" s="324">
        <v>5.5</v>
      </c>
      <c r="H1370" s="324">
        <v>1.9375</v>
      </c>
      <c r="I1370" s="324">
        <v>1.1875</v>
      </c>
      <c r="K1370" s="324" t="s">
        <v>4908</v>
      </c>
      <c r="L1370" s="325" t="s">
        <v>4895</v>
      </c>
      <c r="M1370" s="326" t="s">
        <v>4909</v>
      </c>
      <c r="N1370" s="334" t="s">
        <v>4910</v>
      </c>
      <c r="O1370" s="334"/>
    </row>
    <row r="1371" spans="2:17">
      <c r="B1371" s="322">
        <v>41863</v>
      </c>
      <c r="C1371" s="323">
        <v>3488</v>
      </c>
      <c r="D1371" s="323" t="s">
        <v>3866</v>
      </c>
      <c r="E1371" s="325" t="s">
        <v>3825</v>
      </c>
      <c r="G1371" s="324">
        <v>4.125</v>
      </c>
      <c r="H1371" s="324">
        <v>4.125</v>
      </c>
      <c r="I1371" s="324">
        <v>0.75</v>
      </c>
      <c r="K1371" s="324" t="s">
        <v>3924</v>
      </c>
      <c r="L1371" s="325" t="s">
        <v>4433</v>
      </c>
      <c r="M1371" s="326" t="s">
        <v>4911</v>
      </c>
      <c r="O1371" s="334"/>
    </row>
    <row r="1372" spans="2:17">
      <c r="B1372" s="322">
        <v>41864</v>
      </c>
      <c r="C1372" s="323">
        <v>3489</v>
      </c>
      <c r="D1372" s="323" t="s">
        <v>2845</v>
      </c>
      <c r="E1372" s="325" t="s">
        <v>94</v>
      </c>
      <c r="G1372" s="324">
        <v>5</v>
      </c>
      <c r="H1372" s="324">
        <v>5.75</v>
      </c>
      <c r="I1372" s="324">
        <v>0.5625</v>
      </c>
      <c r="J1372" s="324">
        <v>0.5625</v>
      </c>
      <c r="K1372" s="324" t="s">
        <v>4102</v>
      </c>
      <c r="L1372" s="325" t="s">
        <v>4912</v>
      </c>
      <c r="M1372" s="326" t="s">
        <v>4913</v>
      </c>
      <c r="N1372" s="334" t="s">
        <v>4914</v>
      </c>
      <c r="O1372" s="334" t="s">
        <v>3928</v>
      </c>
    </row>
    <row r="1373" spans="2:17">
      <c r="B1373" s="322">
        <v>41871</v>
      </c>
      <c r="C1373" s="323">
        <v>3490</v>
      </c>
      <c r="D1373" s="323" t="s">
        <v>2845</v>
      </c>
      <c r="E1373" s="325" t="s">
        <v>94</v>
      </c>
      <c r="G1373" s="324">
        <v>8</v>
      </c>
      <c r="H1373" s="324">
        <v>2</v>
      </c>
      <c r="I1373" s="324">
        <v>2</v>
      </c>
      <c r="K1373" s="324" t="s">
        <v>2899</v>
      </c>
      <c r="L1373" s="325" t="s">
        <v>4667</v>
      </c>
      <c r="M1373" s="326" t="s">
        <v>4915</v>
      </c>
      <c r="N1373" s="325" t="s">
        <v>3955</v>
      </c>
    </row>
    <row r="1374" spans="2:17">
      <c r="B1374" s="322">
        <v>41871</v>
      </c>
      <c r="C1374" s="323">
        <v>3491</v>
      </c>
      <c r="D1374" s="323" t="s">
        <v>2845</v>
      </c>
      <c r="E1374" s="325" t="s">
        <v>94</v>
      </c>
      <c r="G1374" s="324">
        <v>3.25</v>
      </c>
      <c r="H1374" s="324">
        <v>2.5</v>
      </c>
      <c r="I1374" s="324">
        <v>1.25</v>
      </c>
      <c r="J1374" s="324">
        <v>0.625</v>
      </c>
      <c r="K1374" s="324" t="s">
        <v>2899</v>
      </c>
      <c r="M1374" s="326" t="s">
        <v>4916</v>
      </c>
      <c r="N1374" s="334" t="s">
        <v>4917</v>
      </c>
      <c r="O1374" s="321" t="s">
        <v>4918</v>
      </c>
      <c r="P1374" s="321" t="s">
        <v>4919</v>
      </c>
    </row>
    <row r="1375" spans="2:17">
      <c r="B1375" s="322">
        <v>41871</v>
      </c>
      <c r="C1375" s="323">
        <v>3492</v>
      </c>
      <c r="D1375" s="323" t="s">
        <v>4920</v>
      </c>
      <c r="E1375" s="325" t="s">
        <v>14</v>
      </c>
      <c r="G1375" s="324">
        <v>3.25</v>
      </c>
      <c r="H1375" s="324">
        <v>2.5</v>
      </c>
      <c r="I1375" s="324">
        <v>0.5</v>
      </c>
      <c r="K1375" s="324" t="s">
        <v>2899</v>
      </c>
      <c r="M1375" s="326" t="s">
        <v>4921</v>
      </c>
      <c r="N1375" s="325" t="s">
        <v>4922</v>
      </c>
    </row>
    <row r="1376" spans="2:17">
      <c r="B1376" s="322">
        <v>41871</v>
      </c>
      <c r="C1376" s="323">
        <v>3493</v>
      </c>
      <c r="D1376" s="323" t="s">
        <v>4920</v>
      </c>
      <c r="E1376" s="325" t="s">
        <v>2035</v>
      </c>
      <c r="G1376" s="324">
        <v>3.5</v>
      </c>
      <c r="H1376" s="324">
        <v>2.5</v>
      </c>
      <c r="I1376" s="324">
        <v>0.5625</v>
      </c>
      <c r="K1376" s="324" t="s">
        <v>2899</v>
      </c>
      <c r="L1376" s="325" t="s">
        <v>2912</v>
      </c>
      <c r="M1376" s="326" t="s">
        <v>4923</v>
      </c>
      <c r="N1376" s="325" t="s">
        <v>3955</v>
      </c>
      <c r="O1376" s="321" t="s">
        <v>4924</v>
      </c>
    </row>
    <row r="1377" spans="2:17">
      <c r="B1377" s="322">
        <v>41871</v>
      </c>
      <c r="C1377" s="323">
        <v>3494</v>
      </c>
      <c r="D1377" s="323" t="s">
        <v>2845</v>
      </c>
      <c r="E1377" s="325" t="s">
        <v>94</v>
      </c>
      <c r="G1377" s="324">
        <v>4.0625</v>
      </c>
      <c r="H1377" s="324">
        <v>2.0625</v>
      </c>
      <c r="I1377" s="324">
        <v>2.5</v>
      </c>
      <c r="J1377" s="324">
        <v>1</v>
      </c>
      <c r="K1377" s="347"/>
      <c r="L1377" s="325" t="s">
        <v>4925</v>
      </c>
      <c r="M1377" s="326" t="s">
        <v>4926</v>
      </c>
      <c r="N1377" s="325" t="s">
        <v>3955</v>
      </c>
    </row>
    <row r="1378" spans="2:17">
      <c r="B1378" s="322">
        <v>41871</v>
      </c>
      <c r="C1378" s="323">
        <v>3590</v>
      </c>
      <c r="D1378" s="323" t="s">
        <v>2845</v>
      </c>
      <c r="E1378" s="325" t="s">
        <v>94</v>
      </c>
      <c r="G1378" s="324">
        <v>5</v>
      </c>
      <c r="H1378" s="324">
        <v>5.25</v>
      </c>
      <c r="I1378" s="324">
        <v>1.125</v>
      </c>
      <c r="J1378" s="324">
        <v>1.125</v>
      </c>
      <c r="K1378" s="347" t="s">
        <v>4102</v>
      </c>
      <c r="L1378" s="325" t="s">
        <v>4927</v>
      </c>
      <c r="M1378" s="326" t="s">
        <v>4875</v>
      </c>
      <c r="N1378" s="325" t="s">
        <v>4928</v>
      </c>
    </row>
    <row r="1379" spans="2:17">
      <c r="B1379" s="322">
        <v>41892</v>
      </c>
      <c r="C1379" s="323">
        <v>3595</v>
      </c>
      <c r="D1379" s="323" t="s">
        <v>2845</v>
      </c>
      <c r="E1379" s="325" t="s">
        <v>94</v>
      </c>
      <c r="G1379" s="324">
        <v>3.625</v>
      </c>
      <c r="H1379" s="324">
        <v>2.6875</v>
      </c>
      <c r="I1379" s="324">
        <v>1.25</v>
      </c>
      <c r="J1379" s="324">
        <v>1.25</v>
      </c>
      <c r="K1379" s="324" t="s">
        <v>4102</v>
      </c>
      <c r="L1379" s="325" t="s">
        <v>4929</v>
      </c>
      <c r="M1379" s="326" t="s">
        <v>4930</v>
      </c>
      <c r="N1379" s="325" t="s">
        <v>4931</v>
      </c>
      <c r="O1379" s="321" t="s">
        <v>4932</v>
      </c>
    </row>
    <row r="1380" spans="2:17">
      <c r="B1380" s="322">
        <v>41892</v>
      </c>
      <c r="C1380" s="323">
        <v>3596</v>
      </c>
      <c r="D1380" s="323" t="s">
        <v>2845</v>
      </c>
      <c r="E1380" s="325" t="s">
        <v>94</v>
      </c>
      <c r="G1380" s="324">
        <v>3.5</v>
      </c>
      <c r="H1380" s="324">
        <v>2.25</v>
      </c>
      <c r="I1380" s="324">
        <v>2</v>
      </c>
      <c r="J1380" s="324">
        <v>2</v>
      </c>
      <c r="K1380" s="324" t="s">
        <v>4102</v>
      </c>
      <c r="L1380" s="325" t="s">
        <v>4929</v>
      </c>
      <c r="M1380" s="326" t="s">
        <v>4930</v>
      </c>
      <c r="N1380" s="334" t="s">
        <v>4933</v>
      </c>
      <c r="O1380" s="321" t="s">
        <v>4628</v>
      </c>
    </row>
    <row r="1381" spans="2:17">
      <c r="B1381" s="322">
        <v>41898</v>
      </c>
      <c r="C1381" s="323">
        <v>3597</v>
      </c>
      <c r="D1381" s="323" t="s">
        <v>2907</v>
      </c>
      <c r="E1381" s="325" t="s">
        <v>3786</v>
      </c>
      <c r="G1381" s="324">
        <v>2.28125</v>
      </c>
      <c r="H1381" s="324">
        <v>2.28125</v>
      </c>
      <c r="I1381" s="324">
        <v>1.25</v>
      </c>
      <c r="J1381" s="324" t="s">
        <v>3270</v>
      </c>
      <c r="K1381" s="324" t="s">
        <v>2980</v>
      </c>
      <c r="L1381" s="325" t="s">
        <v>4846</v>
      </c>
      <c r="M1381" s="326" t="s">
        <v>4934</v>
      </c>
      <c r="N1381" s="334" t="s">
        <v>3231</v>
      </c>
    </row>
    <row r="1382" spans="2:17">
      <c r="B1382" s="322">
        <v>41898</v>
      </c>
      <c r="C1382" s="323">
        <v>3598</v>
      </c>
      <c r="D1382" s="323" t="s">
        <v>2907</v>
      </c>
      <c r="E1382" s="325" t="s">
        <v>3786</v>
      </c>
      <c r="G1382" s="324">
        <v>3.5625</v>
      </c>
      <c r="H1382" s="324">
        <v>3.5625</v>
      </c>
      <c r="I1382" s="324">
        <v>1.28125</v>
      </c>
      <c r="J1382" s="324" t="s">
        <v>2954</v>
      </c>
      <c r="K1382" s="324" t="s">
        <v>2980</v>
      </c>
      <c r="L1382" s="325" t="s">
        <v>4846</v>
      </c>
      <c r="M1382" s="326" t="s">
        <v>4935</v>
      </c>
      <c r="N1382" s="334" t="s">
        <v>3231</v>
      </c>
    </row>
    <row r="1383" spans="2:17">
      <c r="B1383" s="322">
        <v>41898</v>
      </c>
      <c r="C1383" s="323">
        <v>3599</v>
      </c>
      <c r="D1383" s="323" t="s">
        <v>2907</v>
      </c>
      <c r="E1383" s="325" t="s">
        <v>3786</v>
      </c>
      <c r="G1383" s="324">
        <v>8</v>
      </c>
      <c r="H1383" s="324">
        <v>2.0625</v>
      </c>
      <c r="I1383" s="324">
        <v>1.25</v>
      </c>
      <c r="J1383" s="324" t="s">
        <v>3270</v>
      </c>
      <c r="K1383" s="324" t="s">
        <v>2980</v>
      </c>
      <c r="L1383" s="325" t="s">
        <v>4846</v>
      </c>
      <c r="M1383" s="326" t="s">
        <v>4936</v>
      </c>
      <c r="N1383" s="334" t="s">
        <v>4368</v>
      </c>
    </row>
    <row r="1384" spans="2:17">
      <c r="B1384" s="322">
        <v>41898</v>
      </c>
      <c r="C1384" s="323">
        <v>3600</v>
      </c>
      <c r="D1384" s="323" t="s">
        <v>2845</v>
      </c>
      <c r="E1384" s="325" t="s">
        <v>94</v>
      </c>
      <c r="G1384" s="324">
        <v>2.75</v>
      </c>
      <c r="H1384" s="324">
        <v>2.75</v>
      </c>
      <c r="I1384" s="324">
        <v>0.6875</v>
      </c>
      <c r="J1384" s="324">
        <v>0.625</v>
      </c>
      <c r="K1384" s="324" t="s">
        <v>2899</v>
      </c>
      <c r="L1384" s="325" t="s">
        <v>4846</v>
      </c>
      <c r="M1384" s="326" t="s">
        <v>4937</v>
      </c>
      <c r="N1384" s="334" t="s">
        <v>3012</v>
      </c>
      <c r="O1384" s="321" t="s">
        <v>3012</v>
      </c>
    </row>
    <row r="1385" spans="2:17">
      <c r="B1385" s="322">
        <v>41929</v>
      </c>
      <c r="C1385" s="323">
        <v>3601</v>
      </c>
      <c r="D1385" s="323" t="s">
        <v>2849</v>
      </c>
      <c r="E1385" s="325" t="s">
        <v>94</v>
      </c>
      <c r="G1385" s="324">
        <v>4.75</v>
      </c>
      <c r="H1385" s="324">
        <v>2.1875</v>
      </c>
      <c r="I1385" s="324">
        <v>0.5</v>
      </c>
      <c r="J1385" s="324">
        <v>0.5</v>
      </c>
      <c r="K1385" s="324" t="s">
        <v>3924</v>
      </c>
      <c r="L1385" s="325" t="s">
        <v>4938</v>
      </c>
      <c r="N1385" s="325" t="s">
        <v>4848</v>
      </c>
    </row>
    <row r="1386" spans="2:17">
      <c r="B1386" s="322">
        <v>41959</v>
      </c>
      <c r="C1386" s="323">
        <v>3602</v>
      </c>
      <c r="D1386" s="323" t="s">
        <v>2907</v>
      </c>
      <c r="E1386" s="325" t="s">
        <v>3786</v>
      </c>
      <c r="G1386" s="324">
        <v>2.65625</v>
      </c>
      <c r="H1386" s="324">
        <v>1.296775</v>
      </c>
      <c r="I1386" s="324">
        <v>2.65625</v>
      </c>
      <c r="J1386" s="324" t="s">
        <v>3270</v>
      </c>
      <c r="K1386" s="324" t="s">
        <v>2980</v>
      </c>
      <c r="L1386" s="325" t="s">
        <v>4481</v>
      </c>
      <c r="M1386" s="326" t="s">
        <v>4939</v>
      </c>
      <c r="N1386" s="334" t="s">
        <v>3231</v>
      </c>
    </row>
    <row r="1387" spans="2:17">
      <c r="B1387" s="322">
        <v>41975</v>
      </c>
      <c r="C1387" s="323">
        <v>3603</v>
      </c>
      <c r="D1387" s="323" t="s">
        <v>2849</v>
      </c>
      <c r="E1387" s="325" t="s">
        <v>2035</v>
      </c>
      <c r="G1387" s="324">
        <v>5.03125</v>
      </c>
      <c r="H1387" s="324">
        <v>5.609375</v>
      </c>
      <c r="I1387" s="324">
        <v>0.5625</v>
      </c>
      <c r="K1387" s="324" t="s">
        <v>4940</v>
      </c>
      <c r="L1387" s="325" t="s">
        <v>4941</v>
      </c>
      <c r="M1387" s="326" t="s">
        <v>4942</v>
      </c>
      <c r="N1387" s="334"/>
      <c r="O1387" s="321" t="s">
        <v>2851</v>
      </c>
    </row>
    <row r="1388" spans="2:17">
      <c r="B1388" s="322">
        <v>41975</v>
      </c>
      <c r="C1388" s="323">
        <v>3604</v>
      </c>
      <c r="D1388" s="323" t="s">
        <v>3866</v>
      </c>
      <c r="E1388" s="325" t="s">
        <v>3825</v>
      </c>
      <c r="G1388" s="324">
        <v>5.5</v>
      </c>
      <c r="H1388" s="324">
        <v>4.9375</v>
      </c>
      <c r="I1388" s="324">
        <v>0.5625</v>
      </c>
      <c r="K1388" s="324" t="s">
        <v>3934</v>
      </c>
      <c r="L1388" s="325" t="s">
        <v>4941</v>
      </c>
      <c r="M1388" s="326" t="s">
        <v>4943</v>
      </c>
      <c r="N1388" s="334"/>
      <c r="P1388" s="321" t="s">
        <v>4431</v>
      </c>
    </row>
    <row r="1389" spans="2:17">
      <c r="B1389" s="322">
        <v>41985</v>
      </c>
      <c r="C1389" s="323">
        <v>3605</v>
      </c>
      <c r="D1389" s="323" t="s">
        <v>2845</v>
      </c>
      <c r="E1389" s="325" t="s">
        <v>94</v>
      </c>
      <c r="F1389" s="325" t="s">
        <v>2860</v>
      </c>
      <c r="G1389" s="324">
        <v>4</v>
      </c>
      <c r="H1389" s="324">
        <v>4</v>
      </c>
      <c r="I1389" s="324">
        <v>1.5</v>
      </c>
      <c r="J1389" s="324">
        <v>1.25</v>
      </c>
      <c r="K1389" s="324" t="s">
        <v>2899</v>
      </c>
      <c r="L1389" s="325" t="s">
        <v>3984</v>
      </c>
      <c r="M1389" s="326" t="s">
        <v>4944</v>
      </c>
      <c r="N1389" s="334" t="s">
        <v>4945</v>
      </c>
      <c r="O1389" s="321" t="s">
        <v>4946</v>
      </c>
      <c r="P1389" s="321" t="s">
        <v>4602</v>
      </c>
      <c r="Q1389" s="321" t="s">
        <v>3907</v>
      </c>
    </row>
    <row r="1390" spans="2:17">
      <c r="B1390" s="322">
        <v>41985</v>
      </c>
      <c r="C1390" s="323">
        <v>3606</v>
      </c>
      <c r="D1390" s="323" t="s">
        <v>2845</v>
      </c>
      <c r="E1390" s="325" t="s">
        <v>94</v>
      </c>
      <c r="F1390" s="325" t="s">
        <v>2860</v>
      </c>
      <c r="G1390" s="324">
        <v>3</v>
      </c>
      <c r="H1390" s="324">
        <v>3</v>
      </c>
      <c r="I1390" s="324">
        <v>1.625</v>
      </c>
      <c r="J1390" s="324">
        <v>1</v>
      </c>
      <c r="K1390" s="324" t="s">
        <v>2899</v>
      </c>
      <c r="L1390" s="325" t="s">
        <v>3984</v>
      </c>
      <c r="N1390" s="334" t="s">
        <v>4947</v>
      </c>
      <c r="O1390" s="321" t="s">
        <v>4948</v>
      </c>
      <c r="P1390" s="321" t="s">
        <v>4949</v>
      </c>
      <c r="Q1390" s="321" t="s">
        <v>4950</v>
      </c>
    </row>
    <row r="1391" spans="2:17" s="346" customFormat="1">
      <c r="B1391" s="341">
        <v>42009</v>
      </c>
      <c r="C1391" s="342">
        <v>3608</v>
      </c>
      <c r="D1391" s="342" t="s">
        <v>2845</v>
      </c>
      <c r="E1391" s="343" t="s">
        <v>94</v>
      </c>
      <c r="F1391" s="343"/>
      <c r="G1391" s="344">
        <v>2.875</v>
      </c>
      <c r="H1391" s="344">
        <v>2.28125</v>
      </c>
      <c r="I1391" s="344">
        <v>0.875</v>
      </c>
      <c r="J1391" s="344">
        <v>1.0625</v>
      </c>
      <c r="K1391" s="344" t="s">
        <v>2899</v>
      </c>
      <c r="L1391" s="343" t="s">
        <v>2875</v>
      </c>
      <c r="M1391" s="345" t="s">
        <v>4951</v>
      </c>
      <c r="N1391" s="368" t="s">
        <v>4952</v>
      </c>
      <c r="O1391" s="346" t="s">
        <v>2848</v>
      </c>
    </row>
    <row r="1392" spans="2:17">
      <c r="B1392" s="322">
        <v>41996</v>
      </c>
      <c r="C1392" s="323">
        <v>3609</v>
      </c>
      <c r="D1392" s="323" t="s">
        <v>3866</v>
      </c>
      <c r="E1392" s="325" t="s">
        <v>3825</v>
      </c>
      <c r="J1392" s="324">
        <v>2.25</v>
      </c>
      <c r="K1392" s="324" t="s">
        <v>4953</v>
      </c>
      <c r="L1392" s="325" t="s">
        <v>4954</v>
      </c>
      <c r="M1392" s="326" t="s">
        <v>4955</v>
      </c>
      <c r="N1392" s="334"/>
    </row>
    <row r="1393" spans="2:17">
      <c r="B1393" s="322">
        <v>42017</v>
      </c>
      <c r="C1393" s="323">
        <v>3610</v>
      </c>
      <c r="D1393" s="323" t="s">
        <v>2845</v>
      </c>
      <c r="E1393" s="325" t="s">
        <v>94</v>
      </c>
      <c r="F1393" s="325" t="s">
        <v>2860</v>
      </c>
      <c r="G1393" s="324">
        <v>3.625</v>
      </c>
      <c r="H1393" s="324">
        <v>2.6875</v>
      </c>
      <c r="I1393" s="324">
        <v>1.1875</v>
      </c>
      <c r="J1393" s="324">
        <v>0.75</v>
      </c>
      <c r="K1393" s="324" t="s">
        <v>2899</v>
      </c>
      <c r="L1393" s="325" t="s">
        <v>3984</v>
      </c>
      <c r="M1393" s="326" t="s">
        <v>4956</v>
      </c>
      <c r="N1393" s="334" t="s">
        <v>4957</v>
      </c>
      <c r="O1393" s="321" t="s">
        <v>2848</v>
      </c>
      <c r="P1393" s="321" t="s">
        <v>4431</v>
      </c>
      <c r="Q1393" s="321" t="s">
        <v>4527</v>
      </c>
    </row>
    <row r="1394" spans="2:17">
      <c r="B1394" s="322">
        <v>42034</v>
      </c>
      <c r="C1394" s="323">
        <v>3612</v>
      </c>
      <c r="D1394" s="323" t="s">
        <v>2845</v>
      </c>
      <c r="E1394" s="325" t="s">
        <v>94</v>
      </c>
      <c r="G1394" s="324">
        <v>7.125</v>
      </c>
      <c r="H1394" s="324">
        <v>3.125</v>
      </c>
      <c r="I1394" s="324">
        <v>0.75</v>
      </c>
      <c r="J1394" s="324">
        <v>0.5</v>
      </c>
      <c r="K1394" s="324" t="s">
        <v>2899</v>
      </c>
      <c r="L1394" s="325" t="s">
        <v>3984</v>
      </c>
      <c r="N1394" s="334" t="s">
        <v>3607</v>
      </c>
      <c r="O1394" s="321" t="s">
        <v>3607</v>
      </c>
    </row>
    <row r="1395" spans="2:17">
      <c r="B1395" s="322">
        <v>42065</v>
      </c>
      <c r="C1395" s="323">
        <v>3613</v>
      </c>
      <c r="D1395" s="323" t="s">
        <v>2845</v>
      </c>
      <c r="E1395" s="325" t="s">
        <v>94</v>
      </c>
      <c r="G1395" s="324">
        <v>7.125</v>
      </c>
      <c r="H1395" s="324">
        <v>4.6875</v>
      </c>
      <c r="I1395" s="324">
        <v>2.0625</v>
      </c>
      <c r="J1395" s="324">
        <v>1.0625</v>
      </c>
      <c r="K1395" s="324" t="s">
        <v>2899</v>
      </c>
      <c r="L1395" s="325" t="s">
        <v>3984</v>
      </c>
      <c r="M1395" s="326" t="s">
        <v>4958</v>
      </c>
      <c r="N1395" s="334" t="s">
        <v>2851</v>
      </c>
      <c r="O1395" s="321" t="s">
        <v>2872</v>
      </c>
    </row>
    <row r="1396" spans="2:17">
      <c r="B1396" s="322">
        <v>42074</v>
      </c>
      <c r="C1396" s="323">
        <v>3614</v>
      </c>
      <c r="D1396" s="323" t="s">
        <v>2849</v>
      </c>
      <c r="E1396" s="325" t="s">
        <v>94</v>
      </c>
      <c r="F1396" s="325" t="s">
        <v>2860</v>
      </c>
      <c r="G1396" s="324">
        <v>2.125</v>
      </c>
      <c r="H1396" s="324">
        <v>2.125</v>
      </c>
      <c r="I1396" s="324">
        <v>1.5</v>
      </c>
      <c r="J1396" s="324">
        <v>0.5</v>
      </c>
      <c r="K1396" s="324" t="s">
        <v>2899</v>
      </c>
      <c r="L1396" s="325" t="s">
        <v>3862</v>
      </c>
      <c r="M1396" s="326" t="s">
        <v>4959</v>
      </c>
      <c r="N1396" s="334" t="s">
        <v>4960</v>
      </c>
      <c r="O1396" s="321" t="s">
        <v>4961</v>
      </c>
      <c r="P1396" s="321" t="s">
        <v>3028</v>
      </c>
      <c r="Q1396" s="321" t="s">
        <v>4962</v>
      </c>
    </row>
    <row r="1397" spans="2:17">
      <c r="B1397" s="322">
        <v>42074</v>
      </c>
      <c r="C1397" s="323">
        <v>3615</v>
      </c>
      <c r="D1397" s="323" t="s">
        <v>2849</v>
      </c>
      <c r="E1397" s="325" t="s">
        <v>94</v>
      </c>
      <c r="F1397" s="325" t="s">
        <v>2860</v>
      </c>
      <c r="G1397" s="324">
        <v>2.875</v>
      </c>
      <c r="H1397" s="324">
        <v>2.875</v>
      </c>
      <c r="I1397" s="324">
        <v>1.375</v>
      </c>
      <c r="J1397" s="324">
        <v>0.5</v>
      </c>
      <c r="K1397" s="324" t="s">
        <v>2899</v>
      </c>
      <c r="L1397" s="325" t="s">
        <v>3862</v>
      </c>
      <c r="M1397" s="326" t="s">
        <v>4963</v>
      </c>
      <c r="N1397" s="334" t="s">
        <v>4964</v>
      </c>
      <c r="O1397" s="321" t="s">
        <v>4965</v>
      </c>
      <c r="P1397" s="321" t="s">
        <v>4966</v>
      </c>
      <c r="Q1397" s="321" t="s">
        <v>4967</v>
      </c>
    </row>
    <row r="1398" spans="2:17">
      <c r="B1398" s="322">
        <v>42084</v>
      </c>
      <c r="C1398" s="323">
        <v>3616</v>
      </c>
      <c r="D1398" s="323" t="s">
        <v>2845</v>
      </c>
      <c r="E1398" s="325" t="s">
        <v>94</v>
      </c>
      <c r="G1398" s="324">
        <v>3.5</v>
      </c>
      <c r="H1398" s="324">
        <v>2.125</v>
      </c>
      <c r="I1398" s="324">
        <v>2</v>
      </c>
      <c r="J1398" s="324">
        <v>2</v>
      </c>
      <c r="K1398" s="324" t="s">
        <v>4102</v>
      </c>
      <c r="L1398" s="325" t="s">
        <v>4929</v>
      </c>
      <c r="M1398" s="326" t="s">
        <v>4968</v>
      </c>
      <c r="N1398" s="334" t="s">
        <v>4969</v>
      </c>
      <c r="O1398" s="321" t="s">
        <v>4970</v>
      </c>
    </row>
    <row r="1399" spans="2:17" s="346" customFormat="1">
      <c r="B1399" s="341">
        <v>42076</v>
      </c>
      <c r="C1399" s="342">
        <v>3617</v>
      </c>
      <c r="D1399" s="342" t="s">
        <v>2845</v>
      </c>
      <c r="E1399" s="343" t="s">
        <v>94</v>
      </c>
      <c r="F1399" s="343" t="s">
        <v>2860</v>
      </c>
      <c r="G1399" s="344">
        <v>3</v>
      </c>
      <c r="H1399" s="344">
        <v>3</v>
      </c>
      <c r="I1399" s="344">
        <v>1</v>
      </c>
      <c r="J1399" s="344">
        <v>2</v>
      </c>
      <c r="K1399" s="344" t="s">
        <v>2861</v>
      </c>
      <c r="L1399" s="343" t="s">
        <v>3984</v>
      </c>
      <c r="M1399" s="345" t="s">
        <v>4971</v>
      </c>
      <c r="N1399" s="368" t="s">
        <v>4972</v>
      </c>
      <c r="O1399" s="346" t="s">
        <v>4973</v>
      </c>
      <c r="P1399" s="346" t="s">
        <v>4533</v>
      </c>
      <c r="Q1399" s="346" t="s">
        <v>4974</v>
      </c>
    </row>
    <row r="1400" spans="2:17">
      <c r="B1400" s="322">
        <v>42089</v>
      </c>
      <c r="C1400" s="323">
        <v>3618</v>
      </c>
      <c r="D1400" s="323" t="s">
        <v>2845</v>
      </c>
      <c r="E1400" s="325" t="s">
        <v>94</v>
      </c>
      <c r="G1400" s="324">
        <v>3.0625</v>
      </c>
      <c r="H1400" s="324">
        <v>3.0625</v>
      </c>
      <c r="I1400" s="324">
        <v>0.75</v>
      </c>
      <c r="J1400" s="324">
        <v>0.6875</v>
      </c>
      <c r="K1400" s="324" t="s">
        <v>2899</v>
      </c>
      <c r="L1400" s="325" t="s">
        <v>4975</v>
      </c>
      <c r="M1400" s="326" t="s">
        <v>4976</v>
      </c>
      <c r="N1400" s="334" t="s">
        <v>2848</v>
      </c>
      <c r="O1400" s="321" t="s">
        <v>2848</v>
      </c>
    </row>
    <row r="1401" spans="2:17">
      <c r="B1401" s="322">
        <v>42104</v>
      </c>
      <c r="C1401" s="323">
        <v>3620</v>
      </c>
      <c r="D1401" s="323" t="s">
        <v>2849</v>
      </c>
      <c r="E1401" s="325" t="s">
        <v>2035</v>
      </c>
      <c r="F1401" s="325" t="s">
        <v>2860</v>
      </c>
      <c r="G1401" s="324">
        <v>4.0625</v>
      </c>
      <c r="H1401" s="324">
        <v>5.6875</v>
      </c>
      <c r="I1401" s="324">
        <v>1.1875</v>
      </c>
      <c r="K1401" s="324" t="s">
        <v>2861</v>
      </c>
      <c r="L1401" s="325" t="s">
        <v>4599</v>
      </c>
      <c r="M1401" s="326" t="s">
        <v>4977</v>
      </c>
      <c r="N1401" s="334"/>
      <c r="O1401" s="321" t="s">
        <v>4978</v>
      </c>
      <c r="Q1401" s="321" t="s">
        <v>3907</v>
      </c>
    </row>
    <row r="1402" spans="2:17">
      <c r="B1402" s="322">
        <v>42115</v>
      </c>
      <c r="C1402" s="323">
        <v>3621</v>
      </c>
      <c r="D1402" s="323" t="s">
        <v>3866</v>
      </c>
      <c r="E1402" s="325" t="s">
        <v>2035</v>
      </c>
      <c r="G1402" s="324">
        <v>3.5</v>
      </c>
      <c r="H1402" s="324">
        <v>3.5</v>
      </c>
      <c r="I1402" s="324">
        <v>1</v>
      </c>
      <c r="K1402" s="324" t="s">
        <v>3934</v>
      </c>
      <c r="L1402" s="325" t="s">
        <v>4859</v>
      </c>
      <c r="M1402" s="326" t="s">
        <v>4979</v>
      </c>
      <c r="N1402" s="334"/>
    </row>
    <row r="1403" spans="2:17">
      <c r="B1403" s="322">
        <v>42137</v>
      </c>
      <c r="C1403" s="323">
        <v>3624</v>
      </c>
      <c r="D1403" s="323" t="s">
        <v>2845</v>
      </c>
      <c r="E1403" s="325" t="s">
        <v>94</v>
      </c>
      <c r="G1403" s="324">
        <v>4.625</v>
      </c>
      <c r="H1403" s="324">
        <v>4.625</v>
      </c>
      <c r="I1403" s="324">
        <v>1.5</v>
      </c>
      <c r="J1403" s="324">
        <v>1.5</v>
      </c>
      <c r="K1403" s="324" t="s">
        <v>4102</v>
      </c>
      <c r="L1403" s="325" t="s">
        <v>4807</v>
      </c>
      <c r="M1403" s="326" t="s">
        <v>4980</v>
      </c>
      <c r="N1403" s="334"/>
    </row>
    <row r="1404" spans="2:17">
      <c r="B1404" s="322">
        <v>42137</v>
      </c>
      <c r="C1404" s="323">
        <v>3625</v>
      </c>
      <c r="D1404" s="323" t="s">
        <v>2845</v>
      </c>
      <c r="E1404" s="325" t="s">
        <v>94</v>
      </c>
      <c r="G1404" s="324">
        <v>6</v>
      </c>
      <c r="H1404" s="324">
        <v>3.125</v>
      </c>
      <c r="I1404" s="324">
        <v>1.5</v>
      </c>
      <c r="J1404" s="324">
        <v>1.5</v>
      </c>
      <c r="K1404" s="324" t="s">
        <v>4102</v>
      </c>
      <c r="L1404" s="325" t="s">
        <v>4807</v>
      </c>
      <c r="M1404" s="326" t="s">
        <v>4981</v>
      </c>
      <c r="N1404" s="334"/>
    </row>
    <row r="1405" spans="2:17">
      <c r="B1405" s="322">
        <v>42152</v>
      </c>
      <c r="C1405" s="323">
        <v>3626</v>
      </c>
      <c r="D1405" s="323" t="s">
        <v>2907</v>
      </c>
      <c r="E1405" s="325" t="s">
        <v>3786</v>
      </c>
      <c r="G1405" s="324">
        <v>3.5</v>
      </c>
      <c r="H1405" s="324">
        <v>1</v>
      </c>
      <c r="I1405" s="324">
        <v>2.75</v>
      </c>
      <c r="J1405" s="324" t="s">
        <v>4982</v>
      </c>
      <c r="K1405" s="324" t="s">
        <v>2980</v>
      </c>
      <c r="L1405" s="325" t="s">
        <v>4983</v>
      </c>
      <c r="M1405" s="326" t="s">
        <v>4984</v>
      </c>
      <c r="N1405" s="334" t="s">
        <v>3231</v>
      </c>
    </row>
    <row r="1406" spans="2:17">
      <c r="B1406" s="322">
        <v>42157</v>
      </c>
      <c r="C1406" s="323">
        <v>3627</v>
      </c>
      <c r="E1406" s="325" t="s">
        <v>4845</v>
      </c>
      <c r="L1406" s="325" t="s">
        <v>4985</v>
      </c>
      <c r="M1406" s="326" t="s">
        <v>4986</v>
      </c>
      <c r="N1406" s="334"/>
    </row>
    <row r="1407" spans="2:17">
      <c r="B1407" s="322">
        <v>42177</v>
      </c>
      <c r="C1407" s="323">
        <v>3628</v>
      </c>
      <c r="D1407" s="323" t="s">
        <v>2845</v>
      </c>
      <c r="E1407" s="325" t="s">
        <v>94</v>
      </c>
      <c r="F1407" s="325" t="s">
        <v>2860</v>
      </c>
      <c r="G1407" s="324">
        <v>7.5</v>
      </c>
      <c r="H1407" s="324">
        <v>5.5625</v>
      </c>
      <c r="I1407" s="324">
        <v>1.8125</v>
      </c>
      <c r="J1407" s="324">
        <v>1.8125</v>
      </c>
      <c r="K1407" s="324" t="s">
        <v>4102</v>
      </c>
      <c r="L1407" s="325" t="s">
        <v>4898</v>
      </c>
      <c r="M1407" s="326" t="s">
        <v>4987</v>
      </c>
      <c r="N1407" s="334" t="s">
        <v>4988</v>
      </c>
      <c r="P1407" s="321" t="s">
        <v>4989</v>
      </c>
      <c r="Q1407" s="321" t="s">
        <v>4990</v>
      </c>
    </row>
    <row r="1408" spans="2:17">
      <c r="B1408" s="322">
        <v>42181</v>
      </c>
      <c r="C1408" s="323">
        <v>3629</v>
      </c>
      <c r="D1408" s="323" t="s">
        <v>2907</v>
      </c>
      <c r="E1408" s="325" t="s">
        <v>3786</v>
      </c>
      <c r="G1408" s="324">
        <v>3.28125</v>
      </c>
      <c r="H1408" s="324">
        <v>2.921875</v>
      </c>
      <c r="I1408" s="324">
        <v>0.9375</v>
      </c>
      <c r="J1408" s="324" t="s">
        <v>4991</v>
      </c>
      <c r="K1408" s="324" t="s">
        <v>4992</v>
      </c>
      <c r="L1408" s="325" t="s">
        <v>4975</v>
      </c>
      <c r="M1408" s="326" t="s">
        <v>4993</v>
      </c>
      <c r="N1408" s="334"/>
    </row>
    <row r="1409" spans="2:17">
      <c r="B1409" s="322">
        <v>42185</v>
      </c>
      <c r="C1409" s="323">
        <v>3630</v>
      </c>
      <c r="D1409" s="323" t="s">
        <v>2845</v>
      </c>
      <c r="E1409" s="325" t="s">
        <v>94</v>
      </c>
      <c r="G1409" s="324">
        <v>4</v>
      </c>
      <c r="H1409" s="324">
        <v>4</v>
      </c>
      <c r="I1409" s="324">
        <v>1.5</v>
      </c>
      <c r="J1409" s="324">
        <v>0.75</v>
      </c>
      <c r="K1409" s="324" t="s">
        <v>2899</v>
      </c>
      <c r="L1409" s="325" t="s">
        <v>4994</v>
      </c>
      <c r="M1409" s="326" t="s">
        <v>4995</v>
      </c>
      <c r="N1409" s="334" t="s">
        <v>2848</v>
      </c>
      <c r="O1409" s="321" t="s">
        <v>4996</v>
      </c>
      <c r="Q1409" s="321" t="s">
        <v>3907</v>
      </c>
    </row>
    <row r="1410" spans="2:17">
      <c r="B1410" s="322">
        <v>42205</v>
      </c>
      <c r="C1410" s="323">
        <v>3631</v>
      </c>
      <c r="D1410" s="323" t="s">
        <v>2845</v>
      </c>
      <c r="E1410" s="325" t="s">
        <v>94</v>
      </c>
      <c r="G1410" s="324">
        <v>6.0625</v>
      </c>
      <c r="H1410" s="324">
        <v>4.625</v>
      </c>
      <c r="I1410" s="324">
        <v>1.125</v>
      </c>
      <c r="J1410" s="324">
        <v>1.125</v>
      </c>
      <c r="K1410" s="324" t="s">
        <v>4102</v>
      </c>
      <c r="L1410" s="325" t="s">
        <v>4997</v>
      </c>
      <c r="M1410" s="326" t="s">
        <v>4998</v>
      </c>
      <c r="N1410" s="334" t="s">
        <v>4564</v>
      </c>
    </row>
    <row r="1411" spans="2:17">
      <c r="B1411" s="322">
        <v>42212</v>
      </c>
      <c r="C1411" s="323">
        <v>3632</v>
      </c>
      <c r="D1411" s="323" t="s">
        <v>2907</v>
      </c>
      <c r="E1411" s="325" t="s">
        <v>3786</v>
      </c>
      <c r="G1411" s="324">
        <v>3.1875</v>
      </c>
      <c r="H1411" s="324">
        <v>3.25</v>
      </c>
      <c r="I1411" s="324">
        <v>1.875</v>
      </c>
      <c r="J1411" s="324" t="s">
        <v>3235</v>
      </c>
      <c r="K1411" s="324" t="s">
        <v>4999</v>
      </c>
      <c r="L1411" s="325" t="s">
        <v>3984</v>
      </c>
      <c r="M1411" s="326" t="s">
        <v>5000</v>
      </c>
      <c r="N1411" s="334"/>
    </row>
    <row r="1412" spans="2:17">
      <c r="B1412" s="322">
        <v>42209</v>
      </c>
      <c r="C1412" s="323">
        <v>3633</v>
      </c>
      <c r="D1412" s="323" t="s">
        <v>2849</v>
      </c>
      <c r="E1412" s="325" t="s">
        <v>94</v>
      </c>
      <c r="F1412" s="325" t="s">
        <v>2860</v>
      </c>
      <c r="G1412" s="324">
        <v>3.125</v>
      </c>
      <c r="H1412" s="324">
        <v>4</v>
      </c>
      <c r="I1412" s="324">
        <v>0.75</v>
      </c>
      <c r="J1412" s="324" t="s">
        <v>2954</v>
      </c>
      <c r="K1412" s="324" t="s">
        <v>2899</v>
      </c>
      <c r="L1412" s="325" t="s">
        <v>3984</v>
      </c>
      <c r="M1412" s="326" t="s">
        <v>5001</v>
      </c>
      <c r="N1412" s="334" t="s">
        <v>5002</v>
      </c>
      <c r="P1412" s="321" t="s">
        <v>3472</v>
      </c>
    </row>
    <row r="1413" spans="2:17">
      <c r="B1413" s="322">
        <v>42205</v>
      </c>
      <c r="C1413" s="323">
        <v>3634</v>
      </c>
      <c r="D1413" s="323" t="s">
        <v>2845</v>
      </c>
      <c r="E1413" s="325" t="s">
        <v>94</v>
      </c>
      <c r="G1413" s="324">
        <v>3.125</v>
      </c>
      <c r="H1413" s="324">
        <v>4.375</v>
      </c>
      <c r="I1413" s="324">
        <v>1.125</v>
      </c>
      <c r="J1413" s="324">
        <v>0.625</v>
      </c>
      <c r="K1413" s="324" t="s">
        <v>2899</v>
      </c>
      <c r="L1413" s="325" t="s">
        <v>3984</v>
      </c>
      <c r="N1413" s="334" t="s">
        <v>2848</v>
      </c>
      <c r="O1413" s="321" t="s">
        <v>2848</v>
      </c>
    </row>
    <row r="1414" spans="2:17">
      <c r="B1414" s="322">
        <v>42216</v>
      </c>
      <c r="C1414" s="323">
        <v>3635</v>
      </c>
      <c r="D1414" s="323" t="s">
        <v>2845</v>
      </c>
      <c r="E1414" s="325" t="s">
        <v>94</v>
      </c>
      <c r="G1414" s="324">
        <v>2.375</v>
      </c>
      <c r="H1414" s="324">
        <v>2.15625</v>
      </c>
      <c r="I1414" s="324">
        <v>1</v>
      </c>
      <c r="J1414" s="324">
        <v>0.5625</v>
      </c>
      <c r="K1414" s="324" t="s">
        <v>2899</v>
      </c>
      <c r="L1414" s="325" t="s">
        <v>4846</v>
      </c>
      <c r="M1414" s="326" t="s">
        <v>5003</v>
      </c>
      <c r="N1414" s="334" t="s">
        <v>3012</v>
      </c>
      <c r="O1414" s="321" t="s">
        <v>2848</v>
      </c>
    </row>
    <row r="1415" spans="2:17" s="346" customFormat="1">
      <c r="B1415" s="341">
        <v>42228</v>
      </c>
      <c r="C1415" s="342">
        <v>3638</v>
      </c>
      <c r="D1415" s="342" t="s">
        <v>2845</v>
      </c>
      <c r="E1415" s="343" t="s">
        <v>94</v>
      </c>
      <c r="F1415" s="343"/>
      <c r="G1415" s="344">
        <v>6.375</v>
      </c>
      <c r="H1415" s="344">
        <v>3.375</v>
      </c>
      <c r="I1415" s="344">
        <v>1.125</v>
      </c>
      <c r="J1415" s="344">
        <v>2.0625</v>
      </c>
      <c r="K1415" s="344" t="s">
        <v>2861</v>
      </c>
      <c r="L1415" s="343" t="s">
        <v>3984</v>
      </c>
      <c r="M1415" s="345" t="s">
        <v>5004</v>
      </c>
      <c r="N1415" s="368" t="s">
        <v>2872</v>
      </c>
      <c r="O1415" s="346" t="s">
        <v>2851</v>
      </c>
    </row>
    <row r="1416" spans="2:17">
      <c r="B1416" s="322">
        <v>42297</v>
      </c>
      <c r="C1416" s="323">
        <v>3642</v>
      </c>
      <c r="D1416" s="323" t="s">
        <v>2907</v>
      </c>
      <c r="E1416" s="325" t="s">
        <v>3786</v>
      </c>
      <c r="G1416" s="324">
        <v>3.6875</v>
      </c>
      <c r="H1416" s="324">
        <v>1.0625</v>
      </c>
      <c r="I1416" s="324">
        <v>2</v>
      </c>
      <c r="J1416" s="324" t="s">
        <v>5005</v>
      </c>
      <c r="K1416" s="324" t="s">
        <v>2980</v>
      </c>
      <c r="L1416" s="325" t="s">
        <v>5006</v>
      </c>
      <c r="M1416" s="326" t="s">
        <v>5007</v>
      </c>
      <c r="N1416" s="334"/>
    </row>
    <row r="1417" spans="2:17">
      <c r="B1417" s="322">
        <v>42305</v>
      </c>
      <c r="C1417" s="323">
        <v>3643</v>
      </c>
      <c r="D1417" s="323" t="s">
        <v>2845</v>
      </c>
      <c r="E1417" s="325" t="s">
        <v>94</v>
      </c>
      <c r="G1417" s="324">
        <v>6.5</v>
      </c>
      <c r="H1417" s="324">
        <v>1.5</v>
      </c>
      <c r="I1417" s="324">
        <v>0.5625</v>
      </c>
      <c r="J1417" s="324">
        <v>0.5625</v>
      </c>
      <c r="K1417" s="324" t="s">
        <v>4102</v>
      </c>
      <c r="L1417" s="325" t="s">
        <v>5008</v>
      </c>
      <c r="M1417" s="326" t="s">
        <v>5009</v>
      </c>
      <c r="N1417" s="334" t="s">
        <v>4564</v>
      </c>
    </row>
    <row r="1418" spans="2:17">
      <c r="B1418" s="322">
        <v>42342</v>
      </c>
      <c r="C1418" s="323">
        <v>3644</v>
      </c>
      <c r="D1418" s="323" t="s">
        <v>2907</v>
      </c>
      <c r="E1418" s="325" t="s">
        <v>94</v>
      </c>
      <c r="G1418" s="324">
        <v>9.7968700000000002</v>
      </c>
      <c r="H1418" s="324">
        <v>8.8281200000000002</v>
      </c>
      <c r="I1418" s="324">
        <v>1.625</v>
      </c>
      <c r="J1418" s="324" t="s">
        <v>3235</v>
      </c>
      <c r="K1418" s="324" t="s">
        <v>2899</v>
      </c>
      <c r="L1418" s="325" t="s">
        <v>4522</v>
      </c>
      <c r="M1418" s="326" t="s">
        <v>5010</v>
      </c>
      <c r="N1418" s="334" t="s">
        <v>5011</v>
      </c>
    </row>
    <row r="1419" spans="2:17">
      <c r="B1419" s="322">
        <v>42342</v>
      </c>
      <c r="C1419" s="323">
        <v>3645</v>
      </c>
      <c r="D1419" s="323" t="s">
        <v>2907</v>
      </c>
      <c r="E1419" s="325" t="s">
        <v>94</v>
      </c>
      <c r="G1419" s="324">
        <v>8.40625</v>
      </c>
      <c r="H1419" s="324">
        <v>7.8125</v>
      </c>
      <c r="I1419" s="324">
        <v>2.46875</v>
      </c>
      <c r="J1419" s="324" t="s">
        <v>5005</v>
      </c>
      <c r="K1419" s="324" t="s">
        <v>2899</v>
      </c>
      <c r="L1419" s="325" t="s">
        <v>4522</v>
      </c>
      <c r="M1419" s="326" t="s">
        <v>5012</v>
      </c>
      <c r="N1419" s="334" t="s">
        <v>1351</v>
      </c>
    </row>
    <row r="1420" spans="2:17">
      <c r="B1420" s="322">
        <v>42342</v>
      </c>
      <c r="C1420" s="323">
        <v>3646</v>
      </c>
      <c r="D1420" s="323" t="s">
        <v>2907</v>
      </c>
      <c r="E1420" s="325" t="s">
        <v>94</v>
      </c>
      <c r="G1420" s="324">
        <v>12.3125</v>
      </c>
      <c r="H1420" s="324">
        <v>9.0625</v>
      </c>
      <c r="I1420" s="324">
        <v>1.5</v>
      </c>
      <c r="J1420" s="324" t="s">
        <v>5005</v>
      </c>
      <c r="K1420" s="324" t="s">
        <v>2899</v>
      </c>
      <c r="L1420" s="325" t="s">
        <v>4522</v>
      </c>
      <c r="M1420" s="326" t="s">
        <v>5013</v>
      </c>
      <c r="N1420" s="334" t="s">
        <v>1351</v>
      </c>
    </row>
    <row r="1421" spans="2:17">
      <c r="B1421" s="322">
        <v>42373</v>
      </c>
      <c r="C1421" s="323">
        <v>3648</v>
      </c>
      <c r="D1421" s="323" t="s">
        <v>2907</v>
      </c>
      <c r="E1421" s="325" t="s">
        <v>94</v>
      </c>
      <c r="G1421" s="324">
        <v>12.25</v>
      </c>
      <c r="H1421" s="324">
        <v>11.25</v>
      </c>
      <c r="I1421" s="324">
        <v>1.5</v>
      </c>
      <c r="J1421" s="324" t="s">
        <v>2954</v>
      </c>
      <c r="K1421" s="324" t="s">
        <v>2899</v>
      </c>
      <c r="L1421" s="325" t="s">
        <v>4522</v>
      </c>
      <c r="M1421" s="326" t="s">
        <v>5014</v>
      </c>
      <c r="N1421" s="334"/>
    </row>
    <row r="1422" spans="2:17">
      <c r="B1422" s="322">
        <v>42373</v>
      </c>
      <c r="C1422" s="323">
        <v>3649</v>
      </c>
      <c r="D1422" s="323" t="s">
        <v>2907</v>
      </c>
      <c r="E1422" s="325" t="s">
        <v>94</v>
      </c>
      <c r="G1422" s="324">
        <v>10.84376</v>
      </c>
      <c r="H1422" s="324">
        <v>8.59375</v>
      </c>
      <c r="I1422" s="324">
        <v>1.5625</v>
      </c>
      <c r="J1422" s="324" t="s">
        <v>5005</v>
      </c>
      <c r="K1422" s="324" t="s">
        <v>2899</v>
      </c>
      <c r="L1422" s="325" t="s">
        <v>4522</v>
      </c>
      <c r="M1422" s="326" t="s">
        <v>5015</v>
      </c>
      <c r="N1422" s="334" t="s">
        <v>234</v>
      </c>
    </row>
    <row r="1423" spans="2:17">
      <c r="B1423" s="322">
        <v>42373</v>
      </c>
      <c r="C1423" s="323">
        <v>3650</v>
      </c>
      <c r="D1423" s="323" t="s">
        <v>2907</v>
      </c>
      <c r="E1423" s="325" t="s">
        <v>94</v>
      </c>
      <c r="G1423" s="324">
        <v>13.8125</v>
      </c>
      <c r="H1423" s="324">
        <v>5.125</v>
      </c>
      <c r="I1423" s="324">
        <v>1.875</v>
      </c>
      <c r="J1423" s="324" t="s">
        <v>3270</v>
      </c>
      <c r="K1423" s="324" t="s">
        <v>2899</v>
      </c>
      <c r="L1423" s="325" t="s">
        <v>4522</v>
      </c>
      <c r="M1423" s="326" t="s">
        <v>5016</v>
      </c>
      <c r="N1423" s="334" t="s">
        <v>5017</v>
      </c>
    </row>
    <row r="1424" spans="2:17">
      <c r="B1424" s="322">
        <v>42395</v>
      </c>
      <c r="C1424" s="323">
        <v>3651</v>
      </c>
      <c r="D1424" s="323" t="s">
        <v>2845</v>
      </c>
      <c r="E1424" s="325" t="s">
        <v>94</v>
      </c>
      <c r="G1424" s="324">
        <v>3.5</v>
      </c>
      <c r="H1424" s="324">
        <v>3.5</v>
      </c>
      <c r="I1424" s="324">
        <v>3.5</v>
      </c>
      <c r="J1424" s="324">
        <v>1</v>
      </c>
      <c r="K1424" s="324" t="s">
        <v>2899</v>
      </c>
      <c r="L1424" s="325" t="s">
        <v>4902</v>
      </c>
      <c r="N1424" s="334" t="s">
        <v>2851</v>
      </c>
      <c r="O1424" s="321" t="s">
        <v>2872</v>
      </c>
    </row>
    <row r="1425" spans="2:17">
      <c r="B1425" s="322">
        <v>42396</v>
      </c>
      <c r="C1425" s="323">
        <v>3652</v>
      </c>
      <c r="D1425" s="323" t="s">
        <v>2845</v>
      </c>
      <c r="E1425" s="325" t="s">
        <v>94</v>
      </c>
      <c r="G1425" s="324">
        <v>4.625</v>
      </c>
      <c r="H1425" s="324">
        <v>3.5</v>
      </c>
      <c r="I1425" s="324">
        <v>1</v>
      </c>
      <c r="J1425" s="324">
        <v>1</v>
      </c>
      <c r="K1425" s="324" t="s">
        <v>4102</v>
      </c>
      <c r="L1425" s="325" t="s">
        <v>4874</v>
      </c>
      <c r="M1425" s="326" t="s">
        <v>5018</v>
      </c>
      <c r="N1425" s="334" t="s">
        <v>4657</v>
      </c>
      <c r="O1425" s="321" t="s">
        <v>4657</v>
      </c>
    </row>
    <row r="1426" spans="2:17">
      <c r="B1426" s="322">
        <v>42422</v>
      </c>
      <c r="C1426" s="323" t="s">
        <v>5019</v>
      </c>
      <c r="D1426" s="323" t="s">
        <v>2845</v>
      </c>
      <c r="E1426" s="325" t="s">
        <v>94</v>
      </c>
      <c r="G1426" s="324">
        <v>4.875</v>
      </c>
      <c r="H1426" s="324">
        <v>3.25</v>
      </c>
      <c r="I1426" s="324">
        <v>0.625</v>
      </c>
      <c r="J1426" s="324">
        <v>0.5</v>
      </c>
      <c r="K1426" s="324" t="s">
        <v>2899</v>
      </c>
      <c r="L1426" s="325" t="s">
        <v>3984</v>
      </c>
      <c r="M1426" s="326" t="s">
        <v>5020</v>
      </c>
      <c r="N1426" s="334" t="s">
        <v>2586</v>
      </c>
      <c r="O1426" s="321" t="s">
        <v>2586</v>
      </c>
    </row>
    <row r="1427" spans="2:17">
      <c r="B1427" s="322">
        <v>42422</v>
      </c>
      <c r="C1427" s="323">
        <v>3654</v>
      </c>
      <c r="D1427" s="323" t="s">
        <v>2845</v>
      </c>
      <c r="E1427" s="325" t="s">
        <v>94</v>
      </c>
      <c r="G1427" s="324">
        <v>3</v>
      </c>
      <c r="H1427" s="324">
        <v>3</v>
      </c>
      <c r="I1427" s="324">
        <v>1</v>
      </c>
      <c r="J1427" s="324">
        <v>0.6875</v>
      </c>
      <c r="K1427" s="324" t="s">
        <v>2899</v>
      </c>
      <c r="L1427" s="325" t="s">
        <v>5021</v>
      </c>
      <c r="M1427" s="326" t="s">
        <v>5022</v>
      </c>
      <c r="N1427" s="334" t="s">
        <v>4187</v>
      </c>
      <c r="O1427" s="321" t="s">
        <v>4187</v>
      </c>
      <c r="Q1427" s="321" t="s">
        <v>3223</v>
      </c>
    </row>
    <row r="1428" spans="2:17">
      <c r="B1428" s="322">
        <v>42446</v>
      </c>
      <c r="C1428" s="323">
        <v>3655</v>
      </c>
      <c r="D1428" s="323" t="s">
        <v>2907</v>
      </c>
      <c r="E1428" s="325" t="s">
        <v>3786</v>
      </c>
      <c r="G1428" s="324">
        <v>7.25</v>
      </c>
      <c r="H1428" s="324">
        <v>3.125</v>
      </c>
      <c r="I1428" s="324">
        <v>2.25</v>
      </c>
      <c r="J1428" s="324" t="s">
        <v>2954</v>
      </c>
      <c r="K1428" s="324" t="s">
        <v>2980</v>
      </c>
      <c r="L1428" s="325" t="s">
        <v>5023</v>
      </c>
      <c r="M1428" s="326" t="s">
        <v>5024</v>
      </c>
      <c r="N1428" s="334" t="s">
        <v>4453</v>
      </c>
    </row>
    <row r="1429" spans="2:17">
      <c r="B1429" s="322">
        <v>42446</v>
      </c>
      <c r="C1429" s="323">
        <v>3656</v>
      </c>
      <c r="D1429" s="323" t="s">
        <v>2907</v>
      </c>
      <c r="E1429" s="325" t="s">
        <v>3786</v>
      </c>
      <c r="G1429" s="324">
        <v>8.25</v>
      </c>
      <c r="H1429" s="324">
        <v>1.25</v>
      </c>
      <c r="I1429" s="324">
        <v>2</v>
      </c>
      <c r="J1429" s="324" t="s">
        <v>4991</v>
      </c>
      <c r="K1429" s="324" t="s">
        <v>2980</v>
      </c>
      <c r="L1429" s="325" t="s">
        <v>5025</v>
      </c>
      <c r="M1429" s="326" t="s">
        <v>5026</v>
      </c>
      <c r="N1429" s="334" t="s">
        <v>4453</v>
      </c>
    </row>
    <row r="1430" spans="2:17">
      <c r="B1430" s="322">
        <v>42459</v>
      </c>
      <c r="C1430" s="323">
        <v>3657</v>
      </c>
      <c r="D1430" s="323" t="s">
        <v>2845</v>
      </c>
      <c r="E1430" s="325" t="s">
        <v>94</v>
      </c>
      <c r="G1430" s="324">
        <v>10</v>
      </c>
      <c r="H1430" s="324">
        <v>6.75</v>
      </c>
      <c r="I1430" s="324">
        <v>2.25</v>
      </c>
      <c r="J1430" s="324">
        <v>2.15</v>
      </c>
      <c r="K1430" s="324" t="s">
        <v>2861</v>
      </c>
      <c r="L1430" s="325" t="s">
        <v>5027</v>
      </c>
      <c r="M1430" s="326" t="s">
        <v>5028</v>
      </c>
      <c r="N1430" s="334" t="s">
        <v>4894</v>
      </c>
      <c r="O1430" s="321" t="s">
        <v>4894</v>
      </c>
    </row>
    <row r="1431" spans="2:17">
      <c r="C1431" s="323">
        <v>3658</v>
      </c>
      <c r="D1431" s="323" t="s">
        <v>2907</v>
      </c>
      <c r="E1431" s="325" t="s">
        <v>3786</v>
      </c>
      <c r="K1431" s="324" t="s">
        <v>2980</v>
      </c>
      <c r="L1431" s="325" t="s">
        <v>5029</v>
      </c>
      <c r="M1431" s="326" t="s">
        <v>5030</v>
      </c>
      <c r="N1431" s="334"/>
    </row>
    <row r="1432" spans="2:17">
      <c r="B1432" s="322">
        <v>42496</v>
      </c>
      <c r="C1432" s="323">
        <v>3659</v>
      </c>
      <c r="D1432" s="323" t="s">
        <v>2907</v>
      </c>
      <c r="E1432" s="325" t="s">
        <v>3786</v>
      </c>
      <c r="G1432" s="324">
        <v>7.5</v>
      </c>
      <c r="H1432" s="324">
        <v>7.34375</v>
      </c>
      <c r="I1432" s="324">
        <v>1.5</v>
      </c>
      <c r="J1432" s="324" t="s">
        <v>2954</v>
      </c>
      <c r="K1432" s="324" t="s">
        <v>5031</v>
      </c>
      <c r="L1432" s="325" t="s">
        <v>2862</v>
      </c>
      <c r="M1432" s="326" t="s">
        <v>5032</v>
      </c>
      <c r="N1432" s="334" t="s">
        <v>5033</v>
      </c>
    </row>
    <row r="1433" spans="2:17">
      <c r="B1433" s="322">
        <v>42496</v>
      </c>
      <c r="C1433" s="323">
        <v>3661</v>
      </c>
      <c r="D1433" s="323" t="s">
        <v>2845</v>
      </c>
      <c r="E1433" s="325" t="s">
        <v>94</v>
      </c>
      <c r="F1433" s="325" t="s">
        <v>2860</v>
      </c>
      <c r="G1433" s="324">
        <v>7.1875</v>
      </c>
      <c r="H1433" s="324">
        <v>7.1875</v>
      </c>
      <c r="I1433" s="324">
        <v>1.0625</v>
      </c>
      <c r="J1433" s="324">
        <v>0.6875</v>
      </c>
      <c r="K1433" s="324" t="s">
        <v>2936</v>
      </c>
      <c r="L1433" s="325" t="s">
        <v>2862</v>
      </c>
      <c r="M1433" s="326" t="s">
        <v>5034</v>
      </c>
      <c r="N1433" s="334" t="s">
        <v>5035</v>
      </c>
      <c r="O1433" s="321" t="s">
        <v>5036</v>
      </c>
      <c r="P1433" s="321" t="s">
        <v>3907</v>
      </c>
      <c r="Q1433" s="321" t="s">
        <v>3585</v>
      </c>
    </row>
    <row r="1434" spans="2:17">
      <c r="B1434" s="322">
        <v>42503</v>
      </c>
      <c r="C1434" s="323">
        <v>3666</v>
      </c>
      <c r="D1434" s="323" t="s">
        <v>2845</v>
      </c>
      <c r="E1434" s="325" t="s">
        <v>94</v>
      </c>
      <c r="F1434" s="325" t="s">
        <v>2860</v>
      </c>
      <c r="G1434" s="324">
        <v>5.375</v>
      </c>
      <c r="H1434" s="324">
        <v>5.375</v>
      </c>
      <c r="I1434" s="324">
        <v>2.375</v>
      </c>
      <c r="J1434" s="324">
        <v>0.75</v>
      </c>
      <c r="K1434" s="324" t="s">
        <v>2899</v>
      </c>
      <c r="L1434" s="325" t="s">
        <v>4898</v>
      </c>
      <c r="N1434" s="334" t="s">
        <v>5037</v>
      </c>
      <c r="O1434" s="321" t="s">
        <v>5037</v>
      </c>
      <c r="P1434" s="321" t="s">
        <v>3907</v>
      </c>
      <c r="Q1434" s="321" t="s">
        <v>3909</v>
      </c>
    </row>
    <row r="1435" spans="2:17">
      <c r="B1435" s="322">
        <v>42503</v>
      </c>
      <c r="C1435" s="323">
        <v>3667</v>
      </c>
      <c r="D1435" s="323" t="s">
        <v>2845</v>
      </c>
      <c r="E1435" s="325" t="s">
        <v>94</v>
      </c>
      <c r="F1435" s="325" t="s">
        <v>2860</v>
      </c>
      <c r="G1435" s="324">
        <v>8</v>
      </c>
      <c r="H1435" s="324">
        <v>4</v>
      </c>
      <c r="I1435" s="324">
        <v>0.625</v>
      </c>
      <c r="J1435" s="324">
        <v>0.5625</v>
      </c>
      <c r="K1435" s="324" t="s">
        <v>2899</v>
      </c>
      <c r="L1435" s="325" t="s">
        <v>5038</v>
      </c>
      <c r="N1435" s="334" t="s">
        <v>5039</v>
      </c>
      <c r="O1435" s="321" t="s">
        <v>2872</v>
      </c>
      <c r="P1435" s="321" t="s">
        <v>4461</v>
      </c>
      <c r="Q1435" s="321" t="s">
        <v>4461</v>
      </c>
    </row>
    <row r="1436" spans="2:17">
      <c r="B1436" s="322">
        <v>42512</v>
      </c>
      <c r="C1436" s="323">
        <v>3668</v>
      </c>
      <c r="D1436" s="323" t="s">
        <v>2845</v>
      </c>
      <c r="E1436" s="325" t="s">
        <v>94</v>
      </c>
      <c r="F1436" s="325" t="s">
        <v>2860</v>
      </c>
      <c r="G1436" s="324">
        <v>4</v>
      </c>
      <c r="H1436" s="324">
        <v>3</v>
      </c>
      <c r="I1436" s="324">
        <v>0.6875</v>
      </c>
      <c r="J1436" s="324">
        <v>0.625</v>
      </c>
      <c r="K1436" s="324" t="s">
        <v>3913</v>
      </c>
      <c r="L1436" s="325" t="s">
        <v>5040</v>
      </c>
      <c r="N1436" s="334" t="s">
        <v>5041</v>
      </c>
      <c r="O1436" s="321" t="s">
        <v>5041</v>
      </c>
      <c r="P1436" s="321" t="s">
        <v>5042</v>
      </c>
      <c r="Q1436" s="321" t="s">
        <v>5042</v>
      </c>
    </row>
    <row r="1437" spans="2:17">
      <c r="B1437" s="322">
        <v>42542</v>
      </c>
      <c r="C1437" s="323">
        <v>3670</v>
      </c>
      <c r="D1437" s="323" t="s">
        <v>2845</v>
      </c>
      <c r="E1437" s="325" t="s">
        <v>94</v>
      </c>
      <c r="G1437" s="324">
        <v>10.5</v>
      </c>
      <c r="H1437" s="324">
        <v>5.5</v>
      </c>
      <c r="I1437" s="324">
        <v>1</v>
      </c>
      <c r="J1437" s="324">
        <v>1</v>
      </c>
      <c r="K1437" s="324" t="s">
        <v>4102</v>
      </c>
      <c r="L1437" s="325" t="s">
        <v>5043</v>
      </c>
      <c r="M1437" s="326" t="s">
        <v>5044</v>
      </c>
      <c r="N1437" s="334" t="s">
        <v>5045</v>
      </c>
      <c r="O1437" s="321" t="s">
        <v>4660</v>
      </c>
    </row>
    <row r="1438" spans="2:17">
      <c r="B1438" s="322">
        <v>42563</v>
      </c>
      <c r="C1438" s="323">
        <v>3675</v>
      </c>
      <c r="D1438" s="323" t="s">
        <v>2845</v>
      </c>
      <c r="E1438" s="325" t="s">
        <v>2035</v>
      </c>
      <c r="F1438" s="325" t="s">
        <v>2860</v>
      </c>
      <c r="G1438" s="324">
        <v>5.2640000000000002</v>
      </c>
      <c r="H1438" s="324">
        <v>3.972</v>
      </c>
      <c r="I1438" s="324">
        <v>0.875</v>
      </c>
      <c r="N1438" s="334"/>
      <c r="O1438" s="334" t="s">
        <v>5046</v>
      </c>
      <c r="Q1438" s="321" t="s">
        <v>5047</v>
      </c>
    </row>
    <row r="1439" spans="2:17">
      <c r="B1439" s="322">
        <v>42571</v>
      </c>
      <c r="C1439" s="323">
        <v>3676</v>
      </c>
      <c r="D1439" s="323" t="s">
        <v>2845</v>
      </c>
      <c r="E1439" s="325" t="s">
        <v>94</v>
      </c>
      <c r="G1439" s="324">
        <v>4.5</v>
      </c>
      <c r="H1439" s="324">
        <v>2</v>
      </c>
      <c r="I1439" s="324">
        <v>1.5</v>
      </c>
      <c r="J1439" s="324">
        <v>1.5</v>
      </c>
      <c r="K1439" s="324" t="s">
        <v>5048</v>
      </c>
      <c r="L1439" s="325" t="s">
        <v>5049</v>
      </c>
      <c r="M1439" s="326" t="s">
        <v>5050</v>
      </c>
      <c r="N1439" s="334" t="s">
        <v>2848</v>
      </c>
      <c r="O1439" s="321" t="s">
        <v>2848</v>
      </c>
    </row>
    <row r="1440" spans="2:17">
      <c r="B1440" s="322">
        <v>42585</v>
      </c>
      <c r="C1440" s="323">
        <v>3677</v>
      </c>
      <c r="D1440" s="323" t="s">
        <v>3866</v>
      </c>
      <c r="E1440" s="325" t="s">
        <v>94</v>
      </c>
      <c r="G1440" s="324">
        <v>6.6875</v>
      </c>
      <c r="H1440" s="324">
        <v>2.1875</v>
      </c>
      <c r="I1440" s="324">
        <v>0.8125</v>
      </c>
      <c r="J1440" s="324">
        <v>0.8125</v>
      </c>
      <c r="K1440" s="324" t="s">
        <v>3934</v>
      </c>
      <c r="L1440" s="325" t="s">
        <v>5051</v>
      </c>
      <c r="M1440" s="326" t="s">
        <v>5052</v>
      </c>
      <c r="N1440" s="334"/>
    </row>
    <row r="1441" spans="2:17">
      <c r="B1441" s="322">
        <v>42629</v>
      </c>
      <c r="C1441" s="323">
        <v>3679</v>
      </c>
      <c r="D1441" s="323" t="s">
        <v>2845</v>
      </c>
      <c r="E1441" s="325" t="s">
        <v>94</v>
      </c>
      <c r="G1441" s="324">
        <v>3.5</v>
      </c>
      <c r="H1441" s="324">
        <v>3.5</v>
      </c>
      <c r="I1441" s="324">
        <v>2</v>
      </c>
      <c r="J1441" s="324">
        <v>1.5</v>
      </c>
      <c r="K1441" s="324" t="s">
        <v>2899</v>
      </c>
      <c r="L1441" s="325" t="s">
        <v>5053</v>
      </c>
      <c r="M1441" s="326" t="s">
        <v>5054</v>
      </c>
      <c r="N1441" s="334" t="s">
        <v>2851</v>
      </c>
      <c r="O1441" s="321" t="s">
        <v>2872</v>
      </c>
    </row>
    <row r="1442" spans="2:17">
      <c r="B1442" s="322">
        <v>42643</v>
      </c>
      <c r="C1442" s="323">
        <v>3681</v>
      </c>
      <c r="D1442" s="323" t="s">
        <v>3694</v>
      </c>
      <c r="E1442" s="325" t="s">
        <v>94</v>
      </c>
      <c r="F1442" s="325" t="s">
        <v>2860</v>
      </c>
      <c r="G1442" s="324">
        <v>2.9375</v>
      </c>
      <c r="H1442" s="324">
        <v>2.875</v>
      </c>
      <c r="I1442" s="324">
        <v>0.8125</v>
      </c>
      <c r="J1442" s="324">
        <v>1.1875</v>
      </c>
      <c r="K1442" s="324" t="s">
        <v>2894</v>
      </c>
      <c r="L1442" s="325" t="s">
        <v>4895</v>
      </c>
      <c r="M1442" s="326" t="s">
        <v>5055</v>
      </c>
      <c r="N1442" s="334" t="s">
        <v>5056</v>
      </c>
      <c r="O1442" s="321" t="s">
        <v>5056</v>
      </c>
      <c r="P1442" s="321" t="s">
        <v>3029</v>
      </c>
      <c r="Q1442" s="321" t="s">
        <v>3029</v>
      </c>
    </row>
    <row r="1443" spans="2:17">
      <c r="C1443" s="323">
        <v>3682</v>
      </c>
      <c r="D1443" s="323" t="s">
        <v>2845</v>
      </c>
      <c r="E1443" s="325" t="s">
        <v>94</v>
      </c>
      <c r="G1443" s="324">
        <v>4.8125</v>
      </c>
      <c r="H1443" s="324">
        <v>4.25</v>
      </c>
      <c r="I1443" s="324">
        <v>2</v>
      </c>
      <c r="J1443" s="324">
        <v>2</v>
      </c>
      <c r="K1443" s="324" t="s">
        <v>5057</v>
      </c>
      <c r="L1443" s="325" t="s">
        <v>5058</v>
      </c>
      <c r="M1443" s="326" t="s">
        <v>5059</v>
      </c>
      <c r="N1443" s="334" t="s">
        <v>4193</v>
      </c>
    </row>
    <row r="1444" spans="2:17">
      <c r="B1444" s="322">
        <v>42667</v>
      </c>
      <c r="C1444" s="323">
        <v>3683</v>
      </c>
      <c r="D1444" s="323" t="s">
        <v>2907</v>
      </c>
      <c r="E1444" s="325" t="s">
        <v>3786</v>
      </c>
      <c r="G1444" s="324">
        <v>6.25</v>
      </c>
      <c r="H1444" s="324">
        <v>5.75</v>
      </c>
      <c r="I1444" s="324">
        <v>1.1875</v>
      </c>
      <c r="J1444" s="324" t="s">
        <v>4982</v>
      </c>
      <c r="K1444" s="324" t="s">
        <v>2980</v>
      </c>
      <c r="L1444" s="325" t="s">
        <v>5060</v>
      </c>
      <c r="M1444" s="326" t="s">
        <v>5061</v>
      </c>
      <c r="N1444" s="334" t="s">
        <v>2952</v>
      </c>
    </row>
    <row r="1445" spans="2:17">
      <c r="B1445" s="322">
        <v>42670</v>
      </c>
      <c r="C1445" s="323">
        <v>3684</v>
      </c>
      <c r="D1445" s="323" t="s">
        <v>2845</v>
      </c>
      <c r="E1445" s="325" t="s">
        <v>94</v>
      </c>
      <c r="G1445" s="324">
        <v>6.625</v>
      </c>
      <c r="H1445" s="324">
        <v>1.75</v>
      </c>
      <c r="I1445" s="324">
        <v>1.3125</v>
      </c>
      <c r="J1445" s="324">
        <v>1.3125</v>
      </c>
      <c r="K1445" s="324" t="s">
        <v>2861</v>
      </c>
      <c r="L1445" s="325" t="s">
        <v>4863</v>
      </c>
      <c r="M1445" s="326" t="s">
        <v>5062</v>
      </c>
      <c r="N1445" s="334" t="s">
        <v>4215</v>
      </c>
      <c r="O1445" s="321" t="s">
        <v>4215</v>
      </c>
    </row>
    <row r="1446" spans="2:17">
      <c r="B1446" s="322">
        <v>42761</v>
      </c>
      <c r="C1446" s="323">
        <v>3685</v>
      </c>
      <c r="D1446" s="323" t="s">
        <v>2845</v>
      </c>
      <c r="E1446" s="325" t="s">
        <v>4845</v>
      </c>
      <c r="L1446" s="325" t="s">
        <v>5063</v>
      </c>
      <c r="M1446" s="326" t="s">
        <v>5064</v>
      </c>
      <c r="N1446" s="334"/>
    </row>
    <row r="1447" spans="2:17">
      <c r="B1447" s="322">
        <v>42783</v>
      </c>
      <c r="C1447" s="323">
        <v>3686</v>
      </c>
      <c r="D1447" s="323" t="s">
        <v>3866</v>
      </c>
      <c r="E1447" s="325" t="s">
        <v>3825</v>
      </c>
      <c r="G1447" s="324">
        <v>4.1875</v>
      </c>
      <c r="H1447" s="324">
        <v>2.375</v>
      </c>
      <c r="I1447" s="324">
        <v>1.25</v>
      </c>
      <c r="J1447" s="324" t="s">
        <v>4991</v>
      </c>
      <c r="K1447" s="324" t="s">
        <v>5065</v>
      </c>
      <c r="L1447" s="325" t="s">
        <v>4883</v>
      </c>
      <c r="M1447" s="326" t="s">
        <v>5066</v>
      </c>
      <c r="N1447" s="334"/>
    </row>
    <row r="1448" spans="2:17">
      <c r="B1448" s="322">
        <v>42790</v>
      </c>
      <c r="C1448" s="323">
        <v>3687</v>
      </c>
      <c r="D1448" s="323" t="s">
        <v>2845</v>
      </c>
      <c r="E1448" s="325" t="s">
        <v>94</v>
      </c>
      <c r="G1448" s="324">
        <v>5.5</v>
      </c>
      <c r="H1448" s="324">
        <v>5.5</v>
      </c>
      <c r="I1448" s="324">
        <v>1.1875</v>
      </c>
      <c r="J1448" s="324">
        <v>1.1875</v>
      </c>
      <c r="K1448" s="324" t="s">
        <v>2861</v>
      </c>
      <c r="L1448" s="325" t="s">
        <v>4556</v>
      </c>
      <c r="M1448" s="326" t="s">
        <v>5067</v>
      </c>
      <c r="N1448" s="334" t="s">
        <v>4581</v>
      </c>
      <c r="O1448" s="321" t="s">
        <v>2851</v>
      </c>
    </row>
    <row r="1449" spans="2:17">
      <c r="B1449" s="322">
        <v>42790</v>
      </c>
      <c r="C1449" s="323">
        <v>3688</v>
      </c>
      <c r="D1449" s="323" t="s">
        <v>2845</v>
      </c>
      <c r="E1449" s="325" t="s">
        <v>94</v>
      </c>
      <c r="G1449" s="324">
        <v>6.25</v>
      </c>
      <c r="H1449" s="324">
        <v>6.25</v>
      </c>
      <c r="I1449" s="324">
        <v>0.75</v>
      </c>
      <c r="J1449" s="324">
        <v>0.75</v>
      </c>
      <c r="K1449" s="324" t="s">
        <v>2861</v>
      </c>
      <c r="L1449" s="325" t="s">
        <v>4556</v>
      </c>
      <c r="M1449" s="326" t="s">
        <v>5067</v>
      </c>
      <c r="N1449" s="334" t="s">
        <v>2851</v>
      </c>
      <c r="O1449" s="321" t="s">
        <v>2851</v>
      </c>
    </row>
    <row r="1450" spans="2:17">
      <c r="B1450" s="322">
        <v>42793</v>
      </c>
      <c r="C1450" s="323">
        <v>3689</v>
      </c>
      <c r="D1450" s="323" t="s">
        <v>2845</v>
      </c>
      <c r="E1450" s="325" t="s">
        <v>94</v>
      </c>
      <c r="G1450" s="324">
        <v>4.375</v>
      </c>
      <c r="H1450" s="324">
        <v>1.75</v>
      </c>
      <c r="I1450" s="324">
        <v>0.75</v>
      </c>
      <c r="J1450" s="324">
        <v>0.75</v>
      </c>
      <c r="K1450" s="324" t="s">
        <v>2899</v>
      </c>
      <c r="L1450" s="325" t="s">
        <v>5068</v>
      </c>
      <c r="M1450" s="326" t="s">
        <v>5069</v>
      </c>
      <c r="N1450" s="334" t="s">
        <v>2848</v>
      </c>
      <c r="O1450" s="321" t="s">
        <v>2848</v>
      </c>
    </row>
    <row r="1451" spans="2:17">
      <c r="B1451" s="322">
        <v>42793</v>
      </c>
      <c r="C1451" s="323">
        <v>3690</v>
      </c>
      <c r="D1451" s="323" t="s">
        <v>2845</v>
      </c>
      <c r="E1451" s="325" t="s">
        <v>94</v>
      </c>
      <c r="G1451" s="324">
        <v>4.40625</v>
      </c>
      <c r="H1451" s="324">
        <v>1.8125</v>
      </c>
      <c r="I1451" s="324">
        <v>1.25</v>
      </c>
      <c r="J1451" s="324">
        <v>1.25</v>
      </c>
      <c r="K1451" s="324" t="s">
        <v>2899</v>
      </c>
      <c r="L1451" s="325" t="s">
        <v>5068</v>
      </c>
      <c r="M1451" s="326" t="s">
        <v>5070</v>
      </c>
      <c r="N1451" s="334" t="s">
        <v>3607</v>
      </c>
      <c r="O1451" s="321" t="s">
        <v>3607</v>
      </c>
    </row>
    <row r="1452" spans="2:17">
      <c r="B1452" s="322">
        <v>42794</v>
      </c>
      <c r="C1452" s="323">
        <v>3691</v>
      </c>
      <c r="D1452" s="323" t="s">
        <v>2845</v>
      </c>
      <c r="E1452" s="325" t="s">
        <v>94</v>
      </c>
      <c r="F1452" s="325" t="s">
        <v>2860</v>
      </c>
      <c r="G1452" s="324">
        <v>2.3125</v>
      </c>
      <c r="H1452" s="324">
        <v>2.3125</v>
      </c>
      <c r="I1452" s="324">
        <v>1.625</v>
      </c>
      <c r="J1452" s="324">
        <v>1</v>
      </c>
      <c r="K1452" s="324" t="s">
        <v>2899</v>
      </c>
      <c r="L1452" s="325" t="s">
        <v>5071</v>
      </c>
      <c r="N1452" s="334" t="s">
        <v>5072</v>
      </c>
      <c r="O1452" s="321" t="s">
        <v>5073</v>
      </c>
      <c r="P1452" s="321" t="s">
        <v>3029</v>
      </c>
      <c r="Q1452" s="321" t="s">
        <v>3029</v>
      </c>
    </row>
    <row r="1453" spans="2:17">
      <c r="B1453" s="322">
        <v>42797</v>
      </c>
      <c r="C1453" s="323">
        <v>3692</v>
      </c>
      <c r="D1453" s="323" t="s">
        <v>2845</v>
      </c>
      <c r="E1453" s="325" t="s">
        <v>94</v>
      </c>
      <c r="G1453" s="324">
        <v>4</v>
      </c>
      <c r="H1453" s="324">
        <v>4</v>
      </c>
      <c r="I1453" s="324">
        <v>0.625</v>
      </c>
      <c r="J1453" s="324">
        <v>0.5</v>
      </c>
      <c r="K1453" s="324" t="s">
        <v>2899</v>
      </c>
      <c r="L1453" s="325" t="s">
        <v>5074</v>
      </c>
      <c r="M1453" s="326" t="s">
        <v>5075</v>
      </c>
      <c r="N1453" s="334" t="s">
        <v>4694</v>
      </c>
      <c r="O1453" s="321" t="s">
        <v>4694</v>
      </c>
      <c r="P1453" s="321" t="s">
        <v>3029</v>
      </c>
      <c r="Q1453" s="321" t="s">
        <v>4527</v>
      </c>
    </row>
    <row r="1454" spans="2:17">
      <c r="B1454" s="322">
        <v>42797</v>
      </c>
      <c r="C1454" s="323">
        <v>3693</v>
      </c>
      <c r="D1454" s="323" t="s">
        <v>2845</v>
      </c>
      <c r="E1454" s="325" t="s">
        <v>94</v>
      </c>
      <c r="G1454" s="324">
        <v>4</v>
      </c>
      <c r="H1454" s="324">
        <v>6</v>
      </c>
      <c r="I1454" s="324">
        <v>0.625</v>
      </c>
      <c r="J1454" s="324">
        <v>0.5</v>
      </c>
      <c r="K1454" s="324" t="s">
        <v>2899</v>
      </c>
      <c r="L1454" s="325" t="s">
        <v>5074</v>
      </c>
      <c r="M1454" s="326" t="s">
        <v>5075</v>
      </c>
      <c r="N1454" s="334" t="s">
        <v>4310</v>
      </c>
      <c r="O1454" s="321" t="s">
        <v>4310</v>
      </c>
    </row>
    <row r="1455" spans="2:17">
      <c r="B1455" s="322">
        <v>42818</v>
      </c>
      <c r="C1455" s="323">
        <v>3695</v>
      </c>
      <c r="D1455" s="323" t="s">
        <v>2907</v>
      </c>
      <c r="E1455" s="325" t="s">
        <v>3786</v>
      </c>
      <c r="G1455" s="324">
        <v>6.5</v>
      </c>
      <c r="H1455" s="324">
        <v>4.4375</v>
      </c>
      <c r="I1455" s="324">
        <v>1.5</v>
      </c>
      <c r="K1455" s="324" t="s">
        <v>2980</v>
      </c>
      <c r="L1455" s="325" t="s">
        <v>5076</v>
      </c>
      <c r="M1455" s="326" t="s">
        <v>5077</v>
      </c>
      <c r="N1455" s="334" t="s">
        <v>5078</v>
      </c>
    </row>
    <row r="1456" spans="2:17">
      <c r="B1456" s="322">
        <v>42858</v>
      </c>
      <c r="C1456" s="323">
        <v>3698</v>
      </c>
      <c r="D1456" s="323" t="s">
        <v>2907</v>
      </c>
      <c r="E1456" s="325" t="s">
        <v>3786</v>
      </c>
      <c r="G1456" s="324">
        <v>3.375</v>
      </c>
      <c r="H1456" s="324">
        <v>3</v>
      </c>
      <c r="I1456" s="324">
        <v>1</v>
      </c>
      <c r="J1456" s="324" t="s">
        <v>3235</v>
      </c>
      <c r="K1456" s="324" t="s">
        <v>2980</v>
      </c>
      <c r="L1456" s="325" t="s">
        <v>5076</v>
      </c>
      <c r="M1456" s="326" t="s">
        <v>5079</v>
      </c>
      <c r="N1456" s="334" t="s">
        <v>5080</v>
      </c>
    </row>
    <row r="1457" spans="2:17">
      <c r="B1457" s="322">
        <v>42860</v>
      </c>
      <c r="C1457" s="323">
        <v>3699</v>
      </c>
      <c r="D1457" s="323" t="s">
        <v>2845</v>
      </c>
      <c r="E1457" s="325" t="s">
        <v>94</v>
      </c>
      <c r="F1457" s="325" t="s">
        <v>2860</v>
      </c>
      <c r="G1457" s="324">
        <v>10.1875</v>
      </c>
      <c r="H1457" s="324">
        <v>2.9375</v>
      </c>
      <c r="I1457" s="324">
        <v>1.0625</v>
      </c>
      <c r="J1457" s="324">
        <v>0.625</v>
      </c>
      <c r="K1457" s="324" t="s">
        <v>4102</v>
      </c>
      <c r="L1457" s="325" t="s">
        <v>5076</v>
      </c>
      <c r="M1457" s="326" t="s">
        <v>5081</v>
      </c>
      <c r="N1457" s="334" t="s">
        <v>5082</v>
      </c>
      <c r="O1457" s="321" t="s">
        <v>5083</v>
      </c>
      <c r="P1457" s="321" t="s">
        <v>3851</v>
      </c>
      <c r="Q1457" s="321" t="s">
        <v>3585</v>
      </c>
    </row>
    <row r="1458" spans="2:17">
      <c r="B1458" s="322">
        <v>42866</v>
      </c>
      <c r="C1458" s="323">
        <v>3700</v>
      </c>
      <c r="D1458" s="323" t="s">
        <v>2845</v>
      </c>
      <c r="E1458" s="325" t="s">
        <v>94</v>
      </c>
      <c r="G1458" s="324">
        <v>4.3125</v>
      </c>
      <c r="H1458" s="324">
        <v>2.9375</v>
      </c>
      <c r="I1458" s="324">
        <v>2</v>
      </c>
      <c r="J1458" s="324">
        <v>2</v>
      </c>
      <c r="K1458" s="324" t="s">
        <v>4102</v>
      </c>
      <c r="L1458" s="325" t="s">
        <v>5084</v>
      </c>
      <c r="M1458" s="326" t="s">
        <v>5085</v>
      </c>
      <c r="N1458" s="334" t="s">
        <v>4706</v>
      </c>
    </row>
    <row r="1459" spans="2:17">
      <c r="B1459" s="322">
        <v>42949</v>
      </c>
      <c r="C1459" s="323">
        <v>3704</v>
      </c>
      <c r="D1459" s="323" t="s">
        <v>2845</v>
      </c>
      <c r="E1459" s="325" t="s">
        <v>94</v>
      </c>
      <c r="F1459" s="325" t="s">
        <v>2860</v>
      </c>
      <c r="G1459" s="324">
        <v>4.15625</v>
      </c>
      <c r="H1459" s="324">
        <v>4.15625</v>
      </c>
      <c r="I1459" s="324">
        <v>0.625</v>
      </c>
      <c r="J1459" s="324">
        <v>0.5</v>
      </c>
      <c r="K1459" s="324" t="s">
        <v>2899</v>
      </c>
      <c r="L1459" s="325" t="s">
        <v>5074</v>
      </c>
      <c r="N1459" s="334" t="s">
        <v>5086</v>
      </c>
      <c r="O1459" s="321" t="s">
        <v>5087</v>
      </c>
      <c r="P1459" s="321" t="s">
        <v>3029</v>
      </c>
      <c r="Q1459" s="321" t="s">
        <v>3029</v>
      </c>
    </row>
    <row r="1460" spans="2:17">
      <c r="B1460" s="322">
        <v>42951</v>
      </c>
      <c r="C1460" s="323">
        <v>3705</v>
      </c>
      <c r="D1460" s="323" t="s">
        <v>2907</v>
      </c>
      <c r="E1460" s="325" t="s">
        <v>3786</v>
      </c>
      <c r="G1460" s="324">
        <v>2.125</v>
      </c>
      <c r="H1460" s="324">
        <v>2.09375</v>
      </c>
      <c r="I1460" s="324">
        <v>0.8125</v>
      </c>
      <c r="J1460" s="324" t="s">
        <v>5088</v>
      </c>
      <c r="K1460" s="324" t="s">
        <v>2980</v>
      </c>
      <c r="L1460" s="325" t="s">
        <v>4895</v>
      </c>
      <c r="M1460" s="326" t="s">
        <v>5089</v>
      </c>
      <c r="N1460" s="334" t="s">
        <v>3231</v>
      </c>
    </row>
    <row r="1461" spans="2:17">
      <c r="B1461" s="322">
        <v>42954</v>
      </c>
      <c r="C1461" s="323">
        <v>3707</v>
      </c>
      <c r="D1461" s="323" t="s">
        <v>2845</v>
      </c>
      <c r="E1461" s="325" t="s">
        <v>94</v>
      </c>
      <c r="G1461" s="324">
        <v>1.875</v>
      </c>
      <c r="H1461" s="324">
        <v>1.875</v>
      </c>
      <c r="I1461" s="324">
        <v>0.75</v>
      </c>
      <c r="J1461" s="324">
        <v>0.625</v>
      </c>
      <c r="K1461" s="324" t="s">
        <v>2899</v>
      </c>
      <c r="L1461" s="325" t="s">
        <v>4895</v>
      </c>
      <c r="M1461" s="326" t="s">
        <v>5090</v>
      </c>
      <c r="N1461" s="334" t="s">
        <v>2848</v>
      </c>
      <c r="O1461" s="321" t="s">
        <v>5091</v>
      </c>
      <c r="Q1461" s="321" t="s">
        <v>5092</v>
      </c>
    </row>
    <row r="1462" spans="2:17">
      <c r="B1462" s="322">
        <v>42957</v>
      </c>
      <c r="C1462" s="323">
        <v>3709</v>
      </c>
      <c r="D1462" s="323" t="s">
        <v>2845</v>
      </c>
      <c r="E1462" s="325" t="s">
        <v>94</v>
      </c>
      <c r="G1462" s="324">
        <v>6.625</v>
      </c>
      <c r="H1462" s="324">
        <v>5.1875</v>
      </c>
      <c r="I1462" s="324">
        <v>34</v>
      </c>
      <c r="J1462" s="324">
        <v>34</v>
      </c>
      <c r="K1462" s="324" t="s">
        <v>2899</v>
      </c>
      <c r="L1462" s="325" t="s">
        <v>4735</v>
      </c>
      <c r="N1462" s="334" t="s">
        <v>2851</v>
      </c>
      <c r="O1462" s="321" t="s">
        <v>2851</v>
      </c>
    </row>
    <row r="1463" spans="2:17">
      <c r="B1463" s="322">
        <v>42957</v>
      </c>
      <c r="C1463" s="323">
        <v>3710</v>
      </c>
      <c r="D1463" s="323" t="s">
        <v>2907</v>
      </c>
      <c r="E1463" s="325" t="s">
        <v>2625</v>
      </c>
      <c r="G1463" s="324">
        <v>5</v>
      </c>
      <c r="H1463" s="324">
        <v>4.875</v>
      </c>
      <c r="I1463" s="324">
        <v>0.375</v>
      </c>
      <c r="J1463" s="324" t="s">
        <v>2954</v>
      </c>
      <c r="K1463" s="324" t="s">
        <v>2899</v>
      </c>
      <c r="L1463" s="325" t="s">
        <v>4735</v>
      </c>
      <c r="M1463" s="326" t="s">
        <v>5093</v>
      </c>
      <c r="N1463" s="334" t="s">
        <v>2851</v>
      </c>
    </row>
    <row r="1464" spans="2:17">
      <c r="B1464" s="322">
        <v>42996</v>
      </c>
      <c r="C1464" s="323">
        <v>3715</v>
      </c>
      <c r="D1464" s="323" t="s">
        <v>2907</v>
      </c>
      <c r="E1464" s="325" t="s">
        <v>3786</v>
      </c>
      <c r="G1464" s="324">
        <v>9.5</v>
      </c>
      <c r="H1464" s="324">
        <v>1.5</v>
      </c>
      <c r="I1464" s="324">
        <v>1</v>
      </c>
      <c r="J1464" s="324" t="s">
        <v>3270</v>
      </c>
      <c r="K1464" s="324" t="s">
        <v>2980</v>
      </c>
      <c r="L1464" s="325" t="s">
        <v>5060</v>
      </c>
      <c r="N1464" s="334"/>
    </row>
    <row r="1465" spans="2:17">
      <c r="B1465" s="322">
        <v>43000</v>
      </c>
      <c r="C1465" s="323">
        <v>3716</v>
      </c>
      <c r="D1465" s="323" t="s">
        <v>2845</v>
      </c>
      <c r="E1465" s="325" t="s">
        <v>94</v>
      </c>
      <c r="G1465" s="324">
        <v>9.125</v>
      </c>
      <c r="H1465" s="324">
        <v>8</v>
      </c>
      <c r="I1465" s="324">
        <v>1.5625</v>
      </c>
      <c r="J1465" s="324">
        <v>1.25</v>
      </c>
      <c r="K1465" s="324" t="s">
        <v>2861</v>
      </c>
      <c r="L1465" s="325" t="s">
        <v>5094</v>
      </c>
      <c r="M1465" s="326" t="s">
        <v>5095</v>
      </c>
      <c r="N1465" s="334" t="s">
        <v>2872</v>
      </c>
      <c r="O1465" s="321" t="s">
        <v>2872</v>
      </c>
    </row>
    <row r="1466" spans="2:17">
      <c r="B1466" s="322">
        <v>43000</v>
      </c>
      <c r="C1466" s="323">
        <v>3717</v>
      </c>
      <c r="D1466" s="323" t="s">
        <v>2907</v>
      </c>
      <c r="E1466" s="325" t="s">
        <v>3590</v>
      </c>
      <c r="G1466" s="324">
        <v>8.1875</v>
      </c>
      <c r="H1466" s="324">
        <v>3</v>
      </c>
      <c r="I1466" s="324" t="s">
        <v>3270</v>
      </c>
      <c r="J1466" s="324" t="s">
        <v>5005</v>
      </c>
      <c r="K1466" s="324" t="s">
        <v>2980</v>
      </c>
      <c r="L1466" s="325" t="s">
        <v>5094</v>
      </c>
      <c r="M1466" s="326" t="s">
        <v>5096</v>
      </c>
      <c r="N1466" s="334" t="s">
        <v>3231</v>
      </c>
    </row>
    <row r="1467" spans="2:17">
      <c r="B1467" s="322">
        <v>43000</v>
      </c>
      <c r="C1467" s="323">
        <v>3718</v>
      </c>
      <c r="D1467" s="323" t="s">
        <v>2907</v>
      </c>
      <c r="E1467" s="325" t="s">
        <v>3590</v>
      </c>
      <c r="G1467" s="324">
        <v>8.75</v>
      </c>
      <c r="H1467" s="324">
        <v>8</v>
      </c>
      <c r="I1467" s="324">
        <v>1.25</v>
      </c>
      <c r="J1467" s="324" t="s">
        <v>3235</v>
      </c>
      <c r="K1467" s="324" t="s">
        <v>2980</v>
      </c>
      <c r="L1467" s="325" t="s">
        <v>5094</v>
      </c>
      <c r="M1467" s="326" t="s">
        <v>5097</v>
      </c>
      <c r="N1467" s="334" t="s">
        <v>4041</v>
      </c>
    </row>
    <row r="1468" spans="2:17">
      <c r="B1468" s="322">
        <v>43069</v>
      </c>
      <c r="C1468" s="323">
        <v>3723</v>
      </c>
      <c r="D1468" s="323" t="s">
        <v>2845</v>
      </c>
      <c r="E1468" s="325" t="s">
        <v>94</v>
      </c>
      <c r="G1468" s="324">
        <v>8</v>
      </c>
      <c r="H1468" s="324">
        <v>3.25</v>
      </c>
      <c r="I1468" s="324">
        <v>1.25</v>
      </c>
      <c r="J1468" s="324">
        <v>1.25</v>
      </c>
      <c r="K1468" s="324" t="s">
        <v>4102</v>
      </c>
      <c r="L1468" s="325" t="s">
        <v>4330</v>
      </c>
      <c r="M1468" s="326" t="s">
        <v>5098</v>
      </c>
      <c r="N1468" s="334" t="s">
        <v>4193</v>
      </c>
      <c r="O1468" s="321" t="s">
        <v>4193</v>
      </c>
    </row>
    <row r="1469" spans="2:17">
      <c r="B1469" s="322">
        <v>43130</v>
      </c>
      <c r="C1469" s="323">
        <v>3726</v>
      </c>
      <c r="D1469" s="323" t="s">
        <v>2845</v>
      </c>
      <c r="E1469" s="325" t="s">
        <v>94</v>
      </c>
      <c r="G1469" s="324">
        <v>6</v>
      </c>
      <c r="H1469" s="324">
        <v>5.25</v>
      </c>
      <c r="I1469" s="324">
        <v>2</v>
      </c>
      <c r="J1469" s="324">
        <v>2</v>
      </c>
      <c r="K1469" s="324" t="s">
        <v>5099</v>
      </c>
      <c r="L1469" s="325" t="s">
        <v>4330</v>
      </c>
      <c r="M1469" s="326" t="s">
        <v>5098</v>
      </c>
      <c r="N1469" s="334" t="s">
        <v>4193</v>
      </c>
    </row>
    <row r="1470" spans="2:17" s="346" customFormat="1">
      <c r="B1470" s="341">
        <v>43181</v>
      </c>
      <c r="C1470" s="342">
        <v>3735</v>
      </c>
      <c r="D1470" s="342" t="s">
        <v>2845</v>
      </c>
      <c r="E1470" s="343" t="s">
        <v>94</v>
      </c>
      <c r="F1470" s="343"/>
      <c r="G1470" s="344">
        <v>1.875</v>
      </c>
      <c r="H1470" s="344">
        <v>1.875</v>
      </c>
      <c r="I1470" s="344">
        <v>0.875</v>
      </c>
      <c r="J1470" s="344">
        <v>0.8125</v>
      </c>
      <c r="K1470" s="344" t="s">
        <v>2899</v>
      </c>
      <c r="L1470" s="343" t="s">
        <v>5071</v>
      </c>
      <c r="M1470" s="345" t="s">
        <v>5100</v>
      </c>
      <c r="N1470" s="368" t="s">
        <v>2848</v>
      </c>
      <c r="O1470" s="346" t="s">
        <v>2848</v>
      </c>
    </row>
    <row r="1471" spans="2:17" s="367" customFormat="1">
      <c r="B1471" s="362">
        <v>43217</v>
      </c>
      <c r="C1471" s="363">
        <v>3737</v>
      </c>
      <c r="D1471" s="363" t="s">
        <v>4473</v>
      </c>
      <c r="E1471" s="364" t="s">
        <v>94</v>
      </c>
      <c r="F1471" s="364" t="s">
        <v>2860</v>
      </c>
      <c r="G1471" s="365">
        <v>13.25</v>
      </c>
      <c r="H1471" s="365">
        <v>12.5</v>
      </c>
      <c r="I1471" s="365">
        <v>1.5</v>
      </c>
      <c r="J1471" s="365">
        <v>1.125</v>
      </c>
      <c r="K1471" s="365" t="s">
        <v>2936</v>
      </c>
      <c r="L1471" s="364" t="s">
        <v>4898</v>
      </c>
      <c r="M1471" s="366" t="s">
        <v>5101</v>
      </c>
      <c r="N1471" s="369" t="s">
        <v>5102</v>
      </c>
      <c r="O1471" s="367" t="s">
        <v>5102</v>
      </c>
    </row>
    <row r="1472" spans="2:17" s="367" customFormat="1">
      <c r="B1472" s="362">
        <v>43217</v>
      </c>
      <c r="C1472" s="363">
        <v>3738</v>
      </c>
      <c r="D1472" s="363" t="s">
        <v>2845</v>
      </c>
      <c r="E1472" s="364" t="s">
        <v>94</v>
      </c>
      <c r="F1472" s="364" t="s">
        <v>2860</v>
      </c>
      <c r="G1472" s="365">
        <v>15.25</v>
      </c>
      <c r="H1472" s="365">
        <v>14.375</v>
      </c>
      <c r="I1472" s="365">
        <v>1.5</v>
      </c>
      <c r="J1472" s="365">
        <v>1.125</v>
      </c>
      <c r="K1472" s="365" t="s">
        <v>2936</v>
      </c>
      <c r="L1472" s="364" t="s">
        <v>4898</v>
      </c>
      <c r="M1472" s="366" t="s">
        <v>5103</v>
      </c>
      <c r="N1472" s="369" t="s">
        <v>5102</v>
      </c>
      <c r="O1472" s="367" t="s">
        <v>5102</v>
      </c>
    </row>
    <row r="1473" spans="2:15">
      <c r="B1473" s="322">
        <v>43227</v>
      </c>
      <c r="C1473" s="323">
        <v>3739</v>
      </c>
      <c r="D1473" s="323" t="s">
        <v>2845</v>
      </c>
      <c r="E1473" s="325" t="s">
        <v>94</v>
      </c>
      <c r="G1473" s="324">
        <v>7.9375</v>
      </c>
      <c r="H1473" s="324">
        <v>2.1875</v>
      </c>
      <c r="I1473" s="324">
        <v>1.25</v>
      </c>
      <c r="J1473" s="324">
        <v>0.75</v>
      </c>
      <c r="K1473" s="324" t="s">
        <v>5104</v>
      </c>
      <c r="L1473" s="325" t="s">
        <v>5105</v>
      </c>
      <c r="N1473" s="334" t="s">
        <v>2851</v>
      </c>
      <c r="O1473" s="321" t="s">
        <v>2851</v>
      </c>
    </row>
    <row r="1474" spans="2:15">
      <c r="B1474" s="322">
        <v>43276</v>
      </c>
      <c r="C1474" s="323">
        <v>3743</v>
      </c>
      <c r="D1474" s="323" t="s">
        <v>2845</v>
      </c>
      <c r="E1474" s="325" t="s">
        <v>94</v>
      </c>
      <c r="G1474" s="324">
        <v>15</v>
      </c>
      <c r="H1474" s="324">
        <v>15</v>
      </c>
      <c r="I1474" s="324">
        <v>2.5</v>
      </c>
      <c r="J1474" s="324">
        <v>1.25</v>
      </c>
      <c r="K1474" s="324" t="s">
        <v>5106</v>
      </c>
      <c r="L1474" s="325" t="s">
        <v>4103</v>
      </c>
      <c r="M1474" s="326" t="s">
        <v>5107</v>
      </c>
      <c r="N1474" s="334" t="s">
        <v>4480</v>
      </c>
    </row>
    <row r="1475" spans="2:15">
      <c r="B1475" s="322">
        <v>43340</v>
      </c>
      <c r="C1475" s="323">
        <v>3757</v>
      </c>
      <c r="D1475" s="323" t="s">
        <v>2849</v>
      </c>
      <c r="E1475" s="325" t="s">
        <v>94</v>
      </c>
      <c r="G1475" s="324">
        <v>2.5</v>
      </c>
      <c r="H1475" s="324">
        <v>1.6875</v>
      </c>
      <c r="I1475" s="324">
        <v>0.75</v>
      </c>
      <c r="J1475" s="324" t="s">
        <v>2954</v>
      </c>
      <c r="K1475" s="324" t="s">
        <v>2899</v>
      </c>
      <c r="L1475" s="325" t="s">
        <v>5108</v>
      </c>
      <c r="M1475" s="326" t="s">
        <v>5109</v>
      </c>
      <c r="N1475" s="334"/>
      <c r="O1475" s="321" t="s">
        <v>2848</v>
      </c>
    </row>
    <row r="1476" spans="2:15">
      <c r="B1476" s="322">
        <v>43341</v>
      </c>
      <c r="C1476" s="323">
        <v>3758</v>
      </c>
      <c r="D1476" s="323" t="s">
        <v>2849</v>
      </c>
      <c r="K1476" s="324" t="s">
        <v>2846</v>
      </c>
      <c r="L1476" s="325" t="s">
        <v>5110</v>
      </c>
      <c r="M1476" s="326" t="s">
        <v>5111</v>
      </c>
      <c r="N1476" s="334" t="s">
        <v>3656</v>
      </c>
    </row>
    <row r="1477" spans="2:15">
      <c r="B1477" s="322">
        <v>43343</v>
      </c>
      <c r="C1477" s="323">
        <v>3761</v>
      </c>
      <c r="D1477" s="323" t="s">
        <v>2907</v>
      </c>
      <c r="E1477" s="325" t="s">
        <v>3786</v>
      </c>
      <c r="G1477" s="324">
        <v>2.25</v>
      </c>
      <c r="H1477" s="324">
        <v>1.9375</v>
      </c>
      <c r="I1477" s="324">
        <v>1.5</v>
      </c>
      <c r="J1477" s="324" t="s">
        <v>5005</v>
      </c>
      <c r="L1477" s="325" t="s">
        <v>5112</v>
      </c>
      <c r="M1477" s="326" t="s">
        <v>5113</v>
      </c>
      <c r="N1477" s="334"/>
    </row>
    <row r="1478" spans="2:15">
      <c r="B1478" s="322">
        <v>43384</v>
      </c>
      <c r="C1478" s="323">
        <v>3763</v>
      </c>
      <c r="D1478" s="323" t="s">
        <v>2907</v>
      </c>
      <c r="E1478" s="325" t="s">
        <v>94</v>
      </c>
      <c r="G1478" s="324">
        <v>14.625</v>
      </c>
      <c r="H1478" s="324">
        <v>7.625</v>
      </c>
      <c r="I1478" s="324">
        <v>3.125</v>
      </c>
      <c r="J1478" s="324">
        <v>1.25</v>
      </c>
      <c r="K1478" s="324" t="s">
        <v>2899</v>
      </c>
      <c r="L1478" s="325" t="s">
        <v>5114</v>
      </c>
      <c r="N1478" s="334" t="s">
        <v>4684</v>
      </c>
    </row>
    <row r="1479" spans="2:15">
      <c r="B1479" s="322">
        <v>43392</v>
      </c>
      <c r="C1479" s="323">
        <v>3765</v>
      </c>
      <c r="D1479" s="323" t="s">
        <v>2849</v>
      </c>
      <c r="E1479" s="325" t="s">
        <v>2035</v>
      </c>
      <c r="G1479" s="324">
        <v>3.625</v>
      </c>
      <c r="H1479" s="324">
        <v>3.375</v>
      </c>
      <c r="I1479" s="324">
        <v>1.375</v>
      </c>
      <c r="J1479" s="324" t="s">
        <v>2954</v>
      </c>
      <c r="K1479" s="324" t="s">
        <v>2899</v>
      </c>
      <c r="L1479" s="325" t="s">
        <v>5115</v>
      </c>
      <c r="M1479" s="326" t="s">
        <v>5116</v>
      </c>
      <c r="N1479" s="334" t="s">
        <v>5117</v>
      </c>
    </row>
    <row r="1480" spans="2:15">
      <c r="B1480" s="322">
        <v>43392</v>
      </c>
      <c r="C1480" s="323">
        <v>3766</v>
      </c>
      <c r="D1480" s="323" t="s">
        <v>2907</v>
      </c>
      <c r="E1480" s="325" t="s">
        <v>3786</v>
      </c>
      <c r="G1480" s="324">
        <v>3.65625</v>
      </c>
      <c r="H1480" s="324">
        <v>2.4375</v>
      </c>
      <c r="I1480" s="324">
        <v>1.5</v>
      </c>
      <c r="K1480" s="324" t="s">
        <v>3168</v>
      </c>
      <c r="L1480" s="325" t="s">
        <v>5115</v>
      </c>
      <c r="M1480" s="326" t="s">
        <v>5118</v>
      </c>
      <c r="N1480" s="334"/>
    </row>
    <row r="1481" spans="2:15">
      <c r="B1481" s="322">
        <v>43424</v>
      </c>
      <c r="C1481" s="323">
        <v>3767</v>
      </c>
      <c r="D1481" s="323" t="s">
        <v>2845</v>
      </c>
      <c r="E1481" s="325" t="s">
        <v>94</v>
      </c>
      <c r="G1481" s="324">
        <v>7</v>
      </c>
      <c r="H1481" s="324">
        <v>7</v>
      </c>
      <c r="I1481" s="324">
        <v>3</v>
      </c>
      <c r="J1481" s="324">
        <v>3</v>
      </c>
      <c r="K1481" s="324" t="s">
        <v>4102</v>
      </c>
      <c r="L1481" s="325" t="s">
        <v>5119</v>
      </c>
      <c r="M1481" s="326" t="s">
        <v>5120</v>
      </c>
      <c r="N1481" s="334" t="s">
        <v>5121</v>
      </c>
      <c r="O1481" s="321" t="s">
        <v>5121</v>
      </c>
    </row>
    <row r="1482" spans="2:15">
      <c r="B1482" s="322">
        <v>43454</v>
      </c>
      <c r="C1482" s="323">
        <v>3769</v>
      </c>
      <c r="D1482" s="323" t="s">
        <v>2845</v>
      </c>
      <c r="E1482" s="325" t="s">
        <v>94</v>
      </c>
      <c r="G1482" s="324">
        <v>9.625</v>
      </c>
      <c r="H1482" s="324">
        <v>8.0625</v>
      </c>
      <c r="I1482" s="324">
        <v>4.125</v>
      </c>
      <c r="J1482" s="324">
        <v>1</v>
      </c>
      <c r="K1482" s="324" t="s">
        <v>2861</v>
      </c>
      <c r="L1482" s="325" t="s">
        <v>5122</v>
      </c>
      <c r="N1482" s="334" t="s">
        <v>5123</v>
      </c>
      <c r="O1482" s="321" t="s">
        <v>5123</v>
      </c>
    </row>
    <row r="1483" spans="2:15">
      <c r="B1483" s="322">
        <v>43481</v>
      </c>
      <c r="C1483" s="323">
        <v>3771</v>
      </c>
      <c r="D1483" s="323" t="s">
        <v>2849</v>
      </c>
      <c r="E1483" s="325" t="s">
        <v>2035</v>
      </c>
      <c r="G1483" s="324">
        <v>7.5</v>
      </c>
      <c r="H1483" s="324">
        <v>5.5</v>
      </c>
      <c r="I1483" s="324" t="s">
        <v>5124</v>
      </c>
      <c r="J1483" s="324" t="s">
        <v>5125</v>
      </c>
      <c r="K1483" s="324" t="s">
        <v>2861</v>
      </c>
      <c r="L1483" s="325" t="s">
        <v>5126</v>
      </c>
      <c r="N1483" s="334"/>
      <c r="O1483" s="321" t="s">
        <v>5127</v>
      </c>
    </row>
    <row r="1484" spans="2:15">
      <c r="B1484" s="322">
        <v>43481</v>
      </c>
      <c r="C1484" s="323">
        <v>3772</v>
      </c>
      <c r="D1484" s="323" t="s">
        <v>3866</v>
      </c>
      <c r="E1484" s="325" t="s">
        <v>3825</v>
      </c>
      <c r="G1484" s="324">
        <v>7.625</v>
      </c>
      <c r="H1484" s="324">
        <v>5.625</v>
      </c>
      <c r="I1484" s="324" t="s">
        <v>3315</v>
      </c>
      <c r="K1484" s="324" t="s">
        <v>3934</v>
      </c>
      <c r="L1484" s="325" t="s">
        <v>5126</v>
      </c>
      <c r="M1484" s="326" t="s">
        <v>5128</v>
      </c>
      <c r="N1484" s="334"/>
      <c r="O1484" s="321" t="s">
        <v>2851</v>
      </c>
    </row>
    <row r="1485" spans="2:15">
      <c r="B1485" s="322">
        <v>43481</v>
      </c>
      <c r="C1485" s="323">
        <v>3774</v>
      </c>
      <c r="D1485" s="323" t="s">
        <v>2849</v>
      </c>
      <c r="E1485" s="325" t="s">
        <v>2035</v>
      </c>
      <c r="G1485" s="324">
        <v>4.375</v>
      </c>
      <c r="H1485" s="324">
        <v>2.625</v>
      </c>
      <c r="I1485" s="324">
        <v>1</v>
      </c>
      <c r="J1485" s="324" t="s">
        <v>2954</v>
      </c>
      <c r="K1485" s="324" t="s">
        <v>2861</v>
      </c>
      <c r="L1485" s="325" t="s">
        <v>5126</v>
      </c>
      <c r="N1485" s="334"/>
      <c r="O1485" s="321" t="s">
        <v>2848</v>
      </c>
    </row>
    <row r="1486" spans="2:15">
      <c r="B1486" s="322">
        <v>43481</v>
      </c>
      <c r="C1486" s="323">
        <v>3776</v>
      </c>
      <c r="D1486" s="323" t="s">
        <v>5129</v>
      </c>
      <c r="E1486" s="325" t="s">
        <v>3825</v>
      </c>
      <c r="G1486" s="324">
        <v>4.5</v>
      </c>
      <c r="H1486" s="324">
        <v>2.75</v>
      </c>
      <c r="I1486" s="324">
        <v>0.5625</v>
      </c>
      <c r="J1486" s="324" t="s">
        <v>4991</v>
      </c>
      <c r="K1486" s="324" t="s">
        <v>5130</v>
      </c>
      <c r="L1486" s="325" t="s">
        <v>5126</v>
      </c>
      <c r="M1486" s="326" t="s">
        <v>5131</v>
      </c>
      <c r="N1486" s="334"/>
    </row>
    <row r="1487" spans="2:15">
      <c r="B1487" s="322">
        <v>43481</v>
      </c>
      <c r="C1487" s="323">
        <v>3777</v>
      </c>
      <c r="D1487" s="323" t="s">
        <v>2849</v>
      </c>
      <c r="E1487" s="325" t="s">
        <v>2035</v>
      </c>
      <c r="G1487" s="324">
        <v>4.6875</v>
      </c>
      <c r="H1487" s="324">
        <v>2.875</v>
      </c>
      <c r="I1487" s="324">
        <v>1</v>
      </c>
      <c r="J1487" s="324" t="s">
        <v>2954</v>
      </c>
      <c r="K1487" s="324" t="s">
        <v>2861</v>
      </c>
      <c r="L1487" s="325" t="s">
        <v>5126</v>
      </c>
      <c r="N1487" s="334"/>
      <c r="O1487" s="321" t="s">
        <v>2848</v>
      </c>
    </row>
    <row r="1488" spans="2:15">
      <c r="B1488" s="322">
        <v>43481</v>
      </c>
      <c r="C1488" s="323">
        <v>3778</v>
      </c>
      <c r="D1488" s="323" t="s">
        <v>3866</v>
      </c>
      <c r="E1488" s="325" t="s">
        <v>3825</v>
      </c>
      <c r="G1488" s="324">
        <v>4.6875</v>
      </c>
      <c r="H1488" s="324">
        <v>2.9375</v>
      </c>
      <c r="I1488" s="324">
        <v>1</v>
      </c>
      <c r="J1488" s="324" t="s">
        <v>3235</v>
      </c>
      <c r="K1488" s="324" t="s">
        <v>3934</v>
      </c>
      <c r="L1488" s="325" t="s">
        <v>5126</v>
      </c>
      <c r="M1488" s="326" t="s">
        <v>5132</v>
      </c>
      <c r="N1488" s="334"/>
    </row>
    <row r="1489" spans="2:16">
      <c r="B1489" s="322">
        <v>43486</v>
      </c>
      <c r="C1489" s="323">
        <v>3780</v>
      </c>
      <c r="D1489" s="323" t="s">
        <v>2907</v>
      </c>
      <c r="E1489" s="325" t="s">
        <v>3786</v>
      </c>
      <c r="G1489" s="324">
        <v>4.375</v>
      </c>
      <c r="H1489" s="324">
        <v>3.8125</v>
      </c>
      <c r="I1489" s="324">
        <v>1.8125</v>
      </c>
      <c r="J1489" s="324" t="s">
        <v>2954</v>
      </c>
      <c r="K1489" s="324" t="s">
        <v>2980</v>
      </c>
      <c r="L1489" s="325" t="s">
        <v>5133</v>
      </c>
      <c r="M1489" s="326" t="s">
        <v>5134</v>
      </c>
      <c r="N1489" s="334" t="s">
        <v>2952</v>
      </c>
    </row>
    <row r="1490" spans="2:16">
      <c r="B1490" s="322">
        <v>43493</v>
      </c>
      <c r="C1490" s="323">
        <v>3782</v>
      </c>
      <c r="D1490" s="323" t="s">
        <v>2845</v>
      </c>
      <c r="E1490" s="325" t="s">
        <v>94</v>
      </c>
      <c r="G1490" s="324">
        <v>7.5</v>
      </c>
      <c r="H1490" s="324">
        <v>7.5</v>
      </c>
      <c r="I1490" s="324">
        <v>1.5</v>
      </c>
      <c r="J1490" s="324">
        <v>1.5</v>
      </c>
      <c r="K1490" s="324" t="s">
        <v>2861</v>
      </c>
      <c r="L1490" s="325" t="s">
        <v>5119</v>
      </c>
      <c r="M1490" s="326" t="s">
        <v>5135</v>
      </c>
      <c r="N1490" s="334" t="s">
        <v>3238</v>
      </c>
      <c r="O1490" s="321" t="s">
        <v>5136</v>
      </c>
    </row>
    <row r="1491" spans="2:16">
      <c r="B1491" s="322">
        <v>43502</v>
      </c>
      <c r="C1491" s="323">
        <v>3785</v>
      </c>
      <c r="D1491" s="323" t="s">
        <v>2845</v>
      </c>
      <c r="E1491" s="325" t="s">
        <v>94</v>
      </c>
      <c r="G1491" s="324">
        <v>3.75</v>
      </c>
      <c r="H1491" s="324">
        <v>3</v>
      </c>
      <c r="I1491" s="324">
        <v>0.6875</v>
      </c>
      <c r="J1491" s="324">
        <v>0.625</v>
      </c>
      <c r="K1491" s="324" t="s">
        <v>2861</v>
      </c>
      <c r="L1491" s="325" t="s">
        <v>5137</v>
      </c>
      <c r="M1491" s="326" t="s">
        <v>5138</v>
      </c>
      <c r="N1491" s="334" t="s">
        <v>5139</v>
      </c>
      <c r="O1491" s="321" t="s">
        <v>5139</v>
      </c>
    </row>
    <row r="1492" spans="2:16">
      <c r="B1492" s="322">
        <v>43502</v>
      </c>
      <c r="C1492" s="323">
        <v>3786</v>
      </c>
      <c r="D1492" s="323" t="s">
        <v>4473</v>
      </c>
      <c r="E1492" s="325" t="s">
        <v>94</v>
      </c>
      <c r="G1492" s="324">
        <v>4.375</v>
      </c>
      <c r="H1492" s="324">
        <v>3.625</v>
      </c>
      <c r="I1492" s="324">
        <v>0.6875</v>
      </c>
      <c r="J1492" s="324">
        <v>0.625</v>
      </c>
      <c r="K1492" s="324" t="s">
        <v>2861</v>
      </c>
      <c r="L1492" s="325" t="s">
        <v>5137</v>
      </c>
      <c r="M1492" s="326" t="s">
        <v>5138</v>
      </c>
      <c r="N1492" s="334" t="s">
        <v>5140</v>
      </c>
      <c r="O1492" s="321" t="s">
        <v>5140</v>
      </c>
    </row>
    <row r="1493" spans="2:16">
      <c r="B1493" s="322">
        <v>43545</v>
      </c>
      <c r="C1493" s="323">
        <v>3789</v>
      </c>
      <c r="D1493" s="323" t="s">
        <v>2849</v>
      </c>
      <c r="E1493" s="325" t="s">
        <v>94</v>
      </c>
      <c r="G1493" s="324">
        <v>4.1875</v>
      </c>
      <c r="H1493" s="324">
        <v>4.1875</v>
      </c>
      <c r="I1493" s="324">
        <v>1.1875</v>
      </c>
      <c r="J1493" s="324">
        <v>0.5</v>
      </c>
      <c r="K1493" s="324" t="s">
        <v>2861</v>
      </c>
      <c r="L1493" s="325" t="s">
        <v>5141</v>
      </c>
      <c r="M1493" s="326" t="s">
        <v>5142</v>
      </c>
      <c r="N1493" s="334" t="s">
        <v>2848</v>
      </c>
      <c r="O1493" s="321" t="s">
        <v>2851</v>
      </c>
    </row>
    <row r="1494" spans="2:16">
      <c r="B1494" s="322">
        <v>43558</v>
      </c>
      <c r="C1494" s="323">
        <v>3790</v>
      </c>
      <c r="D1494" s="323" t="s">
        <v>2845</v>
      </c>
      <c r="E1494" s="325" t="s">
        <v>94</v>
      </c>
      <c r="G1494" s="324">
        <v>10.9375</v>
      </c>
      <c r="H1494" s="324">
        <v>7.0625</v>
      </c>
      <c r="I1494" s="324">
        <v>1.1875</v>
      </c>
      <c r="J1494" s="324">
        <v>1.125</v>
      </c>
      <c r="K1494" s="324" t="s">
        <v>2861</v>
      </c>
      <c r="L1494" s="325" t="s">
        <v>3347</v>
      </c>
      <c r="M1494" s="326" t="s">
        <v>3348</v>
      </c>
      <c r="N1494" s="334" t="s">
        <v>5143</v>
      </c>
      <c r="O1494" s="321" t="s">
        <v>2872</v>
      </c>
    </row>
    <row r="1495" spans="2:16">
      <c r="B1495" s="322">
        <v>43560</v>
      </c>
      <c r="C1495" s="323">
        <v>3791</v>
      </c>
      <c r="D1495" s="323" t="s">
        <v>2849</v>
      </c>
      <c r="G1495" s="324">
        <v>13.875</v>
      </c>
      <c r="H1495" s="324">
        <v>10</v>
      </c>
      <c r="I1495" s="324" t="s">
        <v>3270</v>
      </c>
      <c r="J1495" s="324" t="s">
        <v>3270</v>
      </c>
      <c r="K1495" s="324" t="s">
        <v>5144</v>
      </c>
      <c r="L1495" s="325" t="s">
        <v>2862</v>
      </c>
      <c r="M1495" s="326" t="s">
        <v>5145</v>
      </c>
      <c r="N1495" s="334" t="s">
        <v>5146</v>
      </c>
    </row>
    <row r="1496" spans="2:16">
      <c r="B1496" s="322">
        <v>43593</v>
      </c>
      <c r="C1496" s="323">
        <v>3792</v>
      </c>
      <c r="D1496" s="323" t="s">
        <v>2845</v>
      </c>
      <c r="E1496" s="325" t="s">
        <v>94</v>
      </c>
      <c r="G1496" s="324">
        <v>6</v>
      </c>
      <c r="H1496" s="324">
        <v>5.5</v>
      </c>
      <c r="I1496" s="324">
        <v>2</v>
      </c>
      <c r="J1496" s="324">
        <v>0.75</v>
      </c>
      <c r="K1496" s="324" t="s">
        <v>2936</v>
      </c>
      <c r="L1496" s="325" t="s">
        <v>5147</v>
      </c>
      <c r="M1496" s="326" t="s">
        <v>5148</v>
      </c>
      <c r="N1496" s="334" t="s">
        <v>4816</v>
      </c>
      <c r="O1496" s="321" t="s">
        <v>2872</v>
      </c>
      <c r="P1496" s="321" t="s">
        <v>3907</v>
      </c>
    </row>
    <row r="1497" spans="2:16">
      <c r="B1497" s="322">
        <v>43594</v>
      </c>
      <c r="C1497" s="323">
        <v>3793</v>
      </c>
      <c r="D1497" s="323" t="s">
        <v>2845</v>
      </c>
      <c r="E1497" s="325" t="s">
        <v>94</v>
      </c>
      <c r="G1497" s="324">
        <v>3.75</v>
      </c>
      <c r="H1497" s="324">
        <v>3.5</v>
      </c>
      <c r="I1497" s="324">
        <v>2</v>
      </c>
      <c r="J1497" s="324">
        <v>1.5</v>
      </c>
      <c r="K1497" s="324" t="s">
        <v>2861</v>
      </c>
      <c r="L1497" s="325" t="s">
        <v>5147</v>
      </c>
      <c r="N1497" s="334" t="s">
        <v>2851</v>
      </c>
      <c r="O1497" s="321" t="s">
        <v>2851</v>
      </c>
    </row>
    <row r="1498" spans="2:16">
      <c r="B1498" s="322">
        <v>43623</v>
      </c>
      <c r="C1498" s="323">
        <v>3794</v>
      </c>
      <c r="D1498" s="323" t="s">
        <v>2845</v>
      </c>
      <c r="E1498" s="325" t="s">
        <v>94</v>
      </c>
      <c r="G1498" s="324">
        <v>8.75</v>
      </c>
      <c r="H1498" s="324">
        <v>8.125</v>
      </c>
      <c r="I1498" s="324">
        <v>2.125</v>
      </c>
      <c r="J1498" s="324">
        <v>2.0625</v>
      </c>
      <c r="K1498" s="324" t="s">
        <v>5149</v>
      </c>
      <c r="L1498" s="325" t="s">
        <v>5150</v>
      </c>
      <c r="M1498" s="326" t="s">
        <v>5151</v>
      </c>
      <c r="N1498" s="334" t="s">
        <v>2872</v>
      </c>
      <c r="O1498" s="321" t="s">
        <v>2872</v>
      </c>
    </row>
    <row r="1499" spans="2:16">
      <c r="B1499" s="322">
        <v>43641</v>
      </c>
      <c r="C1499" s="323">
        <v>3796</v>
      </c>
      <c r="D1499" s="323" t="s">
        <v>2845</v>
      </c>
      <c r="E1499" s="325" t="s">
        <v>94</v>
      </c>
      <c r="G1499" s="324">
        <v>3</v>
      </c>
      <c r="H1499" s="324">
        <v>3</v>
      </c>
      <c r="I1499" s="324">
        <v>3</v>
      </c>
      <c r="J1499" s="324">
        <v>3</v>
      </c>
      <c r="K1499" s="324" t="s">
        <v>2936</v>
      </c>
      <c r="L1499" s="325" t="s">
        <v>5152</v>
      </c>
      <c r="M1499" s="326" t="s">
        <v>5153</v>
      </c>
      <c r="N1499" s="334" t="s">
        <v>5154</v>
      </c>
      <c r="O1499" s="321" t="s">
        <v>5155</v>
      </c>
    </row>
    <row r="1500" spans="2:16">
      <c r="B1500" s="322">
        <v>43732</v>
      </c>
      <c r="C1500" s="323">
        <v>3803</v>
      </c>
      <c r="D1500" s="323" t="s">
        <v>2845</v>
      </c>
      <c r="E1500" s="325" t="s">
        <v>94</v>
      </c>
      <c r="G1500" s="324">
        <v>9</v>
      </c>
      <c r="H1500" s="324">
        <v>3.5</v>
      </c>
      <c r="I1500" s="324">
        <v>2</v>
      </c>
      <c r="J1500" s="324">
        <v>2</v>
      </c>
      <c r="K1500" s="324" t="s">
        <v>4102</v>
      </c>
      <c r="L1500" s="325" t="s">
        <v>4330</v>
      </c>
      <c r="M1500" s="326" t="s">
        <v>5153</v>
      </c>
      <c r="N1500" s="334" t="s">
        <v>4562</v>
      </c>
      <c r="O1500" s="321" t="s">
        <v>4562</v>
      </c>
    </row>
    <row r="1501" spans="2:16">
      <c r="B1501" s="322">
        <v>43753</v>
      </c>
      <c r="C1501" s="323">
        <v>3804</v>
      </c>
      <c r="D1501" s="323" t="s">
        <v>2907</v>
      </c>
      <c r="E1501" s="325" t="s">
        <v>3786</v>
      </c>
      <c r="K1501" s="324" t="s">
        <v>3168</v>
      </c>
      <c r="L1501" s="325" t="s">
        <v>5156</v>
      </c>
      <c r="M1501" s="326" t="s">
        <v>5157</v>
      </c>
      <c r="N1501" s="334"/>
    </row>
    <row r="1502" spans="2:16">
      <c r="N1502" s="334"/>
    </row>
    <row r="1503" spans="2:16">
      <c r="B1503" s="322">
        <v>43812</v>
      </c>
      <c r="C1503" s="323">
        <v>3808</v>
      </c>
      <c r="D1503" s="323" t="s">
        <v>2907</v>
      </c>
      <c r="E1503" s="325" t="s">
        <v>3786</v>
      </c>
      <c r="G1503" s="324">
        <v>3.46875</v>
      </c>
      <c r="H1503" s="324">
        <v>1.75</v>
      </c>
      <c r="I1503" s="324">
        <v>1.03125</v>
      </c>
      <c r="J1503" s="324" t="s">
        <v>5125</v>
      </c>
      <c r="K1503" s="324" t="s">
        <v>5158</v>
      </c>
      <c r="L1503" s="325" t="s">
        <v>5159</v>
      </c>
      <c r="M1503" s="326" t="s">
        <v>5160</v>
      </c>
      <c r="N1503" s="334"/>
    </row>
    <row r="1504" spans="2:16">
      <c r="B1504" s="322">
        <v>43812</v>
      </c>
      <c r="C1504" s="323">
        <v>3809</v>
      </c>
      <c r="D1504" s="323" t="s">
        <v>2907</v>
      </c>
      <c r="E1504" s="325" t="s">
        <v>3786</v>
      </c>
      <c r="G1504" s="324">
        <v>9.1875</v>
      </c>
      <c r="H1504" s="324">
        <v>2.5</v>
      </c>
      <c r="I1504" s="324">
        <v>1.3125</v>
      </c>
      <c r="J1504" s="324" t="s">
        <v>3235</v>
      </c>
      <c r="K1504" s="324" t="s">
        <v>5158</v>
      </c>
      <c r="L1504" s="325" t="s">
        <v>5159</v>
      </c>
      <c r="M1504" s="326" t="s">
        <v>5161</v>
      </c>
      <c r="N1504" s="334"/>
    </row>
    <row r="1505" spans="2:17">
      <c r="B1505" s="322">
        <v>43812</v>
      </c>
      <c r="C1505" s="323">
        <v>3810</v>
      </c>
      <c r="D1505" s="323" t="s">
        <v>2907</v>
      </c>
      <c r="E1505" s="325" t="s">
        <v>3786</v>
      </c>
      <c r="G1505" s="324">
        <v>4.21875</v>
      </c>
      <c r="H1505" s="324">
        <v>1.75</v>
      </c>
      <c r="I1505" s="324">
        <v>1.3125</v>
      </c>
      <c r="J1505" s="324" t="s">
        <v>3270</v>
      </c>
      <c r="K1505" s="324" t="s">
        <v>5158</v>
      </c>
      <c r="L1505" s="325" t="s">
        <v>5159</v>
      </c>
      <c r="M1505" s="326" t="s">
        <v>5162</v>
      </c>
      <c r="N1505" s="334"/>
    </row>
    <row r="1506" spans="2:17">
      <c r="B1506" s="322">
        <v>43812</v>
      </c>
      <c r="C1506" s="323">
        <v>3811</v>
      </c>
      <c r="D1506" s="323" t="s">
        <v>2907</v>
      </c>
      <c r="E1506" s="325" t="s">
        <v>3786</v>
      </c>
      <c r="G1506" s="324">
        <v>5.3125</v>
      </c>
      <c r="H1506" s="324">
        <v>2.5</v>
      </c>
      <c r="I1506" s="324">
        <v>4.5625</v>
      </c>
      <c r="J1506" s="324" t="s">
        <v>5005</v>
      </c>
      <c r="K1506" s="324" t="s">
        <v>5158</v>
      </c>
      <c r="L1506" s="325" t="s">
        <v>5159</v>
      </c>
      <c r="M1506" s="326" t="s">
        <v>5163</v>
      </c>
      <c r="N1506" s="334"/>
    </row>
    <row r="1507" spans="2:17">
      <c r="B1507" s="322">
        <v>43812</v>
      </c>
      <c r="C1507" s="323">
        <v>3812</v>
      </c>
      <c r="D1507" s="323" t="s">
        <v>2907</v>
      </c>
      <c r="E1507" s="325" t="s">
        <v>3786</v>
      </c>
      <c r="G1507" s="324">
        <v>4.125</v>
      </c>
      <c r="H1507" s="324">
        <v>1.75</v>
      </c>
      <c r="I1507" s="324">
        <v>0.75</v>
      </c>
      <c r="J1507" s="324" t="s">
        <v>2954</v>
      </c>
      <c r="K1507" s="324" t="s">
        <v>5158</v>
      </c>
      <c r="L1507" s="325" t="s">
        <v>5159</v>
      </c>
      <c r="M1507" s="326" t="s">
        <v>5164</v>
      </c>
      <c r="N1507" s="334"/>
    </row>
    <row r="1508" spans="2:17">
      <c r="B1508" s="322">
        <v>43818</v>
      </c>
      <c r="C1508" s="323">
        <v>3813</v>
      </c>
      <c r="D1508" s="323" t="s">
        <v>2845</v>
      </c>
      <c r="E1508" s="325" t="s">
        <v>94</v>
      </c>
      <c r="G1508" s="324">
        <v>14.4375</v>
      </c>
      <c r="H1508" s="324">
        <v>8.4374000000000002</v>
      </c>
      <c r="I1508" s="324">
        <v>1.75</v>
      </c>
      <c r="J1508" s="324">
        <v>0.875</v>
      </c>
      <c r="K1508" s="324" t="s">
        <v>4132</v>
      </c>
      <c r="L1508" s="325" t="s">
        <v>5159</v>
      </c>
      <c r="N1508" s="334" t="s">
        <v>4562</v>
      </c>
      <c r="O1508" s="321" t="s">
        <v>4562</v>
      </c>
    </row>
    <row r="1509" spans="2:17">
      <c r="B1509" s="322">
        <v>43837</v>
      </c>
      <c r="C1509" s="323">
        <v>3815</v>
      </c>
      <c r="D1509" s="323" t="s">
        <v>2845</v>
      </c>
      <c r="E1509" s="325" t="s">
        <v>94</v>
      </c>
      <c r="G1509" s="324">
        <v>12.625</v>
      </c>
      <c r="H1509" s="324">
        <v>9.5</v>
      </c>
      <c r="I1509" s="324">
        <v>1.25</v>
      </c>
      <c r="J1509" s="324">
        <v>1.25</v>
      </c>
      <c r="K1509" s="324" t="s">
        <v>2861</v>
      </c>
      <c r="L1509" s="325" t="s">
        <v>5165</v>
      </c>
      <c r="M1509" s="326" t="s">
        <v>5166</v>
      </c>
      <c r="N1509" s="334" t="s">
        <v>5167</v>
      </c>
      <c r="O1509" s="321" t="s">
        <v>5168</v>
      </c>
    </row>
    <row r="1510" spans="2:17">
      <c r="B1510" s="322">
        <v>43846</v>
      </c>
      <c r="C1510" s="323">
        <v>3817</v>
      </c>
      <c r="D1510" s="323" t="s">
        <v>2845</v>
      </c>
      <c r="E1510" s="325" t="s">
        <v>94</v>
      </c>
      <c r="G1510" s="324">
        <v>6.5</v>
      </c>
      <c r="H1510" s="324">
        <v>6.5</v>
      </c>
      <c r="I1510" s="324">
        <v>1.5</v>
      </c>
      <c r="J1510" s="324">
        <v>1.5</v>
      </c>
      <c r="K1510" s="324" t="s">
        <v>4102</v>
      </c>
      <c r="L1510" s="325" t="s">
        <v>5169</v>
      </c>
      <c r="M1510" s="326" t="s">
        <v>5170</v>
      </c>
      <c r="N1510" s="334" t="s">
        <v>5171</v>
      </c>
      <c r="O1510" s="321" t="s">
        <v>2872</v>
      </c>
    </row>
    <row r="1511" spans="2:17">
      <c r="B1511" s="322">
        <v>43929</v>
      </c>
      <c r="C1511" s="323">
        <v>3821</v>
      </c>
      <c r="D1511" s="323" t="s">
        <v>2845</v>
      </c>
      <c r="E1511" s="325" t="s">
        <v>94</v>
      </c>
      <c r="F1511" s="325" t="s">
        <v>2860</v>
      </c>
      <c r="G1511" s="324">
        <v>3.5</v>
      </c>
      <c r="H1511" s="324">
        <v>3.5</v>
      </c>
      <c r="I1511" s="324">
        <v>2</v>
      </c>
      <c r="J1511" s="324">
        <v>0.5625</v>
      </c>
      <c r="K1511" s="324" t="s">
        <v>2899</v>
      </c>
      <c r="L1511" s="325" t="s">
        <v>5172</v>
      </c>
      <c r="N1511" s="334" t="s">
        <v>5173</v>
      </c>
      <c r="O1511" s="321" t="s">
        <v>5174</v>
      </c>
      <c r="P1511" s="321" t="s">
        <v>3029</v>
      </c>
      <c r="Q1511" s="321" t="s">
        <v>3907</v>
      </c>
    </row>
    <row r="1512" spans="2:17">
      <c r="B1512" s="322">
        <v>44043</v>
      </c>
      <c r="C1512" s="323">
        <v>3826</v>
      </c>
      <c r="D1512" s="323" t="s">
        <v>2845</v>
      </c>
      <c r="E1512" s="325" t="s">
        <v>94</v>
      </c>
      <c r="G1512" s="324">
        <v>3</v>
      </c>
      <c r="H1512" s="324">
        <v>3</v>
      </c>
      <c r="I1512" s="324">
        <v>1.375</v>
      </c>
      <c r="J1512" s="324">
        <v>1</v>
      </c>
      <c r="K1512" s="324" t="s">
        <v>2861</v>
      </c>
      <c r="L1512" s="325" t="s">
        <v>5175</v>
      </c>
      <c r="M1512" s="326" t="s">
        <v>5176</v>
      </c>
      <c r="N1512" s="334" t="s">
        <v>2848</v>
      </c>
      <c r="O1512" s="321" t="s">
        <v>2851</v>
      </c>
    </row>
    <row r="1513" spans="2:17">
      <c r="B1513" s="322">
        <v>44082</v>
      </c>
      <c r="C1513" s="323">
        <v>3828</v>
      </c>
      <c r="D1513" s="323" t="s">
        <v>2907</v>
      </c>
      <c r="E1513" s="325" t="s">
        <v>3786</v>
      </c>
      <c r="J1513" s="324" t="s">
        <v>2954</v>
      </c>
      <c r="K1513" s="324" t="s">
        <v>5177</v>
      </c>
      <c r="L1513" s="325" t="s">
        <v>5159</v>
      </c>
      <c r="M1513" s="326" t="s">
        <v>5178</v>
      </c>
      <c r="N1513" s="334"/>
    </row>
    <row r="1514" spans="2:17">
      <c r="B1514" s="322">
        <v>44090</v>
      </c>
      <c r="C1514" s="323">
        <v>3829</v>
      </c>
      <c r="D1514" s="323" t="s">
        <v>2907</v>
      </c>
      <c r="E1514" s="325" t="s">
        <v>3786</v>
      </c>
      <c r="J1514" s="324" t="s">
        <v>2954</v>
      </c>
      <c r="K1514" s="324" t="s">
        <v>2980</v>
      </c>
      <c r="L1514" s="325" t="s">
        <v>5159</v>
      </c>
      <c r="M1514" s="326" t="s">
        <v>5179</v>
      </c>
      <c r="N1514" s="334"/>
    </row>
    <row r="1515" spans="2:17">
      <c r="B1515" s="322">
        <v>44113</v>
      </c>
      <c r="C1515" s="323">
        <v>3831</v>
      </c>
      <c r="D1515" s="323" t="s">
        <v>2907</v>
      </c>
      <c r="E1515" s="325" t="s">
        <v>3786</v>
      </c>
      <c r="G1515" s="324">
        <v>2.6869999999999998</v>
      </c>
      <c r="H1515" s="324">
        <v>2.59375</v>
      </c>
      <c r="I1515" s="324">
        <v>1.1870000000000001</v>
      </c>
      <c r="J1515" s="324" t="s">
        <v>3270</v>
      </c>
      <c r="K1515" s="324" t="s">
        <v>2980</v>
      </c>
      <c r="L1515" s="325" t="s">
        <v>5159</v>
      </c>
      <c r="M1515" s="326" t="s">
        <v>5180</v>
      </c>
      <c r="N1515" s="334" t="s">
        <v>3009</v>
      </c>
    </row>
    <row r="1516" spans="2:17">
      <c r="B1516" s="322">
        <v>44167</v>
      </c>
      <c r="C1516" s="323">
        <v>3832</v>
      </c>
      <c r="D1516" s="323" t="s">
        <v>2907</v>
      </c>
      <c r="E1516" s="325" t="s">
        <v>3786</v>
      </c>
      <c r="K1516" s="324" t="s">
        <v>2980</v>
      </c>
      <c r="L1516" s="325" t="s">
        <v>5159</v>
      </c>
      <c r="M1516" s="326" t="s">
        <v>5181</v>
      </c>
      <c r="N1516" s="334"/>
    </row>
    <row r="1517" spans="2:17">
      <c r="B1517" s="322">
        <v>44231</v>
      </c>
      <c r="C1517" s="323">
        <v>3833</v>
      </c>
      <c r="D1517" s="323" t="s">
        <v>2907</v>
      </c>
      <c r="E1517" s="325" t="s">
        <v>3786</v>
      </c>
      <c r="G1517" s="324">
        <v>3.1875</v>
      </c>
      <c r="H1517" s="324">
        <v>3.125</v>
      </c>
      <c r="I1517" s="324">
        <v>1.625</v>
      </c>
      <c r="J1517" s="324" t="s">
        <v>3235</v>
      </c>
      <c r="K1517" s="324" t="s">
        <v>2980</v>
      </c>
      <c r="L1517" s="325" t="s">
        <v>5159</v>
      </c>
      <c r="M1517" s="326" t="s">
        <v>5182</v>
      </c>
      <c r="N1517" s="334" t="s">
        <v>3231</v>
      </c>
    </row>
    <row r="1518" spans="2:17">
      <c r="B1518" s="322">
        <v>44237</v>
      </c>
      <c r="C1518" s="323">
        <v>3834</v>
      </c>
      <c r="D1518" s="323" t="s">
        <v>2907</v>
      </c>
      <c r="E1518" s="325" t="s">
        <v>3786</v>
      </c>
      <c r="G1518" s="324">
        <v>3.6875</v>
      </c>
      <c r="H1518" s="324">
        <v>3.6875</v>
      </c>
      <c r="I1518" s="324">
        <v>2.75</v>
      </c>
      <c r="J1518" s="324" t="s">
        <v>3270</v>
      </c>
      <c r="K1518" s="324" t="s">
        <v>2980</v>
      </c>
      <c r="L1518" s="325" t="s">
        <v>5183</v>
      </c>
      <c r="M1518" s="326" t="s">
        <v>5184</v>
      </c>
      <c r="N1518" s="334" t="s">
        <v>3009</v>
      </c>
    </row>
    <row r="1519" spans="2:17">
      <c r="B1519" s="322">
        <v>44245</v>
      </c>
      <c r="C1519" s="323">
        <v>3835</v>
      </c>
      <c r="D1519" s="323" t="s">
        <v>2845</v>
      </c>
      <c r="E1519" s="325" t="s">
        <v>94</v>
      </c>
      <c r="G1519" s="324">
        <v>9</v>
      </c>
      <c r="H1519" s="324">
        <v>1.875</v>
      </c>
      <c r="I1519" s="324">
        <v>1.125</v>
      </c>
      <c r="J1519" s="324">
        <v>0.75</v>
      </c>
      <c r="K1519" s="324" t="s">
        <v>2899</v>
      </c>
      <c r="L1519" s="325" t="s">
        <v>5185</v>
      </c>
      <c r="M1519" s="326" t="s">
        <v>5186</v>
      </c>
      <c r="N1519" s="334" t="s">
        <v>3903</v>
      </c>
      <c r="O1519" s="321" t="s">
        <v>2851</v>
      </c>
    </row>
    <row r="1520" spans="2:17">
      <c r="B1520" s="322">
        <v>44249</v>
      </c>
      <c r="C1520" s="323">
        <v>3836</v>
      </c>
      <c r="D1520" s="323" t="s">
        <v>2907</v>
      </c>
      <c r="E1520" s="325" t="s">
        <v>3786</v>
      </c>
      <c r="G1520" s="324">
        <v>2.25</v>
      </c>
      <c r="H1520" s="324">
        <v>1.8125</v>
      </c>
      <c r="I1520" s="324">
        <v>1.625</v>
      </c>
      <c r="J1520" s="324" t="s">
        <v>3235</v>
      </c>
      <c r="K1520" s="324" t="s">
        <v>2980</v>
      </c>
      <c r="L1520" s="325" t="s">
        <v>5159</v>
      </c>
      <c r="M1520" s="326" t="s">
        <v>5187</v>
      </c>
      <c r="N1520" s="334" t="s">
        <v>5188</v>
      </c>
    </row>
    <row r="1521" spans="1:17">
      <c r="B1521" s="322">
        <v>44287</v>
      </c>
      <c r="C1521" s="323">
        <v>3837</v>
      </c>
      <c r="D1521" s="323" t="s">
        <v>2849</v>
      </c>
      <c r="E1521" s="325" t="s">
        <v>94</v>
      </c>
      <c r="G1521" s="324">
        <v>2.8125</v>
      </c>
      <c r="H1521" s="324">
        <v>2.8125</v>
      </c>
      <c r="I1521" s="324">
        <v>1.5</v>
      </c>
      <c r="J1521" s="324">
        <v>0.625</v>
      </c>
      <c r="K1521" s="324" t="s">
        <v>2899</v>
      </c>
      <c r="L1521" s="325" t="s">
        <v>5189</v>
      </c>
      <c r="M1521" s="326" t="s">
        <v>5190</v>
      </c>
      <c r="N1521" s="334" t="s">
        <v>2848</v>
      </c>
      <c r="O1521" s="321" t="s">
        <v>2851</v>
      </c>
      <c r="Q1521" s="321" t="s">
        <v>3029</v>
      </c>
    </row>
    <row r="1522" spans="1:17">
      <c r="B1522" s="322">
        <v>44292</v>
      </c>
      <c r="C1522" s="323">
        <v>3838</v>
      </c>
      <c r="D1522" s="323" t="s">
        <v>2849</v>
      </c>
      <c r="E1522" s="325" t="s">
        <v>94</v>
      </c>
      <c r="G1522" s="324">
        <v>4.5625</v>
      </c>
      <c r="H1522" s="324">
        <v>2.125</v>
      </c>
      <c r="I1522" s="324">
        <v>0.5625</v>
      </c>
      <c r="J1522" s="324">
        <v>0.5625</v>
      </c>
      <c r="K1522" s="324" t="s">
        <v>2899</v>
      </c>
      <c r="L1522" s="325" t="s">
        <v>5191</v>
      </c>
      <c r="M1522" s="326" t="s">
        <v>5192</v>
      </c>
      <c r="N1522" s="334"/>
      <c r="O1522" s="321" t="s">
        <v>3012</v>
      </c>
    </row>
    <row r="1523" spans="1:17">
      <c r="B1523" s="322">
        <v>44313</v>
      </c>
      <c r="C1523" s="323">
        <v>3839</v>
      </c>
      <c r="D1523" s="323" t="s">
        <v>2845</v>
      </c>
      <c r="E1523" s="325" t="s">
        <v>94</v>
      </c>
      <c r="G1523" s="324">
        <v>15</v>
      </c>
      <c r="H1523" s="324">
        <v>7.5</v>
      </c>
      <c r="I1523" s="324">
        <v>4</v>
      </c>
      <c r="J1523" s="324">
        <v>1</v>
      </c>
      <c r="K1523" s="324" t="s">
        <v>2861</v>
      </c>
      <c r="L1523" s="325" t="s">
        <v>5193</v>
      </c>
      <c r="M1523" s="326" t="s">
        <v>5194</v>
      </c>
      <c r="N1523" s="334" t="s">
        <v>5195</v>
      </c>
      <c r="O1523" s="321" t="s">
        <v>5195</v>
      </c>
    </row>
    <row r="1524" spans="1:17">
      <c r="B1524" s="322">
        <v>44344</v>
      </c>
      <c r="C1524" s="323">
        <v>3840</v>
      </c>
      <c r="D1524" s="323" t="s">
        <v>2907</v>
      </c>
      <c r="E1524" s="325" t="s">
        <v>3786</v>
      </c>
      <c r="G1524" s="324">
        <v>2.25</v>
      </c>
      <c r="H1524" s="324">
        <v>1.8125</v>
      </c>
      <c r="I1524" s="324">
        <v>1.5625</v>
      </c>
      <c r="J1524" s="324" t="s">
        <v>3270</v>
      </c>
      <c r="K1524" s="324" t="s">
        <v>2980</v>
      </c>
      <c r="L1524" s="325" t="s">
        <v>5159</v>
      </c>
      <c r="M1524" s="326" t="s">
        <v>5196</v>
      </c>
      <c r="N1524" s="334" t="s">
        <v>5197</v>
      </c>
    </row>
    <row r="1525" spans="1:17">
      <c r="B1525" s="322">
        <v>44379</v>
      </c>
      <c r="C1525" s="323">
        <v>3841</v>
      </c>
      <c r="D1525" s="323" t="s">
        <v>2907</v>
      </c>
      <c r="E1525" s="325" t="s">
        <v>3786</v>
      </c>
      <c r="G1525" s="324">
        <v>6</v>
      </c>
      <c r="H1525" s="324">
        <v>3.75</v>
      </c>
      <c r="I1525" s="324">
        <v>0.75</v>
      </c>
      <c r="J1525" s="324" t="s">
        <v>3235</v>
      </c>
      <c r="K1525" s="324" t="s">
        <v>2980</v>
      </c>
      <c r="L1525" s="325" t="s">
        <v>5198</v>
      </c>
      <c r="M1525" s="326" t="s">
        <v>5199</v>
      </c>
      <c r="N1525" s="334" t="s">
        <v>5200</v>
      </c>
    </row>
    <row r="1526" spans="1:17">
      <c r="B1526" s="322">
        <v>44393</v>
      </c>
      <c r="C1526" s="323">
        <v>3842</v>
      </c>
      <c r="D1526" s="323" t="s">
        <v>2845</v>
      </c>
      <c r="E1526" s="325" t="s">
        <v>94</v>
      </c>
      <c r="F1526" s="325" t="s">
        <v>2860</v>
      </c>
      <c r="G1526" s="324">
        <v>6.75</v>
      </c>
      <c r="H1526" s="324">
        <v>1.4375</v>
      </c>
      <c r="I1526" s="324">
        <v>0.625</v>
      </c>
      <c r="J1526" s="324">
        <v>0.5</v>
      </c>
      <c r="K1526" s="324" t="s">
        <v>2899</v>
      </c>
      <c r="L1526" s="325" t="s">
        <v>5201</v>
      </c>
      <c r="M1526" s="326" t="s">
        <v>5202</v>
      </c>
      <c r="N1526" s="334" t="s">
        <v>5203</v>
      </c>
      <c r="O1526" s="321" t="s">
        <v>5204</v>
      </c>
      <c r="P1526" s="321" t="s">
        <v>4085</v>
      </c>
      <c r="Q1526" s="321" t="s">
        <v>3029</v>
      </c>
    </row>
    <row r="1527" spans="1:17">
      <c r="A1527" s="321" t="s">
        <v>234</v>
      </c>
      <c r="B1527" s="322">
        <v>44417</v>
      </c>
      <c r="C1527" s="323">
        <v>3843</v>
      </c>
      <c r="D1527" s="323" t="s">
        <v>2845</v>
      </c>
      <c r="E1527" s="325" t="s">
        <v>94</v>
      </c>
      <c r="F1527" s="325" t="s">
        <v>2860</v>
      </c>
      <c r="G1527" s="324">
        <v>5.25</v>
      </c>
      <c r="H1527" s="324">
        <v>3.5</v>
      </c>
      <c r="I1527" s="324">
        <v>1.25</v>
      </c>
      <c r="J1527" s="324">
        <v>1.25</v>
      </c>
      <c r="K1527" s="324" t="s">
        <v>4102</v>
      </c>
      <c r="L1527" s="325" t="s">
        <v>5205</v>
      </c>
      <c r="M1527" s="326" t="s">
        <v>5206</v>
      </c>
      <c r="N1527" s="334" t="s">
        <v>5207</v>
      </c>
      <c r="O1527" s="321" t="s">
        <v>5207</v>
      </c>
      <c r="P1527" s="321" t="s">
        <v>3907</v>
      </c>
      <c r="Q1527" s="321" t="s">
        <v>3318</v>
      </c>
    </row>
    <row r="1528" spans="1:17">
      <c r="B1528" s="322">
        <v>44419</v>
      </c>
      <c r="C1528" s="323">
        <v>3844</v>
      </c>
      <c r="D1528" s="323" t="s">
        <v>2849</v>
      </c>
      <c r="E1528" s="325" t="s">
        <v>94</v>
      </c>
      <c r="G1528" s="324">
        <v>7.0625</v>
      </c>
      <c r="H1528" s="324">
        <v>7.0625</v>
      </c>
      <c r="I1528" s="324">
        <v>1.25</v>
      </c>
      <c r="J1528" s="324">
        <v>0.625</v>
      </c>
      <c r="K1528" s="324" t="s">
        <v>2861</v>
      </c>
      <c r="L1528" s="325" t="s">
        <v>5141</v>
      </c>
      <c r="M1528" s="326" t="s">
        <v>5208</v>
      </c>
      <c r="N1528" s="334" t="s">
        <v>2872</v>
      </c>
      <c r="O1528" s="321" t="s">
        <v>2872</v>
      </c>
    </row>
    <row r="1529" spans="1:17">
      <c r="B1529" s="322">
        <v>44427</v>
      </c>
      <c r="C1529" s="323">
        <v>3845</v>
      </c>
      <c r="D1529" s="323" t="s">
        <v>2845</v>
      </c>
      <c r="E1529" s="325" t="s">
        <v>94</v>
      </c>
      <c r="G1529" s="324">
        <v>12</v>
      </c>
      <c r="H1529" s="324">
        <v>7.75</v>
      </c>
      <c r="I1529" s="324">
        <v>2.75</v>
      </c>
      <c r="J1529" s="324">
        <v>1.5</v>
      </c>
      <c r="K1529" s="324">
        <v>0.05</v>
      </c>
      <c r="L1529" s="325" t="s">
        <v>5209</v>
      </c>
      <c r="M1529" s="326" t="s">
        <v>5210</v>
      </c>
      <c r="N1529" s="334" t="s">
        <v>4684</v>
      </c>
      <c r="O1529" s="321" t="s">
        <v>4684</v>
      </c>
    </row>
    <row r="1530" spans="1:17">
      <c r="B1530" s="322">
        <v>44462</v>
      </c>
      <c r="C1530" s="323">
        <v>3846</v>
      </c>
      <c r="D1530" s="323" t="s">
        <v>2849</v>
      </c>
      <c r="E1530" s="325" t="s">
        <v>94</v>
      </c>
      <c r="G1530" s="324">
        <v>9.3125</v>
      </c>
      <c r="H1530" s="324">
        <v>6</v>
      </c>
      <c r="I1530" s="324">
        <v>1</v>
      </c>
      <c r="J1530" s="324" t="s">
        <v>5125</v>
      </c>
      <c r="K1530" s="324" t="s">
        <v>5211</v>
      </c>
      <c r="L1530" s="325" t="s">
        <v>5212</v>
      </c>
      <c r="M1530" s="326" t="s">
        <v>5213</v>
      </c>
      <c r="N1530" s="334" t="s">
        <v>5214</v>
      </c>
      <c r="P1530" s="321" t="s">
        <v>5215</v>
      </c>
    </row>
    <row r="1531" spans="1:17">
      <c r="B1531" s="322">
        <v>44462</v>
      </c>
      <c r="C1531" s="323">
        <v>3847</v>
      </c>
      <c r="D1531" s="323" t="s">
        <v>2849</v>
      </c>
      <c r="E1531" s="325" t="s">
        <v>94</v>
      </c>
      <c r="G1531" s="324">
        <v>7.625</v>
      </c>
      <c r="H1531" s="324">
        <v>5.6875</v>
      </c>
      <c r="I1531" s="324">
        <v>0.875</v>
      </c>
      <c r="J1531" s="324" t="s">
        <v>4982</v>
      </c>
      <c r="K1531" s="324" t="s">
        <v>5211</v>
      </c>
      <c r="L1531" s="325" t="s">
        <v>5212</v>
      </c>
      <c r="M1531" s="326" t="s">
        <v>5213</v>
      </c>
      <c r="N1531" s="334" t="s">
        <v>5216</v>
      </c>
      <c r="P1531" s="321" t="s">
        <v>5217</v>
      </c>
    </row>
    <row r="1532" spans="1:17">
      <c r="B1532" s="322">
        <v>44463</v>
      </c>
      <c r="C1532" s="323">
        <v>3848</v>
      </c>
      <c r="D1532" s="323" t="s">
        <v>2845</v>
      </c>
      <c r="E1532" s="325" t="s">
        <v>94</v>
      </c>
      <c r="G1532" s="324">
        <v>7.5</v>
      </c>
      <c r="H1532" s="324">
        <v>1.25</v>
      </c>
      <c r="I1532" s="324">
        <v>0.625</v>
      </c>
      <c r="J1532" s="324">
        <v>0.625</v>
      </c>
      <c r="K1532" s="324" t="s">
        <v>2975</v>
      </c>
      <c r="L1532" s="325" t="s">
        <v>5218</v>
      </c>
      <c r="M1532" s="326" t="s">
        <v>5219</v>
      </c>
      <c r="N1532" s="334"/>
    </row>
    <row r="1533" spans="1:17">
      <c r="B1533" s="322">
        <v>44463</v>
      </c>
      <c r="C1533" s="323">
        <v>3849</v>
      </c>
      <c r="D1533" s="323" t="s">
        <v>2845</v>
      </c>
      <c r="E1533" s="325" t="s">
        <v>94</v>
      </c>
      <c r="G1533" s="324">
        <v>4.5</v>
      </c>
      <c r="H1533" s="324">
        <v>2.75</v>
      </c>
      <c r="I1533" s="324">
        <v>0.75</v>
      </c>
      <c r="J1533" s="324">
        <v>0.75</v>
      </c>
      <c r="K1533" s="324" t="s">
        <v>2846</v>
      </c>
      <c r="L1533" s="325" t="s">
        <v>5218</v>
      </c>
      <c r="M1533" s="326" t="s">
        <v>5220</v>
      </c>
      <c r="N1533" s="334"/>
    </row>
    <row r="1534" spans="1:17">
      <c r="B1534" s="322">
        <v>44463</v>
      </c>
      <c r="C1534" s="323">
        <v>3850</v>
      </c>
      <c r="D1534" s="323" t="s">
        <v>2845</v>
      </c>
      <c r="E1534" s="325" t="s">
        <v>94</v>
      </c>
      <c r="G1534" s="324">
        <v>7.5625</v>
      </c>
      <c r="H1534" s="324">
        <v>3.375</v>
      </c>
      <c r="I1534" s="324">
        <v>0.75</v>
      </c>
      <c r="J1534" s="324">
        <v>0.75</v>
      </c>
      <c r="K1534" s="324" t="s">
        <v>2899</v>
      </c>
      <c r="L1534" s="325" t="s">
        <v>5218</v>
      </c>
      <c r="M1534" s="326" t="s">
        <v>5221</v>
      </c>
      <c r="N1534" s="334" t="s">
        <v>3607</v>
      </c>
      <c r="O1534" s="321" t="s">
        <v>3607</v>
      </c>
    </row>
    <row r="1535" spans="1:17">
      <c r="B1535" s="322">
        <v>44463</v>
      </c>
      <c r="C1535" s="323">
        <v>3851</v>
      </c>
      <c r="D1535" s="323" t="s">
        <v>2845</v>
      </c>
      <c r="E1535" s="325" t="s">
        <v>94</v>
      </c>
      <c r="G1535" s="324">
        <v>13.5625</v>
      </c>
      <c r="H1535" s="324">
        <v>3.4375</v>
      </c>
      <c r="I1535" s="324">
        <v>0.8125</v>
      </c>
      <c r="J1535" s="324">
        <v>0.8125</v>
      </c>
      <c r="K1535" s="324" t="s">
        <v>2861</v>
      </c>
      <c r="L1535" s="325" t="s">
        <v>5218</v>
      </c>
      <c r="M1535" s="326" t="s">
        <v>5222</v>
      </c>
      <c r="N1535" s="334" t="s">
        <v>5223</v>
      </c>
      <c r="O1535" s="321" t="s">
        <v>5223</v>
      </c>
    </row>
    <row r="1536" spans="1:17">
      <c r="B1536" s="322">
        <v>44463</v>
      </c>
      <c r="C1536" s="323">
        <v>3852</v>
      </c>
      <c r="D1536" s="323" t="s">
        <v>2845</v>
      </c>
      <c r="E1536" s="325" t="s">
        <v>94</v>
      </c>
      <c r="G1536" s="324">
        <v>5.9375</v>
      </c>
      <c r="H1536" s="324">
        <v>3.125</v>
      </c>
      <c r="I1536" s="324">
        <v>4</v>
      </c>
      <c r="J1536" s="324">
        <v>1.3125</v>
      </c>
      <c r="K1536" s="324" t="s">
        <v>5224</v>
      </c>
      <c r="L1536" s="325" t="s">
        <v>5218</v>
      </c>
      <c r="M1536" s="326" t="s">
        <v>5225</v>
      </c>
      <c r="N1536" s="334"/>
    </row>
    <row r="1537" spans="2:15">
      <c r="B1537" s="322">
        <v>44463</v>
      </c>
      <c r="C1537" s="323">
        <v>3853</v>
      </c>
      <c r="D1537" s="323" t="s">
        <v>2845</v>
      </c>
      <c r="E1537" s="325" t="s">
        <v>94</v>
      </c>
      <c r="G1537" s="324">
        <v>10.5625</v>
      </c>
      <c r="H1537" s="324">
        <v>1.625</v>
      </c>
      <c r="I1537" s="324">
        <v>0.6875</v>
      </c>
      <c r="J1537" s="324">
        <v>0.6875</v>
      </c>
      <c r="K1537" s="324" t="s">
        <v>2899</v>
      </c>
      <c r="L1537" s="325" t="s">
        <v>5218</v>
      </c>
      <c r="M1537" s="326" t="s">
        <v>5226</v>
      </c>
      <c r="N1537" s="334" t="s">
        <v>3607</v>
      </c>
      <c r="O1537" s="321" t="s">
        <v>3607</v>
      </c>
    </row>
    <row r="1538" spans="2:15">
      <c r="B1538" s="322">
        <v>44467</v>
      </c>
      <c r="C1538" s="323">
        <v>3854</v>
      </c>
      <c r="D1538" s="323" t="s">
        <v>2907</v>
      </c>
      <c r="E1538" s="325" t="s">
        <v>3786</v>
      </c>
      <c r="G1538" s="324">
        <v>7.125</v>
      </c>
      <c r="H1538" s="324">
        <v>7.125</v>
      </c>
      <c r="I1538" s="324">
        <v>1.25</v>
      </c>
      <c r="J1538" s="324">
        <v>0.5625</v>
      </c>
      <c r="K1538" s="324" t="s">
        <v>2980</v>
      </c>
      <c r="L1538" s="325" t="s">
        <v>5227</v>
      </c>
      <c r="M1538" s="326" t="s">
        <v>5228</v>
      </c>
      <c r="N1538" s="334" t="s">
        <v>5229</v>
      </c>
    </row>
    <row r="1539" spans="2:15">
      <c r="B1539" s="322">
        <v>44473</v>
      </c>
      <c r="C1539" s="323">
        <v>3855</v>
      </c>
      <c r="D1539" s="323" t="s">
        <v>2845</v>
      </c>
      <c r="E1539" s="325" t="s">
        <v>94</v>
      </c>
      <c r="F1539" s="325" t="s">
        <v>2860</v>
      </c>
      <c r="G1539" s="324">
        <v>2.1875</v>
      </c>
      <c r="H1539" s="324">
        <v>2</v>
      </c>
      <c r="I1539" s="324">
        <v>0.75</v>
      </c>
      <c r="J1539" s="324">
        <v>0.5</v>
      </c>
      <c r="K1539" s="324" t="s">
        <v>2899</v>
      </c>
      <c r="L1539" s="325" t="s">
        <v>5230</v>
      </c>
      <c r="N1539" s="334" t="s">
        <v>5231</v>
      </c>
      <c r="O1539" s="321" t="s">
        <v>5232</v>
      </c>
    </row>
    <row r="1540" spans="2:15">
      <c r="B1540" s="322">
        <v>44473</v>
      </c>
      <c r="C1540" s="323">
        <v>3856</v>
      </c>
      <c r="D1540" s="323" t="s">
        <v>2907</v>
      </c>
      <c r="E1540" s="325" t="s">
        <v>3786</v>
      </c>
      <c r="G1540" s="324">
        <v>2.25</v>
      </c>
      <c r="H1540" s="324">
        <v>0.875</v>
      </c>
      <c r="I1540" s="324">
        <v>2.5</v>
      </c>
      <c r="J1540" s="324" t="s">
        <v>4991</v>
      </c>
      <c r="K1540" s="324" t="s">
        <v>2980</v>
      </c>
      <c r="L1540" s="325" t="s">
        <v>5230</v>
      </c>
      <c r="M1540" s="326" t="s">
        <v>5233</v>
      </c>
      <c r="N1540" s="334"/>
    </row>
    <row r="1541" spans="2:15">
      <c r="B1541" s="322">
        <v>44474</v>
      </c>
      <c r="C1541" s="323">
        <v>3857</v>
      </c>
      <c r="D1541" s="323" t="s">
        <v>2845</v>
      </c>
      <c r="E1541" s="325" t="s">
        <v>94</v>
      </c>
      <c r="G1541" s="324">
        <v>1.9375</v>
      </c>
      <c r="H1541" s="324">
        <v>1.9375</v>
      </c>
      <c r="I1541" s="324">
        <v>1.5</v>
      </c>
      <c r="J1541" s="324">
        <v>0.625</v>
      </c>
      <c r="K1541" s="324" t="s">
        <v>2846</v>
      </c>
      <c r="L1541" s="325" t="s">
        <v>5234</v>
      </c>
      <c r="M1541" s="326" t="s">
        <v>5235</v>
      </c>
      <c r="N1541" s="334" t="s">
        <v>3012</v>
      </c>
      <c r="O1541" s="321" t="s">
        <v>3012</v>
      </c>
    </row>
    <row r="1542" spans="2:15">
      <c r="B1542" s="322">
        <v>44484</v>
      </c>
      <c r="C1542" s="323">
        <v>3858</v>
      </c>
      <c r="D1542" s="323" t="s">
        <v>2845</v>
      </c>
      <c r="E1542" s="325" t="s">
        <v>94</v>
      </c>
      <c r="G1542" s="324">
        <v>6.5</v>
      </c>
      <c r="H1542" s="324">
        <v>5</v>
      </c>
      <c r="I1542" s="324">
        <v>5</v>
      </c>
      <c r="J1542" s="324">
        <v>2</v>
      </c>
      <c r="K1542" s="324" t="s">
        <v>2855</v>
      </c>
      <c r="L1542" s="325" t="s">
        <v>5236</v>
      </c>
      <c r="M1542" s="326" t="s">
        <v>5237</v>
      </c>
      <c r="N1542" s="334" t="s">
        <v>5238</v>
      </c>
      <c r="O1542" s="321" t="s">
        <v>4684</v>
      </c>
    </row>
    <row r="1543" spans="2:15">
      <c r="B1543" s="322">
        <v>44487</v>
      </c>
      <c r="C1543" s="323">
        <v>3859</v>
      </c>
      <c r="D1543" s="323" t="s">
        <v>2849</v>
      </c>
      <c r="E1543" s="325" t="s">
        <v>94</v>
      </c>
      <c r="G1543" s="324">
        <v>7.625</v>
      </c>
      <c r="H1543" s="324">
        <v>4.125</v>
      </c>
      <c r="I1543" s="324">
        <v>0.9375</v>
      </c>
      <c r="J1543" s="324" t="s">
        <v>2954</v>
      </c>
      <c r="K1543" s="324" t="s">
        <v>5239</v>
      </c>
      <c r="L1543" s="325" t="s">
        <v>5193</v>
      </c>
      <c r="N1543" s="334" t="s">
        <v>2851</v>
      </c>
    </row>
    <row r="1544" spans="2:15">
      <c r="B1544" s="322">
        <v>44488</v>
      </c>
      <c r="C1544" s="323">
        <v>3860</v>
      </c>
      <c r="D1544" s="323" t="s">
        <v>3866</v>
      </c>
      <c r="E1544" s="325" t="s">
        <v>3825</v>
      </c>
      <c r="G1544" s="324">
        <v>2.375</v>
      </c>
      <c r="H1544" s="324">
        <v>1.5620000000000001</v>
      </c>
      <c r="I1544" s="324">
        <v>0.6875</v>
      </c>
      <c r="J1544" s="324" t="s">
        <v>3270</v>
      </c>
      <c r="K1544" s="324" t="s">
        <v>3934</v>
      </c>
      <c r="L1544" s="325" t="s">
        <v>5240</v>
      </c>
      <c r="M1544" s="326" t="s">
        <v>5241</v>
      </c>
      <c r="N1544" s="334" t="s">
        <v>2848</v>
      </c>
    </row>
    <row r="1545" spans="2:15">
      <c r="B1545" s="322">
        <v>44503</v>
      </c>
      <c r="C1545" s="323">
        <v>3861</v>
      </c>
      <c r="D1545" s="323" t="s">
        <v>2845</v>
      </c>
      <c r="E1545" s="325" t="s">
        <v>94</v>
      </c>
      <c r="G1545" s="324">
        <v>10.5</v>
      </c>
      <c r="H1545" s="324">
        <v>9</v>
      </c>
      <c r="I1545" s="324">
        <v>4.75</v>
      </c>
      <c r="J1545" s="324">
        <v>3.75</v>
      </c>
      <c r="K1545" s="324" t="s">
        <v>2861</v>
      </c>
      <c r="L1545" s="325" t="s">
        <v>5242</v>
      </c>
      <c r="M1545" s="326" t="s">
        <v>5243</v>
      </c>
      <c r="N1545" s="334" t="s">
        <v>4684</v>
      </c>
      <c r="O1545" s="321" t="s">
        <v>4684</v>
      </c>
    </row>
    <row r="1546" spans="2:15">
      <c r="B1546" s="322">
        <v>44503</v>
      </c>
      <c r="C1546" s="323">
        <v>3862</v>
      </c>
      <c r="D1546" s="323" t="s">
        <v>4473</v>
      </c>
      <c r="E1546" s="325" t="s">
        <v>94</v>
      </c>
      <c r="G1546" s="324">
        <v>9.5625</v>
      </c>
      <c r="H1546" s="324">
        <v>8.0625</v>
      </c>
      <c r="I1546" s="324">
        <v>4.75</v>
      </c>
      <c r="J1546" s="324">
        <v>3.75</v>
      </c>
      <c r="K1546" s="324" t="s">
        <v>2861</v>
      </c>
      <c r="L1546" s="325" t="s">
        <v>5242</v>
      </c>
      <c r="M1546" s="326" t="s">
        <v>5244</v>
      </c>
      <c r="N1546" s="334"/>
    </row>
    <row r="1547" spans="2:15">
      <c r="B1547" s="322">
        <v>44518</v>
      </c>
      <c r="C1547" s="323">
        <v>3863</v>
      </c>
      <c r="D1547" s="323" t="s">
        <v>2845</v>
      </c>
      <c r="E1547" s="325" t="s">
        <v>94</v>
      </c>
      <c r="G1547" s="324">
        <v>3.75</v>
      </c>
      <c r="H1547" s="324">
        <v>1.625</v>
      </c>
      <c r="I1547" s="324">
        <v>2</v>
      </c>
      <c r="J1547" s="324">
        <v>2</v>
      </c>
      <c r="K1547" s="324" t="s">
        <v>2861</v>
      </c>
      <c r="L1547" s="325" t="s">
        <v>5236</v>
      </c>
      <c r="M1547" s="326" t="s">
        <v>5245</v>
      </c>
      <c r="N1547" s="334" t="s">
        <v>2851</v>
      </c>
      <c r="O1547" s="321" t="s">
        <v>2848</v>
      </c>
    </row>
    <row r="1548" spans="2:15">
      <c r="B1548" s="322">
        <v>44536</v>
      </c>
      <c r="C1548" s="323">
        <v>3864</v>
      </c>
      <c r="D1548" s="323" t="s">
        <v>2845</v>
      </c>
      <c r="E1548" s="325" t="s">
        <v>94</v>
      </c>
      <c r="G1548" s="324">
        <v>8.0625</v>
      </c>
      <c r="H1548" s="324">
        <v>2.8125</v>
      </c>
      <c r="I1548" s="324">
        <v>1.125</v>
      </c>
      <c r="J1548" s="324">
        <v>1.125</v>
      </c>
      <c r="K1548" s="324" t="s">
        <v>2899</v>
      </c>
      <c r="L1548" s="325" t="s">
        <v>5218</v>
      </c>
      <c r="M1548" s="326" t="s">
        <v>5246</v>
      </c>
      <c r="N1548" s="334" t="s">
        <v>3607</v>
      </c>
      <c r="O1548" s="321" t="s">
        <v>3607</v>
      </c>
    </row>
    <row r="1549" spans="2:15">
      <c r="B1549" s="322">
        <v>44536</v>
      </c>
      <c r="C1549" s="323">
        <v>3865</v>
      </c>
      <c r="D1549" s="323" t="s">
        <v>2845</v>
      </c>
      <c r="E1549" s="325" t="s">
        <v>94</v>
      </c>
      <c r="K1549" s="324" t="s">
        <v>2899</v>
      </c>
      <c r="L1549" s="325" t="s">
        <v>5218</v>
      </c>
      <c r="M1549" s="326" t="s">
        <v>5247</v>
      </c>
      <c r="N1549" s="334" t="s">
        <v>5223</v>
      </c>
      <c r="O1549" s="321" t="s">
        <v>5223</v>
      </c>
    </row>
    <row r="1550" spans="2:15">
      <c r="B1550" s="322">
        <v>44536</v>
      </c>
      <c r="C1550" s="323">
        <v>3866</v>
      </c>
      <c r="D1550" s="323" t="s">
        <v>2845</v>
      </c>
      <c r="E1550" s="325" t="s">
        <v>94</v>
      </c>
      <c r="G1550" s="324">
        <v>11</v>
      </c>
      <c r="H1550" s="324">
        <v>4.0625</v>
      </c>
      <c r="I1550" s="324">
        <v>4</v>
      </c>
      <c r="J1550" s="324">
        <v>1.5</v>
      </c>
      <c r="K1550" s="324" t="s">
        <v>2899</v>
      </c>
      <c r="L1550" s="325" t="s">
        <v>5218</v>
      </c>
      <c r="M1550" s="326" t="s">
        <v>5248</v>
      </c>
      <c r="N1550" s="334" t="s">
        <v>5223</v>
      </c>
      <c r="O1550" s="321" t="s">
        <v>4684</v>
      </c>
    </row>
    <row r="1551" spans="2:15">
      <c r="B1551" s="322" t="s">
        <v>5249</v>
      </c>
      <c r="C1551" s="323">
        <v>3867</v>
      </c>
      <c r="D1551" s="323" t="s">
        <v>2845</v>
      </c>
      <c r="E1551" s="325" t="s">
        <v>94</v>
      </c>
      <c r="K1551" s="324" t="s">
        <v>2861</v>
      </c>
      <c r="L1551" s="325" t="s">
        <v>5218</v>
      </c>
      <c r="N1551" s="334" t="s">
        <v>5223</v>
      </c>
      <c r="O1551" s="321" t="s">
        <v>5223</v>
      </c>
    </row>
    <row r="1552" spans="2:15">
      <c r="B1552" s="322">
        <v>44566</v>
      </c>
      <c r="C1552" s="323">
        <v>3868</v>
      </c>
      <c r="D1552" s="323" t="s">
        <v>2845</v>
      </c>
      <c r="E1552" s="325" t="s">
        <v>94</v>
      </c>
      <c r="G1552" s="324">
        <v>1.875</v>
      </c>
      <c r="H1552" s="324">
        <v>1.875</v>
      </c>
      <c r="I1552" s="324">
        <v>1.1875</v>
      </c>
      <c r="J1552" s="324">
        <v>0.75</v>
      </c>
      <c r="K1552" s="324" t="s">
        <v>2846</v>
      </c>
      <c r="L1552" s="325" t="s">
        <v>5250</v>
      </c>
      <c r="M1552" s="326" t="s">
        <v>5251</v>
      </c>
      <c r="N1552" s="334" t="s">
        <v>5252</v>
      </c>
      <c r="O1552" s="321" t="s">
        <v>5253</v>
      </c>
    </row>
    <row r="1553" spans="2:18">
      <c r="B1553" s="322">
        <v>44571</v>
      </c>
      <c r="C1553" s="323">
        <v>3869</v>
      </c>
      <c r="D1553" s="323" t="s">
        <v>2845</v>
      </c>
      <c r="E1553" s="325" t="s">
        <v>94</v>
      </c>
      <c r="G1553" s="324">
        <v>3.5</v>
      </c>
      <c r="H1553" s="324">
        <v>2.125</v>
      </c>
      <c r="I1553" s="324">
        <v>2</v>
      </c>
      <c r="J1553" s="324">
        <v>1.5</v>
      </c>
      <c r="K1553" s="324" t="s">
        <v>2861</v>
      </c>
      <c r="L1553" s="325" t="s">
        <v>5254</v>
      </c>
      <c r="M1553" s="326" t="s">
        <v>5255</v>
      </c>
      <c r="N1553" s="334" t="s">
        <v>2848</v>
      </c>
      <c r="O1553" s="321" t="s">
        <v>5256</v>
      </c>
    </row>
    <row r="1554" spans="2:18">
      <c r="B1554" s="322">
        <v>44573</v>
      </c>
      <c r="C1554" s="323">
        <v>3870</v>
      </c>
      <c r="D1554" s="323" t="s">
        <v>3694</v>
      </c>
      <c r="E1554" s="325" t="s">
        <v>94</v>
      </c>
      <c r="G1554" s="324">
        <v>6.125</v>
      </c>
      <c r="H1554" s="324">
        <v>4.875</v>
      </c>
      <c r="I1554" s="324">
        <v>0.75</v>
      </c>
      <c r="J1554" s="324">
        <v>0.75</v>
      </c>
      <c r="K1554" s="324" t="s">
        <v>5149</v>
      </c>
      <c r="L1554" s="325" t="s">
        <v>5257</v>
      </c>
      <c r="M1554" s="326" t="s">
        <v>5258</v>
      </c>
      <c r="N1554" s="334" t="s">
        <v>5259</v>
      </c>
      <c r="O1554" s="321" t="s">
        <v>5259</v>
      </c>
      <c r="R1554" s="321" t="s">
        <v>5260</v>
      </c>
    </row>
    <row r="1555" spans="2:18">
      <c r="B1555" s="322">
        <v>44573</v>
      </c>
      <c r="C1555" s="323">
        <v>3871</v>
      </c>
      <c r="D1555" s="323" t="s">
        <v>3694</v>
      </c>
      <c r="E1555" s="325" t="s">
        <v>94</v>
      </c>
      <c r="G1555" s="324">
        <v>8.375</v>
      </c>
      <c r="H1555" s="324">
        <v>7.375</v>
      </c>
      <c r="I1555" s="324">
        <v>1.5</v>
      </c>
      <c r="J1555" s="324">
        <v>1</v>
      </c>
      <c r="K1555" s="324" t="s">
        <v>5261</v>
      </c>
      <c r="L1555" s="325" t="s">
        <v>5257</v>
      </c>
      <c r="M1555" s="326" t="s">
        <v>5262</v>
      </c>
      <c r="N1555" s="334" t="s">
        <v>5263</v>
      </c>
      <c r="O1555" s="321" t="s">
        <v>5264</v>
      </c>
      <c r="R1555" s="321" t="s">
        <v>5171</v>
      </c>
    </row>
    <row r="1556" spans="2:18">
      <c r="B1556" s="322">
        <v>44579</v>
      </c>
      <c r="C1556" s="323">
        <v>3872</v>
      </c>
      <c r="D1556" s="323" t="s">
        <v>2845</v>
      </c>
      <c r="E1556" s="325" t="s">
        <v>94</v>
      </c>
      <c r="G1556" s="324">
        <v>5.875</v>
      </c>
      <c r="H1556" s="324">
        <v>3</v>
      </c>
      <c r="I1556" s="324">
        <v>1.375</v>
      </c>
      <c r="J1556" s="324">
        <v>1.375</v>
      </c>
      <c r="K1556" s="324" t="s">
        <v>2899</v>
      </c>
      <c r="L1556" s="325" t="s">
        <v>5265</v>
      </c>
      <c r="M1556" s="326" t="s">
        <v>5266</v>
      </c>
      <c r="N1556" s="334"/>
    </row>
    <row r="1557" spans="2:18">
      <c r="B1557" s="322">
        <v>44580</v>
      </c>
      <c r="C1557" s="323">
        <v>3873</v>
      </c>
      <c r="D1557" s="323" t="s">
        <v>2845</v>
      </c>
      <c r="E1557" s="325" t="s">
        <v>94</v>
      </c>
      <c r="G1557" s="324">
        <v>7.5</v>
      </c>
      <c r="H1557" s="324">
        <v>5.5</v>
      </c>
      <c r="I1557" s="324">
        <v>0.625</v>
      </c>
      <c r="J1557" s="324" t="s">
        <v>4991</v>
      </c>
      <c r="K1557" s="324" t="s">
        <v>2861</v>
      </c>
      <c r="L1557" s="325" t="s">
        <v>5267</v>
      </c>
      <c r="N1557" s="334"/>
    </row>
    <row r="1558" spans="2:18">
      <c r="B1558" s="322">
        <v>44580</v>
      </c>
      <c r="C1558" s="323">
        <v>3874</v>
      </c>
      <c r="D1558" s="323" t="s">
        <v>2845</v>
      </c>
      <c r="E1558" s="325" t="s">
        <v>94</v>
      </c>
      <c r="G1558" s="324">
        <v>10.5</v>
      </c>
      <c r="H1558" s="324">
        <v>8.5</v>
      </c>
      <c r="I1558" s="324">
        <v>0.625</v>
      </c>
      <c r="J1558" s="324" t="s">
        <v>5268</v>
      </c>
      <c r="K1558" s="324" t="s">
        <v>2861</v>
      </c>
      <c r="L1558" s="325" t="s">
        <v>5269</v>
      </c>
      <c r="N1558" s="334" t="s">
        <v>4562</v>
      </c>
      <c r="O1558" s="321" t="s">
        <v>4562</v>
      </c>
    </row>
    <row r="1559" spans="2:18">
      <c r="B1559" s="322">
        <v>44580</v>
      </c>
      <c r="C1559" s="323">
        <v>3875</v>
      </c>
      <c r="D1559" s="323" t="s">
        <v>2845</v>
      </c>
      <c r="E1559" s="325" t="s">
        <v>94</v>
      </c>
      <c r="G1559" s="324">
        <v>8.1875</v>
      </c>
      <c r="H1559" s="324">
        <v>4.125</v>
      </c>
      <c r="I1559" s="324">
        <v>2.5</v>
      </c>
      <c r="J1559" s="324">
        <v>2.5</v>
      </c>
      <c r="K1559" s="324" t="s">
        <v>2861</v>
      </c>
      <c r="L1559" s="325" t="s">
        <v>5270</v>
      </c>
      <c r="N1559" s="334"/>
    </row>
    <row r="1560" spans="2:18">
      <c r="B1560" s="322">
        <v>44580</v>
      </c>
      <c r="C1560" s="323">
        <v>3876</v>
      </c>
      <c r="D1560" s="323" t="s">
        <v>2845</v>
      </c>
      <c r="E1560" s="325" t="s">
        <v>94</v>
      </c>
      <c r="G1560" s="324">
        <v>3.5</v>
      </c>
      <c r="H1560" s="324">
        <v>2.75</v>
      </c>
      <c r="I1560" s="324">
        <v>1.5</v>
      </c>
      <c r="J1560" s="324">
        <v>0.75</v>
      </c>
      <c r="K1560" s="324" t="s">
        <v>2861</v>
      </c>
      <c r="L1560" s="325" t="s">
        <v>5271</v>
      </c>
      <c r="M1560" s="326" t="s">
        <v>5272</v>
      </c>
      <c r="N1560" s="334"/>
    </row>
    <row r="1561" spans="2:18">
      <c r="B1561" s="322">
        <v>44580</v>
      </c>
      <c r="C1561" s="323">
        <v>3877</v>
      </c>
      <c r="D1561" s="323" t="s">
        <v>2845</v>
      </c>
      <c r="E1561" s="325" t="s">
        <v>94</v>
      </c>
      <c r="G1561" s="324">
        <v>2.5</v>
      </c>
      <c r="H1561" s="324">
        <v>2.25</v>
      </c>
      <c r="I1561" s="324">
        <v>1.6875</v>
      </c>
      <c r="J1561" s="324">
        <v>0.75</v>
      </c>
      <c r="K1561" s="324" t="s">
        <v>2861</v>
      </c>
      <c r="L1561" s="325" t="s">
        <v>5271</v>
      </c>
      <c r="M1561" s="326" t="s">
        <v>5273</v>
      </c>
      <c r="N1561" s="334"/>
    </row>
    <row r="1562" spans="2:18">
      <c r="B1562" s="322">
        <v>44580</v>
      </c>
      <c r="C1562" s="323">
        <v>3878</v>
      </c>
      <c r="D1562" s="323" t="s">
        <v>2845</v>
      </c>
      <c r="E1562" s="325" t="s">
        <v>94</v>
      </c>
      <c r="G1562" s="324">
        <v>9</v>
      </c>
      <c r="H1562" s="324">
        <v>9</v>
      </c>
      <c r="I1562" s="324">
        <v>1.4375</v>
      </c>
      <c r="J1562" s="324">
        <v>1.3125</v>
      </c>
      <c r="K1562" s="324" t="s">
        <v>2861</v>
      </c>
      <c r="L1562" s="325" t="s">
        <v>5274</v>
      </c>
      <c r="M1562" s="326" t="s">
        <v>5275</v>
      </c>
      <c r="N1562" s="334" t="s">
        <v>5276</v>
      </c>
      <c r="O1562" s="321" t="s">
        <v>5276</v>
      </c>
    </row>
    <row r="1563" spans="2:18">
      <c r="B1563" s="322">
        <v>44580</v>
      </c>
      <c r="C1563" s="323">
        <v>3879</v>
      </c>
      <c r="D1563" s="323" t="s">
        <v>2845</v>
      </c>
      <c r="E1563" s="325" t="s">
        <v>94</v>
      </c>
      <c r="G1563" s="324">
        <v>9</v>
      </c>
      <c r="H1563" s="324">
        <v>9</v>
      </c>
      <c r="I1563" s="324">
        <v>3.75</v>
      </c>
      <c r="J1563" s="324">
        <v>2</v>
      </c>
      <c r="K1563" s="324" t="s">
        <v>2861</v>
      </c>
      <c r="L1563" s="325" t="s">
        <v>5274</v>
      </c>
      <c r="M1563" s="326" t="s">
        <v>5277</v>
      </c>
      <c r="N1563" s="334"/>
    </row>
    <row r="1564" spans="2:18">
      <c r="B1564" s="322">
        <v>44580</v>
      </c>
      <c r="C1564" s="323">
        <v>3880</v>
      </c>
      <c r="D1564" s="323" t="s">
        <v>2849</v>
      </c>
      <c r="E1564" s="325" t="s">
        <v>2035</v>
      </c>
      <c r="G1564" s="324">
        <v>2.75</v>
      </c>
      <c r="H1564" s="324">
        <v>2.75</v>
      </c>
      <c r="I1564" s="324">
        <v>1.5</v>
      </c>
      <c r="J1564" s="324" t="s">
        <v>5125</v>
      </c>
      <c r="K1564" s="324" t="s">
        <v>2861</v>
      </c>
      <c r="L1564" s="325" t="s">
        <v>5278</v>
      </c>
      <c r="M1564" s="326" t="s">
        <v>5279</v>
      </c>
      <c r="N1564" s="334"/>
    </row>
    <row r="1565" spans="2:18">
      <c r="B1565" s="322">
        <v>44580</v>
      </c>
      <c r="C1565" s="323">
        <v>3881</v>
      </c>
      <c r="D1565" s="323" t="s">
        <v>2845</v>
      </c>
      <c r="E1565" s="325" t="s">
        <v>94</v>
      </c>
      <c r="G1565" s="324">
        <v>2</v>
      </c>
      <c r="H1565" s="324">
        <v>1.75</v>
      </c>
      <c r="I1565" s="324">
        <v>1.625</v>
      </c>
      <c r="J1565" s="324">
        <v>0.75</v>
      </c>
      <c r="K1565" s="324" t="s">
        <v>2861</v>
      </c>
      <c r="L1565" s="325" t="s">
        <v>5278</v>
      </c>
      <c r="M1565" s="326" t="s">
        <v>5280</v>
      </c>
      <c r="N1565" s="334"/>
    </row>
    <row r="1566" spans="2:18">
      <c r="B1566" s="322">
        <v>44580</v>
      </c>
      <c r="C1566" s="323">
        <v>3882</v>
      </c>
      <c r="D1566" s="323" t="s">
        <v>2845</v>
      </c>
      <c r="E1566" s="325" t="s">
        <v>94</v>
      </c>
      <c r="G1566" s="324">
        <v>2.5</v>
      </c>
      <c r="H1566" s="324">
        <v>2.25</v>
      </c>
      <c r="I1566" s="324">
        <v>1.3125</v>
      </c>
      <c r="J1566" s="324" t="s">
        <v>4991</v>
      </c>
      <c r="K1566" s="324" t="s">
        <v>2861</v>
      </c>
      <c r="L1566" s="325" t="s">
        <v>5278</v>
      </c>
      <c r="M1566" s="326" t="s">
        <v>5281</v>
      </c>
      <c r="N1566" s="334"/>
    </row>
    <row r="1567" spans="2:18">
      <c r="B1567" s="322">
        <v>44580</v>
      </c>
      <c r="C1567" s="323">
        <v>3883</v>
      </c>
      <c r="D1567" s="323" t="s">
        <v>2845</v>
      </c>
      <c r="E1567" s="325" t="s">
        <v>94</v>
      </c>
      <c r="G1567" s="324">
        <v>2</v>
      </c>
      <c r="H1567" s="324">
        <v>1.75</v>
      </c>
      <c r="I1567" s="324">
        <v>1.25</v>
      </c>
      <c r="J1567" s="324">
        <v>0.75</v>
      </c>
      <c r="K1567" s="324" t="s">
        <v>2861</v>
      </c>
      <c r="L1567" s="325" t="s">
        <v>5271</v>
      </c>
      <c r="M1567" s="326" t="s">
        <v>5282</v>
      </c>
      <c r="N1567" s="334"/>
    </row>
    <row r="1568" spans="2:18">
      <c r="B1568" s="322">
        <v>44580</v>
      </c>
      <c r="C1568" s="323">
        <v>3884</v>
      </c>
      <c r="D1568" s="323" t="s">
        <v>2845</v>
      </c>
      <c r="E1568" s="325" t="s">
        <v>94</v>
      </c>
      <c r="G1568" s="324">
        <v>2.1875</v>
      </c>
      <c r="H1568" s="324">
        <v>1.5625</v>
      </c>
      <c r="I1568" s="324">
        <v>0.875</v>
      </c>
      <c r="J1568" s="324">
        <v>0.75</v>
      </c>
      <c r="K1568" s="324" t="s">
        <v>5283</v>
      </c>
      <c r="L1568" s="325" t="s">
        <v>5284</v>
      </c>
      <c r="N1568" s="334"/>
    </row>
    <row r="1569" spans="2:17">
      <c r="B1569" s="322">
        <v>44583</v>
      </c>
      <c r="C1569" s="323">
        <v>3885</v>
      </c>
      <c r="D1569" s="323" t="s">
        <v>2845</v>
      </c>
      <c r="E1569" s="325" t="s">
        <v>94</v>
      </c>
      <c r="G1569" s="324">
        <v>15.4375</v>
      </c>
      <c r="H1569" s="324">
        <v>9</v>
      </c>
      <c r="I1569" s="324">
        <v>0.96875</v>
      </c>
      <c r="J1569" s="324">
        <v>0.96875</v>
      </c>
      <c r="K1569" s="324" t="s">
        <v>4132</v>
      </c>
      <c r="L1569" s="325" t="s">
        <v>5285</v>
      </c>
      <c r="M1569" s="326" t="s">
        <v>5286</v>
      </c>
      <c r="N1569" s="334" t="s">
        <v>5287</v>
      </c>
      <c r="O1569" s="321" t="s">
        <v>5288</v>
      </c>
      <c r="P1569" s="321" t="s">
        <v>5289</v>
      </c>
      <c r="Q1569" s="321" t="s">
        <v>5290</v>
      </c>
    </row>
    <row r="1570" spans="2:17">
      <c r="B1570" s="322">
        <v>44580</v>
      </c>
      <c r="C1570" s="323">
        <v>3886</v>
      </c>
      <c r="D1570" s="323" t="s">
        <v>2849</v>
      </c>
      <c r="E1570" s="325" t="s">
        <v>2035</v>
      </c>
      <c r="G1570" s="324">
        <v>8.75</v>
      </c>
      <c r="H1570" s="324">
        <v>4.375</v>
      </c>
      <c r="I1570" s="324">
        <v>2.9375</v>
      </c>
      <c r="J1570" s="324" t="s">
        <v>4991</v>
      </c>
      <c r="K1570" s="324" t="s">
        <v>5291</v>
      </c>
      <c r="L1570" s="325" t="s">
        <v>5292</v>
      </c>
      <c r="M1570" s="326" t="s">
        <v>5293</v>
      </c>
      <c r="N1570" s="334"/>
    </row>
    <row r="1571" spans="2:17">
      <c r="B1571" s="322">
        <v>44585</v>
      </c>
      <c r="C1571" s="323">
        <v>3887</v>
      </c>
      <c r="D1571" s="323" t="s">
        <v>2845</v>
      </c>
      <c r="E1571" s="325" t="s">
        <v>94</v>
      </c>
      <c r="G1571" s="324">
        <v>6.25</v>
      </c>
      <c r="H1571" s="324">
        <v>4.25</v>
      </c>
      <c r="I1571" s="324">
        <v>4.75</v>
      </c>
      <c r="J1571" s="324">
        <v>1.5</v>
      </c>
      <c r="K1571" s="324" t="s">
        <v>2861</v>
      </c>
      <c r="L1571" s="325" t="s">
        <v>5294</v>
      </c>
      <c r="N1571" s="334" t="s">
        <v>5295</v>
      </c>
    </row>
    <row r="1572" spans="2:17">
      <c r="B1572" s="322">
        <v>44580</v>
      </c>
      <c r="C1572" s="323">
        <v>3888</v>
      </c>
      <c r="D1572" s="323" t="s">
        <v>2845</v>
      </c>
      <c r="E1572" s="325" t="s">
        <v>94</v>
      </c>
      <c r="G1572" s="324">
        <v>10</v>
      </c>
      <c r="H1572" s="324">
        <v>5</v>
      </c>
      <c r="I1572" s="324">
        <v>2.75</v>
      </c>
      <c r="J1572" s="324">
        <v>2.75</v>
      </c>
      <c r="K1572" s="324" t="s">
        <v>5296</v>
      </c>
      <c r="L1572" s="325" t="s">
        <v>5297</v>
      </c>
      <c r="N1572" s="334"/>
    </row>
    <row r="1573" spans="2:17">
      <c r="B1573" s="322">
        <v>44580</v>
      </c>
      <c r="C1573" s="323">
        <v>3889</v>
      </c>
      <c r="D1573" s="323" t="s">
        <v>2845</v>
      </c>
      <c r="E1573" s="325" t="s">
        <v>94</v>
      </c>
      <c r="G1573" s="324">
        <v>10</v>
      </c>
      <c r="H1573" s="324">
        <v>5</v>
      </c>
      <c r="I1573" s="324">
        <v>2.75</v>
      </c>
      <c r="J1573" s="324">
        <v>2.625</v>
      </c>
      <c r="K1573" s="324" t="s">
        <v>5296</v>
      </c>
      <c r="L1573" s="325" t="s">
        <v>5297</v>
      </c>
      <c r="N1573" s="334"/>
    </row>
    <row r="1574" spans="2:17">
      <c r="B1574" s="322">
        <v>44585</v>
      </c>
      <c r="C1574" s="323">
        <v>3890</v>
      </c>
      <c r="D1574" s="323" t="s">
        <v>2845</v>
      </c>
      <c r="E1574" s="325" t="s">
        <v>94</v>
      </c>
      <c r="G1574" s="324">
        <v>12</v>
      </c>
      <c r="H1574" s="324">
        <v>12</v>
      </c>
      <c r="I1574" s="324">
        <v>4</v>
      </c>
      <c r="J1574" s="324">
        <v>1.5</v>
      </c>
      <c r="K1574" s="324" t="s">
        <v>5149</v>
      </c>
      <c r="L1574" s="325" t="s">
        <v>5298</v>
      </c>
      <c r="M1574" s="326" t="s">
        <v>5299</v>
      </c>
      <c r="N1574" s="334"/>
    </row>
    <row r="1575" spans="2:17">
      <c r="B1575" s="322">
        <v>44585</v>
      </c>
      <c r="C1575" s="323">
        <v>3891</v>
      </c>
      <c r="D1575" s="323" t="s">
        <v>2845</v>
      </c>
      <c r="E1575" s="325" t="s">
        <v>94</v>
      </c>
      <c r="G1575" s="324">
        <v>19</v>
      </c>
      <c r="H1575" s="324">
        <v>12</v>
      </c>
      <c r="I1575" s="324">
        <v>6</v>
      </c>
      <c r="K1575" s="324" t="s">
        <v>5300</v>
      </c>
      <c r="L1575" s="325" t="s">
        <v>5298</v>
      </c>
      <c r="M1575" s="326" t="s">
        <v>5301</v>
      </c>
      <c r="N1575" s="334"/>
    </row>
    <row r="1576" spans="2:17">
      <c r="B1576" s="322">
        <v>44585</v>
      </c>
      <c r="C1576" s="323">
        <v>3892</v>
      </c>
      <c r="D1576" s="323" t="s">
        <v>2845</v>
      </c>
      <c r="E1576" s="325" t="s">
        <v>94</v>
      </c>
      <c r="G1576" s="324">
        <v>12</v>
      </c>
      <c r="H1576" s="324">
        <v>6</v>
      </c>
      <c r="I1576" s="324">
        <v>4</v>
      </c>
      <c r="J1576" s="324">
        <v>1.5</v>
      </c>
      <c r="K1576" s="324" t="s">
        <v>5149</v>
      </c>
      <c r="L1576" s="325" t="s">
        <v>5298</v>
      </c>
      <c r="M1576" s="326" t="s">
        <v>5302</v>
      </c>
      <c r="N1576" s="334"/>
    </row>
    <row r="1577" spans="2:17">
      <c r="B1577" s="322">
        <v>44586</v>
      </c>
      <c r="C1577" s="323">
        <v>3893</v>
      </c>
      <c r="D1577" s="323" t="s">
        <v>2845</v>
      </c>
      <c r="E1577" s="325" t="s">
        <v>94</v>
      </c>
      <c r="G1577" s="324">
        <v>12.625</v>
      </c>
      <c r="H1577" s="324">
        <v>3.25</v>
      </c>
      <c r="I1577" s="324">
        <v>2.5</v>
      </c>
      <c r="J1577" s="324">
        <v>2.5</v>
      </c>
      <c r="K1577" s="324" t="s">
        <v>5291</v>
      </c>
      <c r="L1577" s="325" t="s">
        <v>5303</v>
      </c>
      <c r="N1577" s="334" t="s">
        <v>4724</v>
      </c>
      <c r="O1577" s="321" t="s">
        <v>4724</v>
      </c>
    </row>
    <row r="1578" spans="2:17">
      <c r="B1578" s="322">
        <v>44587</v>
      </c>
      <c r="C1578" s="323">
        <v>3894</v>
      </c>
      <c r="D1578" s="323" t="s">
        <v>2845</v>
      </c>
      <c r="E1578" s="325" t="s">
        <v>94</v>
      </c>
      <c r="G1578" s="324">
        <v>8.1875</v>
      </c>
      <c r="H1578" s="324">
        <v>6.75</v>
      </c>
      <c r="I1578" s="324">
        <v>2.625</v>
      </c>
      <c r="J1578" s="324">
        <v>2.625</v>
      </c>
      <c r="K1578" s="324" t="s">
        <v>3736</v>
      </c>
      <c r="L1578" s="325" t="s">
        <v>5304</v>
      </c>
      <c r="M1578" s="326" t="s">
        <v>5305</v>
      </c>
      <c r="N1578" s="334"/>
    </row>
    <row r="1579" spans="2:17">
      <c r="B1579" s="322">
        <v>44587</v>
      </c>
      <c r="C1579" s="323">
        <v>3895</v>
      </c>
      <c r="D1579" s="323" t="s">
        <v>2845</v>
      </c>
      <c r="E1579" s="325" t="s">
        <v>94</v>
      </c>
      <c r="G1579" s="324">
        <v>7.75</v>
      </c>
      <c r="H1579" s="324">
        <v>5.75</v>
      </c>
      <c r="I1579" s="324">
        <v>1</v>
      </c>
      <c r="J1579" s="324">
        <v>0.875</v>
      </c>
      <c r="K1579" s="324" t="s">
        <v>3736</v>
      </c>
      <c r="L1579" s="325" t="s">
        <v>5306</v>
      </c>
      <c r="N1579" s="334"/>
    </row>
    <row r="1580" spans="2:17">
      <c r="B1580" s="322">
        <v>44588</v>
      </c>
      <c r="C1580" s="323">
        <v>3896</v>
      </c>
      <c r="D1580" s="323" t="s">
        <v>2845</v>
      </c>
      <c r="E1580" s="325" t="s">
        <v>94</v>
      </c>
      <c r="G1580" s="324">
        <v>8.8125</v>
      </c>
      <c r="H1580" s="324">
        <v>8.8125</v>
      </c>
      <c r="I1580" s="324">
        <v>1</v>
      </c>
      <c r="J1580" s="324">
        <v>1</v>
      </c>
      <c r="K1580" s="324" t="s">
        <v>4102</v>
      </c>
      <c r="L1580" s="325" t="s">
        <v>5307</v>
      </c>
      <c r="N1580" s="334"/>
    </row>
    <row r="1581" spans="2:17">
      <c r="B1581" s="322">
        <v>44588</v>
      </c>
      <c r="C1581" s="323">
        <v>3897</v>
      </c>
      <c r="D1581" s="323" t="s">
        <v>2849</v>
      </c>
      <c r="E1581" s="325" t="s">
        <v>1788</v>
      </c>
      <c r="G1581" s="324">
        <v>4</v>
      </c>
      <c r="H1581" s="324">
        <v>4</v>
      </c>
      <c r="I1581" s="324">
        <v>1</v>
      </c>
      <c r="J1581" s="324" t="s">
        <v>3235</v>
      </c>
      <c r="K1581" s="324" t="s">
        <v>2861</v>
      </c>
      <c r="L1581" s="325" t="s">
        <v>5308</v>
      </c>
      <c r="N1581" s="334"/>
    </row>
    <row r="1582" spans="2:17">
      <c r="B1582" s="322">
        <v>44588</v>
      </c>
      <c r="C1582" s="323">
        <v>3898</v>
      </c>
      <c r="D1582" s="323" t="s">
        <v>3866</v>
      </c>
      <c r="E1582" s="325" t="s">
        <v>3825</v>
      </c>
      <c r="G1582" s="324">
        <v>4.125</v>
      </c>
      <c r="H1582" s="324">
        <v>4.125</v>
      </c>
      <c r="I1582" s="324">
        <v>1</v>
      </c>
      <c r="J1582" s="324" t="s">
        <v>2954</v>
      </c>
      <c r="K1582" s="324" t="s">
        <v>3934</v>
      </c>
      <c r="L1582" s="325" t="s">
        <v>5308</v>
      </c>
      <c r="M1582" s="326" t="s">
        <v>5309</v>
      </c>
      <c r="N1582" s="334"/>
    </row>
    <row r="1583" spans="2:17">
      <c r="B1583" s="322">
        <v>44588</v>
      </c>
      <c r="C1583" s="323">
        <v>3899</v>
      </c>
      <c r="D1583" s="323" t="s">
        <v>2845</v>
      </c>
      <c r="E1583" s="325" t="s">
        <v>94</v>
      </c>
      <c r="G1583" s="324">
        <v>10</v>
      </c>
      <c r="H1583" s="324">
        <v>10</v>
      </c>
      <c r="I1583" s="324">
        <v>3</v>
      </c>
      <c r="J1583" s="324">
        <v>3</v>
      </c>
      <c r="K1583" s="324" t="s">
        <v>3736</v>
      </c>
      <c r="L1583" s="325" t="s">
        <v>5310</v>
      </c>
      <c r="N1583" s="334"/>
    </row>
    <row r="1584" spans="2:17">
      <c r="B1584" s="322">
        <v>44588</v>
      </c>
      <c r="C1584" s="323">
        <v>3900</v>
      </c>
      <c r="D1584" s="323" t="s">
        <v>2845</v>
      </c>
      <c r="E1584" s="325" t="s">
        <v>94</v>
      </c>
      <c r="G1584" s="324">
        <v>11.6875</v>
      </c>
      <c r="H1584" s="324">
        <v>9.0625</v>
      </c>
      <c r="I1584" s="324">
        <v>1.0625</v>
      </c>
      <c r="J1584" s="324">
        <v>0.9375</v>
      </c>
      <c r="K1584" s="324" t="s">
        <v>3736</v>
      </c>
      <c r="L1584" s="325" t="s">
        <v>5311</v>
      </c>
      <c r="M1584" s="326" t="s">
        <v>5312</v>
      </c>
      <c r="N1584" s="334"/>
    </row>
    <row r="1585" spans="2:18">
      <c r="B1585" s="322">
        <v>44588</v>
      </c>
      <c r="C1585" s="323">
        <v>3901</v>
      </c>
      <c r="D1585" s="323" t="s">
        <v>2907</v>
      </c>
      <c r="E1585" s="325" t="s">
        <v>3786</v>
      </c>
      <c r="K1585" s="324" t="s">
        <v>5313</v>
      </c>
      <c r="L1585" s="325" t="s">
        <v>5314</v>
      </c>
      <c r="M1585" s="326" t="s">
        <v>5315</v>
      </c>
      <c r="N1585" s="334"/>
    </row>
    <row r="1586" spans="2:18">
      <c r="B1586" s="322">
        <v>44588</v>
      </c>
      <c r="C1586" s="323">
        <v>3902</v>
      </c>
      <c r="D1586" s="323" t="s">
        <v>2907</v>
      </c>
      <c r="E1586" s="325" t="s">
        <v>3786</v>
      </c>
      <c r="G1586" s="324">
        <v>14</v>
      </c>
      <c r="H1586" s="324">
        <v>11</v>
      </c>
      <c r="K1586" s="324" t="s">
        <v>5313</v>
      </c>
      <c r="L1586" s="325" t="s">
        <v>5314</v>
      </c>
      <c r="N1586" s="334"/>
    </row>
    <row r="1587" spans="2:18">
      <c r="B1587" s="322">
        <v>44588</v>
      </c>
      <c r="C1587" s="323">
        <v>3903</v>
      </c>
      <c r="D1587" s="323" t="s">
        <v>3694</v>
      </c>
      <c r="E1587" s="325" t="s">
        <v>94</v>
      </c>
      <c r="G1587" s="324">
        <v>7.28125</v>
      </c>
      <c r="H1587" s="324">
        <v>5.40625</v>
      </c>
      <c r="I1587" s="324">
        <v>1</v>
      </c>
      <c r="J1587" s="324">
        <v>0.625</v>
      </c>
      <c r="K1587" s="324" t="s">
        <v>5149</v>
      </c>
      <c r="L1587" s="325" t="s">
        <v>5316</v>
      </c>
      <c r="M1587" s="326" t="s">
        <v>5317</v>
      </c>
      <c r="N1587" s="334"/>
    </row>
    <row r="1588" spans="2:18">
      <c r="B1588" s="322">
        <v>44589</v>
      </c>
      <c r="C1588" s="323">
        <v>3904</v>
      </c>
      <c r="D1588" s="323" t="s">
        <v>3694</v>
      </c>
      <c r="E1588" s="325" t="s">
        <v>94</v>
      </c>
      <c r="G1588" s="324">
        <v>6.125</v>
      </c>
      <c r="H1588" s="324">
        <v>4.8125</v>
      </c>
      <c r="I1588" s="324">
        <v>1.5</v>
      </c>
      <c r="J1588" s="324">
        <v>1</v>
      </c>
      <c r="K1588" s="324">
        <v>0.06</v>
      </c>
      <c r="L1588" s="325" t="s">
        <v>5318</v>
      </c>
      <c r="M1588" s="326" t="s">
        <v>5319</v>
      </c>
      <c r="N1588" s="334" t="s">
        <v>4817</v>
      </c>
      <c r="O1588" s="321" t="s">
        <v>5320</v>
      </c>
      <c r="P1588" s="321" t="s">
        <v>5321</v>
      </c>
      <c r="R1588" s="321" t="s">
        <v>5322</v>
      </c>
    </row>
    <row r="1589" spans="2:18">
      <c r="B1589" s="322">
        <v>44589</v>
      </c>
      <c r="C1589" s="323">
        <v>3905</v>
      </c>
      <c r="D1589" s="323" t="s">
        <v>3694</v>
      </c>
      <c r="E1589" s="325" t="s">
        <v>94</v>
      </c>
      <c r="G1589" s="324">
        <v>3.0625</v>
      </c>
      <c r="H1589" s="324">
        <v>2.9375</v>
      </c>
      <c r="I1589" s="324">
        <v>2</v>
      </c>
      <c r="J1589" s="324">
        <v>0.875</v>
      </c>
      <c r="K1589" s="324" t="s">
        <v>4132</v>
      </c>
      <c r="L1589" s="325" t="s">
        <v>5318</v>
      </c>
      <c r="M1589" s="326" t="s">
        <v>5323</v>
      </c>
      <c r="N1589" s="334" t="s">
        <v>5324</v>
      </c>
      <c r="O1589" s="321" t="s">
        <v>5325</v>
      </c>
      <c r="R1589" s="321" t="s">
        <v>5326</v>
      </c>
    </row>
    <row r="1590" spans="2:18">
      <c r="B1590" s="322">
        <v>44589</v>
      </c>
      <c r="C1590" s="323">
        <v>3906</v>
      </c>
      <c r="D1590" s="323" t="s">
        <v>3694</v>
      </c>
      <c r="E1590" s="325" t="s">
        <v>94</v>
      </c>
      <c r="G1590" s="324">
        <v>14.0625</v>
      </c>
      <c r="H1590" s="324">
        <v>12.1875</v>
      </c>
      <c r="I1590" s="324">
        <v>1.875</v>
      </c>
      <c r="J1590" s="324">
        <v>1.25</v>
      </c>
      <c r="K1590" s="324" t="s">
        <v>5327</v>
      </c>
      <c r="L1590" s="325" t="s">
        <v>5318</v>
      </c>
      <c r="M1590" s="326" t="s">
        <v>5328</v>
      </c>
      <c r="N1590" s="334"/>
    </row>
    <row r="1591" spans="2:18">
      <c r="B1591" s="322">
        <v>44593</v>
      </c>
      <c r="C1591" s="323">
        <v>3907</v>
      </c>
      <c r="D1591" s="323" t="s">
        <v>2845</v>
      </c>
      <c r="E1591" s="325" t="s">
        <v>94</v>
      </c>
      <c r="G1591" s="324">
        <v>11.625</v>
      </c>
      <c r="H1591" s="324">
        <v>11.625</v>
      </c>
      <c r="I1591" s="324">
        <v>4.1875</v>
      </c>
      <c r="J1591" s="324">
        <v>3.9375</v>
      </c>
      <c r="K1591" s="324" t="s">
        <v>5329</v>
      </c>
      <c r="L1591" s="325" t="s">
        <v>5330</v>
      </c>
      <c r="N1591" s="334"/>
    </row>
    <row r="1592" spans="2:18">
      <c r="B1592" s="322">
        <v>44593</v>
      </c>
      <c r="C1592" s="323">
        <v>3908</v>
      </c>
      <c r="D1592" s="323" t="s">
        <v>3694</v>
      </c>
      <c r="E1592" s="325" t="s">
        <v>94</v>
      </c>
      <c r="G1592" s="324">
        <v>13.03125</v>
      </c>
      <c r="H1592" s="324">
        <v>10.375</v>
      </c>
      <c r="I1592" s="324">
        <v>1.03125</v>
      </c>
      <c r="J1592" s="324">
        <v>1.9375</v>
      </c>
      <c r="K1592" s="324" t="s">
        <v>5331</v>
      </c>
      <c r="L1592" s="325" t="s">
        <v>5332</v>
      </c>
      <c r="M1592" s="326" t="s">
        <v>5333</v>
      </c>
      <c r="N1592" s="334"/>
    </row>
    <row r="1593" spans="2:18">
      <c r="B1593" s="322">
        <v>44594</v>
      </c>
      <c r="C1593" s="323">
        <v>3909</v>
      </c>
      <c r="D1593" s="323" t="s">
        <v>2845</v>
      </c>
      <c r="E1593" s="325" t="s">
        <v>94</v>
      </c>
      <c r="G1593" s="324">
        <v>10</v>
      </c>
      <c r="H1593" s="324">
        <v>7.5</v>
      </c>
      <c r="I1593" s="324">
        <v>0.6875</v>
      </c>
      <c r="J1593" s="324">
        <v>0.5625</v>
      </c>
      <c r="K1593" s="324" t="s">
        <v>5334</v>
      </c>
      <c r="L1593" s="325" t="s">
        <v>5332</v>
      </c>
      <c r="M1593" s="326" t="s">
        <v>5335</v>
      </c>
      <c r="N1593" s="334"/>
    </row>
    <row r="1594" spans="2:18">
      <c r="B1594" s="322">
        <v>44594</v>
      </c>
      <c r="C1594" s="323">
        <v>3910</v>
      </c>
      <c r="D1594" s="323" t="s">
        <v>2849</v>
      </c>
      <c r="E1594" s="325" t="s">
        <v>2035</v>
      </c>
      <c r="G1594" s="324">
        <v>4.75</v>
      </c>
      <c r="H1594" s="324">
        <v>4.375</v>
      </c>
      <c r="I1594" s="324">
        <v>2.25</v>
      </c>
      <c r="J1594" s="324" t="s">
        <v>2954</v>
      </c>
      <c r="K1594" s="324" t="s">
        <v>5336</v>
      </c>
      <c r="L1594" s="325" t="s">
        <v>5337</v>
      </c>
      <c r="N1594" s="334"/>
    </row>
    <row r="1595" spans="2:18">
      <c r="B1595" s="322">
        <v>44594</v>
      </c>
      <c r="C1595" s="323">
        <v>3911</v>
      </c>
      <c r="D1595" s="323" t="s">
        <v>2845</v>
      </c>
      <c r="E1595" s="325" t="s">
        <v>94</v>
      </c>
      <c r="G1595" s="324">
        <v>4</v>
      </c>
      <c r="H1595" s="324">
        <v>4</v>
      </c>
      <c r="I1595" s="324">
        <v>2</v>
      </c>
      <c r="J1595" s="324">
        <v>1</v>
      </c>
      <c r="K1595" s="324" t="s">
        <v>5338</v>
      </c>
      <c r="L1595" s="325" t="s">
        <v>5339</v>
      </c>
      <c r="M1595" s="326" t="s">
        <v>5340</v>
      </c>
      <c r="N1595" s="334" t="s">
        <v>2910</v>
      </c>
    </row>
    <row r="1596" spans="2:18">
      <c r="B1596" s="322">
        <v>44594</v>
      </c>
      <c r="C1596" s="323">
        <v>3912</v>
      </c>
      <c r="D1596" s="323" t="s">
        <v>2845</v>
      </c>
      <c r="E1596" s="325" t="s">
        <v>94</v>
      </c>
      <c r="G1596" s="324">
        <v>9.9375</v>
      </c>
      <c r="H1596" s="324">
        <v>5.9375</v>
      </c>
      <c r="I1596" s="324">
        <v>1.3125</v>
      </c>
      <c r="J1596" s="324">
        <v>1.3125</v>
      </c>
      <c r="K1596" s="324" t="s">
        <v>4102</v>
      </c>
      <c r="L1596" s="325" t="s">
        <v>5341</v>
      </c>
      <c r="N1596" s="334" t="s">
        <v>5276</v>
      </c>
      <c r="O1596" s="321" t="s">
        <v>5276</v>
      </c>
    </row>
    <row r="1597" spans="2:18">
      <c r="B1597" s="322">
        <v>44595</v>
      </c>
      <c r="C1597" s="323">
        <v>3913</v>
      </c>
      <c r="D1597" s="323" t="s">
        <v>2845</v>
      </c>
      <c r="E1597" s="325" t="s">
        <v>94</v>
      </c>
      <c r="G1597" s="324">
        <v>9</v>
      </c>
      <c r="H1597" s="324">
        <v>8.5</v>
      </c>
      <c r="I1597" s="324">
        <v>1.5</v>
      </c>
      <c r="J1597" s="324">
        <v>1.5</v>
      </c>
      <c r="K1597" s="324" t="s">
        <v>4102</v>
      </c>
      <c r="L1597" s="325" t="s">
        <v>5342</v>
      </c>
      <c r="N1597" s="334"/>
    </row>
    <row r="1598" spans="2:18">
      <c r="B1598" s="322">
        <v>44595</v>
      </c>
      <c r="C1598" s="323">
        <v>3914</v>
      </c>
      <c r="D1598" s="323" t="s">
        <v>2845</v>
      </c>
      <c r="E1598" s="325" t="s">
        <v>94</v>
      </c>
      <c r="G1598" s="324">
        <v>3</v>
      </c>
      <c r="H1598" s="324">
        <v>2.375</v>
      </c>
      <c r="I1598" s="324">
        <v>1</v>
      </c>
      <c r="J1598" s="324">
        <v>0.75</v>
      </c>
      <c r="K1598" s="324" t="s">
        <v>5343</v>
      </c>
      <c r="L1598" s="325" t="s">
        <v>5344</v>
      </c>
      <c r="N1598" s="334"/>
    </row>
    <row r="1599" spans="2:18">
      <c r="B1599" s="322">
        <v>44595</v>
      </c>
      <c r="C1599" s="323">
        <v>3915</v>
      </c>
      <c r="D1599" s="323" t="s">
        <v>2845</v>
      </c>
      <c r="E1599" s="325" t="s">
        <v>94</v>
      </c>
      <c r="G1599" s="324">
        <v>2.5</v>
      </c>
      <c r="H1599" s="324">
        <v>1.75</v>
      </c>
      <c r="I1599" s="324">
        <v>0.75</v>
      </c>
      <c r="J1599" s="324">
        <v>0.625</v>
      </c>
      <c r="K1599" s="324" t="s">
        <v>5345</v>
      </c>
      <c r="L1599" s="325" t="s">
        <v>5344</v>
      </c>
      <c r="N1599" s="334"/>
    </row>
    <row r="1600" spans="2:18">
      <c r="B1600" s="322">
        <v>44595</v>
      </c>
      <c r="C1600" s="323">
        <v>3916</v>
      </c>
      <c r="D1600" s="323" t="s">
        <v>2845</v>
      </c>
      <c r="E1600" s="325" t="s">
        <v>94</v>
      </c>
      <c r="G1600" s="324">
        <v>2.34375</v>
      </c>
      <c r="H1600" s="324">
        <v>2.34375</v>
      </c>
      <c r="I1600" s="324">
        <v>2.125</v>
      </c>
      <c r="J1600" s="324">
        <v>2</v>
      </c>
      <c r="K1600" s="324" t="s">
        <v>2861</v>
      </c>
      <c r="L1600" s="325" t="s">
        <v>5346</v>
      </c>
      <c r="M1600" s="326" t="s">
        <v>5347</v>
      </c>
      <c r="N1600" s="334" t="s">
        <v>4564</v>
      </c>
      <c r="O1600" s="321" t="s">
        <v>4564</v>
      </c>
    </row>
    <row r="1601" spans="2:17">
      <c r="B1601" s="322">
        <v>44596</v>
      </c>
      <c r="C1601" s="323">
        <v>3917</v>
      </c>
      <c r="D1601" s="323" t="s">
        <v>2845</v>
      </c>
      <c r="E1601" s="325" t="s">
        <v>94</v>
      </c>
      <c r="F1601" s="325" t="s">
        <v>2860</v>
      </c>
      <c r="G1601" s="324">
        <v>4.5625</v>
      </c>
      <c r="H1601" s="324">
        <v>3.125</v>
      </c>
      <c r="I1601" s="324">
        <v>4.3125</v>
      </c>
      <c r="J1601" s="324">
        <v>1.0625</v>
      </c>
      <c r="K1601" s="324" t="s">
        <v>4102</v>
      </c>
      <c r="L1601" s="325" t="s">
        <v>5348</v>
      </c>
      <c r="M1601" s="326" t="s">
        <v>5349</v>
      </c>
      <c r="N1601" s="334" t="s">
        <v>5350</v>
      </c>
      <c r="O1601" s="321" t="s">
        <v>5351</v>
      </c>
      <c r="P1601" s="321" t="s">
        <v>5352</v>
      </c>
      <c r="Q1601" s="321" t="s">
        <v>5353</v>
      </c>
    </row>
    <row r="1602" spans="2:17">
      <c r="B1602" s="322">
        <v>44596</v>
      </c>
      <c r="C1602" s="323">
        <v>3918</v>
      </c>
      <c r="D1602" s="323" t="s">
        <v>2849</v>
      </c>
      <c r="E1602" s="325" t="s">
        <v>2035</v>
      </c>
      <c r="G1602" s="324">
        <v>9.28125</v>
      </c>
      <c r="H1602" s="324">
        <v>3.5</v>
      </c>
      <c r="I1602" s="324">
        <v>1.625</v>
      </c>
      <c r="J1602" s="324" t="s">
        <v>4991</v>
      </c>
      <c r="K1602" s="324" t="s">
        <v>2861</v>
      </c>
      <c r="L1602" s="325" t="s">
        <v>5354</v>
      </c>
      <c r="M1602" s="326" t="s">
        <v>5355</v>
      </c>
      <c r="N1602" s="334"/>
    </row>
    <row r="1603" spans="2:17">
      <c r="B1603" s="322">
        <v>44596</v>
      </c>
      <c r="C1603" s="323">
        <v>3919</v>
      </c>
      <c r="D1603" s="323" t="s">
        <v>2849</v>
      </c>
      <c r="E1603" s="325" t="s">
        <v>5356</v>
      </c>
      <c r="G1603" s="324">
        <v>9</v>
      </c>
      <c r="H1603" s="324">
        <v>3.3125</v>
      </c>
      <c r="I1603" s="324">
        <v>0.5625</v>
      </c>
      <c r="J1603" s="324" t="s">
        <v>3270</v>
      </c>
      <c r="K1603" s="324" t="s">
        <v>2861</v>
      </c>
      <c r="L1603" s="325" t="s">
        <v>5357</v>
      </c>
      <c r="M1603" s="326" t="s">
        <v>5358</v>
      </c>
      <c r="N1603" s="334" t="s">
        <v>3607</v>
      </c>
    </row>
    <row r="1604" spans="2:17">
      <c r="B1604" s="322">
        <v>44597</v>
      </c>
      <c r="C1604" s="323">
        <v>3920</v>
      </c>
      <c r="D1604" s="323" t="s">
        <v>2845</v>
      </c>
      <c r="E1604" s="325" t="s">
        <v>94</v>
      </c>
      <c r="G1604" s="324">
        <v>10</v>
      </c>
      <c r="H1604" s="324">
        <v>10</v>
      </c>
      <c r="I1604" s="324">
        <v>3</v>
      </c>
      <c r="J1604" s="324">
        <v>3</v>
      </c>
      <c r="K1604" s="324" t="s">
        <v>3736</v>
      </c>
      <c r="L1604" s="325" t="s">
        <v>5359</v>
      </c>
      <c r="N1604" s="334"/>
    </row>
    <row r="1605" spans="2:17">
      <c r="B1605" s="322">
        <v>44599</v>
      </c>
      <c r="C1605" s="323">
        <v>3921</v>
      </c>
      <c r="D1605" s="323" t="s">
        <v>2845</v>
      </c>
      <c r="E1605" s="325" t="s">
        <v>94</v>
      </c>
      <c r="G1605" s="324">
        <v>3.640625</v>
      </c>
      <c r="H1605" s="324">
        <v>3.640625</v>
      </c>
      <c r="I1605" s="324">
        <v>3.125</v>
      </c>
      <c r="J1605" s="324">
        <v>3.0625</v>
      </c>
      <c r="K1605" s="324" t="s">
        <v>4132</v>
      </c>
      <c r="L1605" s="325" t="s">
        <v>5346</v>
      </c>
      <c r="M1605" s="326" t="s">
        <v>5360</v>
      </c>
      <c r="N1605" s="334"/>
    </row>
    <row r="1606" spans="2:17">
      <c r="B1606" s="322">
        <v>44599</v>
      </c>
      <c r="C1606" s="323">
        <v>3922</v>
      </c>
      <c r="D1606" s="323" t="s">
        <v>2845</v>
      </c>
      <c r="E1606" s="325" t="s">
        <v>94</v>
      </c>
      <c r="G1606" s="324">
        <v>3.4375</v>
      </c>
      <c r="H1606" s="324">
        <v>3.4375</v>
      </c>
      <c r="I1606" s="324">
        <v>0.625</v>
      </c>
      <c r="J1606" s="324">
        <v>0.5</v>
      </c>
      <c r="K1606" s="324" t="s">
        <v>2861</v>
      </c>
      <c r="L1606" s="325" t="s">
        <v>5361</v>
      </c>
      <c r="M1606" s="326" t="s">
        <v>5362</v>
      </c>
      <c r="N1606" s="334"/>
    </row>
    <row r="1607" spans="2:17">
      <c r="B1607" s="322">
        <v>44599</v>
      </c>
      <c r="C1607" s="323">
        <v>3923</v>
      </c>
      <c r="D1607" s="323" t="s">
        <v>2849</v>
      </c>
      <c r="E1607" s="325" t="s">
        <v>2035</v>
      </c>
      <c r="G1607" s="324">
        <v>6</v>
      </c>
      <c r="H1607" s="324">
        <v>6</v>
      </c>
      <c r="I1607" s="324">
        <v>3</v>
      </c>
      <c r="J1607" s="324" t="s">
        <v>3270</v>
      </c>
      <c r="K1607" s="324" t="s">
        <v>4102</v>
      </c>
      <c r="L1607" s="325" t="s">
        <v>5363</v>
      </c>
      <c r="M1607" s="326" t="s">
        <v>5364</v>
      </c>
      <c r="N1607" s="334"/>
    </row>
    <row r="1608" spans="2:17">
      <c r="B1608" s="322">
        <v>44600</v>
      </c>
      <c r="C1608" s="323">
        <v>3924</v>
      </c>
      <c r="D1608" s="323" t="s">
        <v>2845</v>
      </c>
      <c r="E1608" s="325" t="s">
        <v>94</v>
      </c>
      <c r="G1608" s="324">
        <v>5.25</v>
      </c>
      <c r="H1608" s="324">
        <v>3.25</v>
      </c>
      <c r="I1608" s="324">
        <v>1</v>
      </c>
      <c r="J1608" s="324">
        <v>0.875</v>
      </c>
      <c r="K1608" s="324" t="s">
        <v>2861</v>
      </c>
      <c r="L1608" s="325" t="s">
        <v>5365</v>
      </c>
      <c r="M1608" s="326" t="s">
        <v>5366</v>
      </c>
      <c r="N1608" s="334"/>
    </row>
    <row r="1609" spans="2:17">
      <c r="B1609" s="322">
        <v>44600</v>
      </c>
      <c r="C1609" s="323">
        <v>3925</v>
      </c>
      <c r="D1609" s="323" t="s">
        <v>2845</v>
      </c>
      <c r="E1609" s="325" t="s">
        <v>94</v>
      </c>
      <c r="G1609" s="324">
        <v>5.25</v>
      </c>
      <c r="H1609" s="324">
        <v>4</v>
      </c>
      <c r="I1609" s="324">
        <v>1</v>
      </c>
      <c r="J1609" s="324">
        <v>0.875</v>
      </c>
      <c r="K1609" s="324" t="s">
        <v>2861</v>
      </c>
      <c r="L1609" s="325" t="s">
        <v>5365</v>
      </c>
      <c r="M1609" s="326" t="s">
        <v>5367</v>
      </c>
      <c r="N1609" s="334"/>
    </row>
    <row r="1610" spans="2:17">
      <c r="B1610" s="322">
        <v>44600</v>
      </c>
      <c r="C1610" s="323">
        <v>3926</v>
      </c>
      <c r="D1610" s="323" t="s">
        <v>2845</v>
      </c>
      <c r="E1610" s="325" t="s">
        <v>94</v>
      </c>
      <c r="G1610" s="324">
        <v>9</v>
      </c>
      <c r="H1610" s="324">
        <v>3</v>
      </c>
      <c r="I1610" s="324">
        <v>1</v>
      </c>
      <c r="J1610" s="324">
        <v>0.875</v>
      </c>
      <c r="K1610" s="324" t="s">
        <v>2861</v>
      </c>
      <c r="L1610" s="325" t="s">
        <v>5365</v>
      </c>
      <c r="N1610" s="334"/>
    </row>
    <row r="1611" spans="2:17">
      <c r="B1611" s="322">
        <v>44601</v>
      </c>
      <c r="C1611" s="323">
        <v>3927</v>
      </c>
      <c r="D1611" s="323" t="s">
        <v>3694</v>
      </c>
      <c r="E1611" s="325" t="s">
        <v>94</v>
      </c>
      <c r="G1611" s="324">
        <v>4</v>
      </c>
      <c r="H1611" s="324">
        <v>2.5</v>
      </c>
      <c r="I1611" s="324">
        <v>0.5625</v>
      </c>
      <c r="J1611" s="324">
        <v>0.875</v>
      </c>
      <c r="K1611" s="324" t="s">
        <v>4132</v>
      </c>
      <c r="L1611" s="325" t="s">
        <v>5318</v>
      </c>
      <c r="M1611" s="326" t="s">
        <v>5368</v>
      </c>
      <c r="N1611" s="334"/>
    </row>
    <row r="1612" spans="2:17">
      <c r="B1612" s="322">
        <v>44601</v>
      </c>
      <c r="C1612" s="323">
        <v>3928</v>
      </c>
      <c r="D1612" s="323" t="s">
        <v>3694</v>
      </c>
      <c r="E1612" s="325" t="s">
        <v>94</v>
      </c>
      <c r="G1612" s="324">
        <v>5.875</v>
      </c>
      <c r="H1612" s="324">
        <v>2.5</v>
      </c>
      <c r="I1612" s="324">
        <v>0.5625</v>
      </c>
      <c r="J1612" s="324">
        <v>0.875</v>
      </c>
      <c r="K1612" s="324" t="s">
        <v>4132</v>
      </c>
      <c r="L1612" s="325" t="s">
        <v>5369</v>
      </c>
      <c r="M1612" s="326" t="s">
        <v>5370</v>
      </c>
      <c r="N1612" s="334" t="s">
        <v>5371</v>
      </c>
    </row>
    <row r="1613" spans="2:17">
      <c r="B1613" s="322">
        <v>44601</v>
      </c>
      <c r="C1613" s="323">
        <v>3929</v>
      </c>
      <c r="D1613" s="323" t="s">
        <v>2845</v>
      </c>
      <c r="E1613" s="325" t="s">
        <v>94</v>
      </c>
      <c r="G1613" s="324">
        <v>8.625</v>
      </c>
      <c r="H1613" s="324">
        <v>4.6875</v>
      </c>
      <c r="I1613" s="324">
        <v>1.375</v>
      </c>
      <c r="J1613" s="324">
        <v>1.3758999999999999</v>
      </c>
      <c r="K1613" s="324" t="s">
        <v>5372</v>
      </c>
      <c r="L1613" s="325" t="s">
        <v>5373</v>
      </c>
      <c r="N1613" s="334"/>
    </row>
    <row r="1614" spans="2:17">
      <c r="B1614" s="322">
        <v>44601</v>
      </c>
      <c r="C1614" s="323">
        <v>3930</v>
      </c>
      <c r="D1614" s="323" t="s">
        <v>2845</v>
      </c>
      <c r="E1614" s="325" t="s">
        <v>94</v>
      </c>
      <c r="G1614" s="324">
        <v>4.5</v>
      </c>
      <c r="H1614" s="324">
        <v>2.9375</v>
      </c>
      <c r="I1614" s="324">
        <v>1.625</v>
      </c>
      <c r="J1614" s="324">
        <v>1.5</v>
      </c>
      <c r="K1614" s="324" t="s">
        <v>2855</v>
      </c>
      <c r="L1614" s="325" t="s">
        <v>4765</v>
      </c>
      <c r="M1614" s="326" t="s">
        <v>5374</v>
      </c>
      <c r="N1614" s="334" t="s">
        <v>2851</v>
      </c>
      <c r="O1614" s="321" t="s">
        <v>2851</v>
      </c>
    </row>
    <row r="1615" spans="2:17">
      <c r="B1615" s="322">
        <v>44602</v>
      </c>
      <c r="C1615" s="323">
        <v>3931</v>
      </c>
      <c r="D1615" s="323" t="s">
        <v>2845</v>
      </c>
      <c r="E1615" s="325" t="s">
        <v>94</v>
      </c>
      <c r="G1615" s="324">
        <v>11</v>
      </c>
      <c r="H1615" s="324">
        <v>11</v>
      </c>
      <c r="I1615" s="324">
        <v>2</v>
      </c>
      <c r="J1615" s="324">
        <v>2</v>
      </c>
      <c r="K1615" s="324" t="s">
        <v>4102</v>
      </c>
      <c r="L1615" s="325" t="s">
        <v>5375</v>
      </c>
      <c r="M1615" s="326" t="s">
        <v>5376</v>
      </c>
      <c r="N1615" s="334"/>
    </row>
    <row r="1616" spans="2:17">
      <c r="B1616" s="322">
        <v>44602</v>
      </c>
      <c r="C1616" s="323">
        <v>3932</v>
      </c>
      <c r="D1616" s="323" t="s">
        <v>2845</v>
      </c>
      <c r="E1616" s="325" t="s">
        <v>94</v>
      </c>
      <c r="G1616" s="324">
        <v>9</v>
      </c>
      <c r="H1616" s="324">
        <v>9</v>
      </c>
      <c r="I1616" s="324">
        <v>1.5</v>
      </c>
      <c r="J1616" s="324">
        <v>1.5</v>
      </c>
      <c r="K1616" s="324" t="s">
        <v>4102</v>
      </c>
      <c r="L1616" s="325" t="s">
        <v>5377</v>
      </c>
      <c r="M1616" s="326" t="s">
        <v>5378</v>
      </c>
      <c r="N1616" s="334"/>
    </row>
    <row r="1617" spans="2:16">
      <c r="B1617" s="322">
        <v>44602</v>
      </c>
      <c r="C1617" s="323">
        <v>3933</v>
      </c>
      <c r="D1617" s="323" t="s">
        <v>2845</v>
      </c>
      <c r="E1617" s="325" t="s">
        <v>94</v>
      </c>
      <c r="G1617" s="324">
        <v>6</v>
      </c>
      <c r="H1617" s="324">
        <v>6</v>
      </c>
      <c r="I1617" s="324">
        <v>1</v>
      </c>
      <c r="J1617" s="324">
        <v>1</v>
      </c>
      <c r="K1617" s="324" t="s">
        <v>4102</v>
      </c>
      <c r="L1617" s="325" t="s">
        <v>5377</v>
      </c>
      <c r="M1617" s="326" t="s">
        <v>5379</v>
      </c>
      <c r="N1617" s="334" t="s">
        <v>5380</v>
      </c>
      <c r="O1617" s="321" t="s">
        <v>2851</v>
      </c>
      <c r="P1617" s="321" t="s">
        <v>3907</v>
      </c>
    </row>
    <row r="1618" spans="2:16">
      <c r="C1618" s="323">
        <v>3934</v>
      </c>
      <c r="D1618" s="323" t="s">
        <v>2845</v>
      </c>
      <c r="E1618" s="325" t="s">
        <v>94</v>
      </c>
      <c r="N1618" s="334"/>
    </row>
    <row r="1619" spans="2:16">
      <c r="B1619" s="322">
        <v>44603</v>
      </c>
      <c r="C1619" s="323">
        <v>3935</v>
      </c>
      <c r="D1619" s="323" t="s">
        <v>2845</v>
      </c>
      <c r="E1619" s="325" t="s">
        <v>94</v>
      </c>
      <c r="G1619" s="324">
        <v>6</v>
      </c>
      <c r="H1619" s="324">
        <v>3.5</v>
      </c>
      <c r="I1619" s="324">
        <v>2</v>
      </c>
      <c r="J1619" s="324">
        <v>1.875</v>
      </c>
      <c r="K1619" s="324" t="s">
        <v>4102</v>
      </c>
      <c r="L1619" s="325" t="s">
        <v>5381</v>
      </c>
      <c r="N1619" s="334" t="s">
        <v>2851</v>
      </c>
      <c r="O1619" s="321" t="s">
        <v>2851</v>
      </c>
    </row>
    <row r="1620" spans="2:16">
      <c r="B1620" s="322">
        <v>44603</v>
      </c>
      <c r="C1620" s="323">
        <v>3936</v>
      </c>
      <c r="D1620" s="323" t="s">
        <v>2845</v>
      </c>
      <c r="E1620" s="325" t="s">
        <v>94</v>
      </c>
      <c r="G1620" s="324">
        <v>2</v>
      </c>
      <c r="H1620" s="324">
        <v>2</v>
      </c>
      <c r="I1620" s="324">
        <v>0.625</v>
      </c>
      <c r="J1620" s="324">
        <v>0.4375</v>
      </c>
      <c r="K1620" s="324" t="s">
        <v>2899</v>
      </c>
      <c r="L1620" s="325" t="s">
        <v>5382</v>
      </c>
      <c r="M1620" s="326" t="s">
        <v>5383</v>
      </c>
      <c r="N1620" s="334"/>
    </row>
    <row r="1621" spans="2:16">
      <c r="C1621" s="323">
        <v>3937</v>
      </c>
      <c r="N1621" s="334"/>
    </row>
    <row r="1622" spans="2:16">
      <c r="C1622" s="323">
        <v>3938</v>
      </c>
      <c r="N1622" s="334"/>
    </row>
    <row r="1623" spans="2:16">
      <c r="C1623" s="323">
        <v>3940</v>
      </c>
      <c r="N1623" s="334"/>
    </row>
    <row r="1624" spans="2:16">
      <c r="C1624" s="323">
        <v>3941</v>
      </c>
      <c r="N1624" s="334"/>
    </row>
    <row r="1625" spans="2:16">
      <c r="C1625" s="323">
        <v>3942</v>
      </c>
      <c r="N1625" s="334"/>
    </row>
    <row r="1626" spans="2:16">
      <c r="C1626" s="323">
        <v>3943</v>
      </c>
      <c r="N1626" s="334"/>
    </row>
    <row r="1627" spans="2:16">
      <c r="C1627" s="323">
        <v>3944</v>
      </c>
      <c r="N1627" s="334"/>
    </row>
    <row r="1628" spans="2:16">
      <c r="C1628" s="323">
        <v>3945</v>
      </c>
      <c r="N1628" s="334"/>
    </row>
    <row r="1629" spans="2:16">
      <c r="B1629" s="322">
        <v>44607</v>
      </c>
      <c r="C1629" s="323">
        <v>3946</v>
      </c>
      <c r="D1629" s="323" t="s">
        <v>2845</v>
      </c>
      <c r="E1629" s="325" t="s">
        <v>94</v>
      </c>
      <c r="G1629" s="324">
        <v>12.5</v>
      </c>
      <c r="H1629" s="324">
        <v>8.5</v>
      </c>
      <c r="I1629" s="324">
        <v>1.25</v>
      </c>
      <c r="J1629" s="324">
        <v>1.125</v>
      </c>
      <c r="K1629" s="324" t="s">
        <v>2894</v>
      </c>
      <c r="L1629" s="325" t="s">
        <v>5384</v>
      </c>
      <c r="M1629" s="326" t="s">
        <v>5385</v>
      </c>
      <c r="N1629" s="334"/>
    </row>
    <row r="1630" spans="2:16">
      <c r="B1630" s="322">
        <v>44607</v>
      </c>
      <c r="C1630" s="323">
        <v>3947</v>
      </c>
      <c r="D1630" s="323" t="s">
        <v>2845</v>
      </c>
      <c r="E1630" s="325" t="s">
        <v>94</v>
      </c>
      <c r="G1630" s="324">
        <v>13</v>
      </c>
      <c r="H1630" s="324">
        <v>10.5</v>
      </c>
      <c r="I1630" s="324">
        <v>1.25</v>
      </c>
      <c r="J1630" s="324">
        <v>1.125</v>
      </c>
      <c r="K1630" s="324" t="s">
        <v>2894</v>
      </c>
      <c r="L1630" s="325" t="s">
        <v>5384</v>
      </c>
      <c r="M1630" s="326" t="s">
        <v>5386</v>
      </c>
      <c r="N1630" s="334" t="s">
        <v>4562</v>
      </c>
      <c r="O1630" s="321" t="s">
        <v>4562</v>
      </c>
    </row>
    <row r="1631" spans="2:16">
      <c r="B1631" s="322">
        <v>44607</v>
      </c>
      <c r="C1631" s="323">
        <v>3948</v>
      </c>
      <c r="D1631" s="323" t="s">
        <v>2845</v>
      </c>
      <c r="E1631" s="325" t="s">
        <v>94</v>
      </c>
      <c r="G1631" s="324">
        <v>12.5</v>
      </c>
      <c r="H1631" s="324">
        <v>9.5</v>
      </c>
      <c r="I1631" s="324">
        <v>1.25</v>
      </c>
      <c r="J1631" s="324">
        <v>1.125</v>
      </c>
      <c r="K1631" s="324" t="s">
        <v>2894</v>
      </c>
      <c r="L1631" s="325" t="s">
        <v>5384</v>
      </c>
      <c r="M1631" s="326" t="s">
        <v>5387</v>
      </c>
      <c r="N1631" s="334" t="s">
        <v>4562</v>
      </c>
      <c r="O1631" s="321" t="s">
        <v>4562</v>
      </c>
    </row>
    <row r="1632" spans="2:16">
      <c r="B1632" s="322">
        <v>44607</v>
      </c>
      <c r="C1632" s="323">
        <v>3949</v>
      </c>
      <c r="D1632" s="323" t="s">
        <v>2845</v>
      </c>
      <c r="E1632" s="325" t="s">
        <v>94</v>
      </c>
      <c r="G1632" s="324">
        <v>15.5</v>
      </c>
      <c r="H1632" s="324">
        <v>12.5</v>
      </c>
      <c r="I1632" s="324">
        <v>0.25</v>
      </c>
      <c r="J1632" s="324">
        <v>1.125</v>
      </c>
      <c r="K1632" s="324" t="s">
        <v>2894</v>
      </c>
      <c r="L1632" s="325" t="s">
        <v>5384</v>
      </c>
      <c r="M1632" s="326" t="s">
        <v>5388</v>
      </c>
      <c r="N1632" s="334"/>
      <c r="O1632" s="321" t="s">
        <v>4684</v>
      </c>
    </row>
    <row r="1633" spans="2:15">
      <c r="B1633" s="322">
        <v>44607</v>
      </c>
      <c r="C1633" s="323">
        <v>3950</v>
      </c>
      <c r="D1633" s="323" t="s">
        <v>2845</v>
      </c>
      <c r="E1633" s="325" t="s">
        <v>94</v>
      </c>
      <c r="G1633" s="324">
        <v>10.5</v>
      </c>
      <c r="H1633" s="324">
        <v>10.5</v>
      </c>
      <c r="I1633" s="324">
        <v>1.25</v>
      </c>
      <c r="J1633" s="324">
        <v>8.0000000000000004E-4</v>
      </c>
      <c r="K1633" s="324" t="s">
        <v>2894</v>
      </c>
      <c r="L1633" s="325" t="s">
        <v>5384</v>
      </c>
      <c r="M1633" s="326" t="s">
        <v>5389</v>
      </c>
      <c r="N1633" s="334" t="s">
        <v>4562</v>
      </c>
      <c r="O1633" s="321" t="s">
        <v>4562</v>
      </c>
    </row>
    <row r="1634" spans="2:15">
      <c r="B1634" s="322">
        <v>44607</v>
      </c>
      <c r="C1634" s="323">
        <v>3951</v>
      </c>
      <c r="D1634" s="323" t="s">
        <v>2849</v>
      </c>
      <c r="E1634" s="325" t="s">
        <v>94</v>
      </c>
      <c r="G1634" s="324">
        <v>10.875</v>
      </c>
      <c r="H1634" s="324">
        <v>10.8125</v>
      </c>
      <c r="I1634" s="324">
        <v>2.75</v>
      </c>
      <c r="J1634" s="324" t="s">
        <v>4982</v>
      </c>
      <c r="K1634" s="324" t="s">
        <v>2894</v>
      </c>
      <c r="L1634" s="325" t="s">
        <v>5384</v>
      </c>
      <c r="M1634" s="326" t="s">
        <v>5390</v>
      </c>
      <c r="N1634" s="334"/>
    </row>
    <row r="1635" spans="2:15">
      <c r="B1635" s="322">
        <v>44607</v>
      </c>
      <c r="C1635" s="323">
        <v>3952</v>
      </c>
      <c r="D1635" s="323" t="s">
        <v>2845</v>
      </c>
      <c r="E1635" s="325" t="s">
        <v>94</v>
      </c>
      <c r="G1635" s="324">
        <v>12.5</v>
      </c>
      <c r="H1635" s="324">
        <v>12.5</v>
      </c>
      <c r="I1635" s="324">
        <v>2.5</v>
      </c>
      <c r="J1635" s="324">
        <v>2.3125</v>
      </c>
      <c r="K1635" s="324" t="s">
        <v>2894</v>
      </c>
      <c r="L1635" s="325" t="s">
        <v>5384</v>
      </c>
      <c r="M1635" s="326" t="s">
        <v>5391</v>
      </c>
      <c r="N1635" s="334"/>
    </row>
    <row r="1636" spans="2:15">
      <c r="B1636" s="322">
        <v>44607</v>
      </c>
      <c r="C1636" s="323">
        <v>3953</v>
      </c>
      <c r="D1636" s="323" t="s">
        <v>2849</v>
      </c>
      <c r="E1636" s="325" t="s">
        <v>94</v>
      </c>
      <c r="G1636" s="324">
        <v>15.5</v>
      </c>
      <c r="H1636" s="324">
        <v>12.5</v>
      </c>
      <c r="I1636" s="324">
        <v>2.5</v>
      </c>
      <c r="J1636" s="324" t="s">
        <v>2954</v>
      </c>
      <c r="K1636" s="324" t="s">
        <v>2894</v>
      </c>
      <c r="L1636" s="325" t="s">
        <v>5392</v>
      </c>
      <c r="M1636" s="326" t="s">
        <v>5393</v>
      </c>
      <c r="N1636" s="334"/>
      <c r="O1636" s="321" t="s">
        <v>5394</v>
      </c>
    </row>
    <row r="1637" spans="2:15">
      <c r="C1637" s="323">
        <v>3954</v>
      </c>
      <c r="N1637" s="334"/>
    </row>
    <row r="1638" spans="2:15">
      <c r="B1638" s="322">
        <v>44607</v>
      </c>
      <c r="C1638" s="323">
        <v>3955</v>
      </c>
      <c r="D1638" s="323" t="s">
        <v>2907</v>
      </c>
      <c r="E1638" s="325" t="s">
        <v>2035</v>
      </c>
      <c r="G1638" s="324">
        <v>12.34375</v>
      </c>
      <c r="H1638" s="324">
        <v>12.34375</v>
      </c>
      <c r="I1638" s="324">
        <v>0.5</v>
      </c>
      <c r="J1638" s="370" t="s">
        <v>5395</v>
      </c>
      <c r="K1638" s="324" t="s">
        <v>4132</v>
      </c>
      <c r="L1638" s="325" t="s">
        <v>5396</v>
      </c>
      <c r="M1638" s="326" t="s">
        <v>5397</v>
      </c>
      <c r="N1638" s="334"/>
    </row>
    <row r="1639" spans="2:15">
      <c r="C1639" s="323">
        <v>3956</v>
      </c>
      <c r="N1639" s="334"/>
    </row>
    <row r="1640" spans="2:15">
      <c r="B1640" s="322">
        <v>44608</v>
      </c>
      <c r="C1640" s="323">
        <v>3957</v>
      </c>
      <c r="D1640" s="323" t="s">
        <v>2849</v>
      </c>
      <c r="E1640" s="325" t="s">
        <v>2035</v>
      </c>
      <c r="G1640" s="324">
        <v>10.25</v>
      </c>
      <c r="H1640" s="324">
        <v>5.625</v>
      </c>
      <c r="I1640" s="324">
        <v>2</v>
      </c>
      <c r="J1640" s="324" t="s">
        <v>2954</v>
      </c>
      <c r="K1640" s="324" t="s">
        <v>2861</v>
      </c>
      <c r="L1640" s="325" t="s">
        <v>5398</v>
      </c>
      <c r="M1640" s="326" t="s">
        <v>309</v>
      </c>
      <c r="N1640" s="334"/>
      <c r="O1640" s="321" t="s">
        <v>2872</v>
      </c>
    </row>
    <row r="1641" spans="2:15">
      <c r="B1641" s="322">
        <v>44608</v>
      </c>
      <c r="C1641" s="323">
        <v>3958</v>
      </c>
      <c r="D1641" s="323" t="s">
        <v>2845</v>
      </c>
      <c r="E1641" s="325" t="s">
        <v>94</v>
      </c>
      <c r="G1641" s="324">
        <v>17.8125</v>
      </c>
      <c r="H1641" s="324">
        <v>10.4375</v>
      </c>
      <c r="I1641" s="324">
        <v>1.0625</v>
      </c>
      <c r="J1641" s="324">
        <v>0.875</v>
      </c>
      <c r="K1641" s="324" t="s">
        <v>2936</v>
      </c>
      <c r="L1641" s="325" t="s">
        <v>5398</v>
      </c>
      <c r="N1641" s="334" t="s">
        <v>4562</v>
      </c>
      <c r="O1641" s="321" t="s">
        <v>4562</v>
      </c>
    </row>
    <row r="1642" spans="2:15">
      <c r="B1642" s="322">
        <v>44620</v>
      </c>
      <c r="C1642" s="323">
        <v>3959</v>
      </c>
      <c r="D1642" s="323" t="s">
        <v>2845</v>
      </c>
      <c r="E1642" s="325" t="s">
        <v>94</v>
      </c>
      <c r="G1642" s="324">
        <v>3.40625</v>
      </c>
      <c r="H1642" s="324">
        <v>2.59375</v>
      </c>
      <c r="I1642" s="324">
        <v>1.5</v>
      </c>
      <c r="J1642" s="324">
        <v>0.75</v>
      </c>
      <c r="K1642" s="324" t="s">
        <v>2861</v>
      </c>
      <c r="L1642" s="325" t="s">
        <v>5399</v>
      </c>
      <c r="M1642" s="326" t="s">
        <v>5400</v>
      </c>
      <c r="N1642" s="334"/>
    </row>
    <row r="1643" spans="2:15">
      <c r="B1643" s="322">
        <v>44621</v>
      </c>
      <c r="C1643" s="323">
        <v>3960</v>
      </c>
      <c r="D1643" s="323" t="s">
        <v>2845</v>
      </c>
      <c r="E1643" s="325" t="s">
        <v>94</v>
      </c>
      <c r="G1643" s="324">
        <v>8.4375</v>
      </c>
      <c r="H1643" s="324">
        <v>4.25</v>
      </c>
      <c r="I1643" s="324">
        <v>1.25</v>
      </c>
      <c r="J1643" s="324">
        <v>0.875</v>
      </c>
      <c r="K1643" s="324" t="s">
        <v>2861</v>
      </c>
      <c r="L1643" s="325" t="s">
        <v>5401</v>
      </c>
      <c r="M1643" s="326" t="s">
        <v>5402</v>
      </c>
      <c r="N1643" s="334"/>
    </row>
    <row r="1644" spans="2:15">
      <c r="B1644" s="322">
        <v>44621</v>
      </c>
      <c r="C1644" s="323">
        <v>3961</v>
      </c>
      <c r="D1644" s="323" t="s">
        <v>2845</v>
      </c>
      <c r="E1644" s="325" t="s">
        <v>94</v>
      </c>
      <c r="G1644" s="324">
        <v>5.25</v>
      </c>
      <c r="H1644" s="324">
        <v>2.75</v>
      </c>
      <c r="I1644" s="324">
        <v>0.875</v>
      </c>
      <c r="J1644" s="324">
        <v>0.75</v>
      </c>
      <c r="K1644" s="324" t="s">
        <v>2861</v>
      </c>
      <c r="L1644" s="325" t="s">
        <v>5382</v>
      </c>
      <c r="N1644" s="334"/>
    </row>
    <row r="1645" spans="2:15">
      <c r="B1645" s="322">
        <v>44622</v>
      </c>
      <c r="C1645" s="323">
        <v>3962</v>
      </c>
      <c r="D1645" s="323" t="s">
        <v>2845</v>
      </c>
      <c r="E1645" s="325" t="s">
        <v>94</v>
      </c>
      <c r="G1645" s="324">
        <v>8.1875</v>
      </c>
      <c r="H1645" s="324">
        <v>4.125</v>
      </c>
      <c r="I1645" s="324">
        <v>2.5</v>
      </c>
      <c r="J1645" s="324">
        <v>2.5</v>
      </c>
      <c r="K1645" s="324" t="s">
        <v>2861</v>
      </c>
      <c r="L1645" s="325" t="s">
        <v>5403</v>
      </c>
      <c r="N1645" s="334" t="s">
        <v>2872</v>
      </c>
      <c r="O1645" s="321" t="s">
        <v>2872</v>
      </c>
    </row>
    <row r="1646" spans="2:15">
      <c r="B1646" s="322">
        <v>44623</v>
      </c>
      <c r="C1646" s="323">
        <v>3963</v>
      </c>
      <c r="D1646" s="323" t="s">
        <v>2845</v>
      </c>
      <c r="E1646" s="325" t="s">
        <v>94</v>
      </c>
      <c r="G1646" s="324">
        <v>3.59375</v>
      </c>
      <c r="H1646" s="324">
        <v>3.59375</v>
      </c>
      <c r="I1646" s="324">
        <v>0.65625</v>
      </c>
      <c r="J1646" s="324">
        <v>0.5625</v>
      </c>
      <c r="K1646" s="324" t="s">
        <v>2861</v>
      </c>
      <c r="L1646" s="325" t="s">
        <v>5404</v>
      </c>
      <c r="N1646" s="334"/>
    </row>
    <row r="1647" spans="2:15">
      <c r="C1647" s="323">
        <v>3964</v>
      </c>
      <c r="N1647" s="334"/>
    </row>
    <row r="1648" spans="2:15" s="377" customFormat="1">
      <c r="B1648" s="371">
        <v>44623</v>
      </c>
      <c r="C1648" s="372">
        <v>3965</v>
      </c>
      <c r="D1648" s="372" t="s">
        <v>5405</v>
      </c>
      <c r="E1648" s="373" t="s">
        <v>94</v>
      </c>
      <c r="F1648" s="373"/>
      <c r="G1648" s="374">
        <v>8.75</v>
      </c>
      <c r="H1648" s="374">
        <v>5.5</v>
      </c>
      <c r="I1648" s="374">
        <v>1.125</v>
      </c>
      <c r="J1648" s="374">
        <v>1</v>
      </c>
      <c r="K1648" s="374" t="s">
        <v>3736</v>
      </c>
      <c r="L1648" s="373" t="s">
        <v>5406</v>
      </c>
      <c r="M1648" s="375" t="s">
        <v>5407</v>
      </c>
      <c r="N1648" s="376"/>
    </row>
    <row r="1649" spans="2:17">
      <c r="B1649" s="322">
        <v>44627</v>
      </c>
      <c r="C1649" s="323">
        <v>3966</v>
      </c>
      <c r="D1649" s="323" t="s">
        <v>2845</v>
      </c>
      <c r="E1649" s="325" t="s">
        <v>94</v>
      </c>
      <c r="G1649" s="324">
        <v>8.1875</v>
      </c>
      <c r="H1649" s="324">
        <v>7.5625</v>
      </c>
      <c r="I1649" s="324">
        <v>0.875</v>
      </c>
      <c r="J1649" s="324" t="s">
        <v>5408</v>
      </c>
      <c r="K1649" s="324" t="s">
        <v>2861</v>
      </c>
      <c r="L1649" s="325" t="s">
        <v>5409</v>
      </c>
      <c r="M1649" s="326" t="s">
        <v>5410</v>
      </c>
      <c r="N1649" s="334" t="s">
        <v>2872</v>
      </c>
      <c r="O1649" s="321" t="s">
        <v>2872</v>
      </c>
      <c r="P1649" s="321" t="s">
        <v>3656</v>
      </c>
      <c r="Q1649" s="321" t="s">
        <v>3656</v>
      </c>
    </row>
    <row r="1650" spans="2:17">
      <c r="B1650" s="322">
        <v>44629</v>
      </c>
      <c r="C1650" s="323">
        <v>3967</v>
      </c>
      <c r="D1650" s="323" t="s">
        <v>2845</v>
      </c>
      <c r="E1650" s="325" t="s">
        <v>94</v>
      </c>
      <c r="G1650" s="324">
        <v>12.5</v>
      </c>
      <c r="H1650" s="324">
        <v>9</v>
      </c>
      <c r="I1650" s="324">
        <v>1</v>
      </c>
      <c r="J1650" s="324">
        <v>0.875</v>
      </c>
      <c r="K1650" s="324" t="s">
        <v>2861</v>
      </c>
      <c r="L1650" s="325" t="s">
        <v>5411</v>
      </c>
      <c r="M1650" s="326" t="s">
        <v>5412</v>
      </c>
      <c r="N1650" s="334"/>
      <c r="O1650" s="321" t="s">
        <v>2872</v>
      </c>
    </row>
    <row r="1651" spans="2:17">
      <c r="B1651" s="322">
        <v>44629</v>
      </c>
      <c r="C1651" s="323">
        <v>3968</v>
      </c>
      <c r="D1651" s="323" t="s">
        <v>5405</v>
      </c>
      <c r="E1651" s="325" t="s">
        <v>94</v>
      </c>
      <c r="G1651" s="324">
        <v>8</v>
      </c>
      <c r="H1651" s="324">
        <v>4</v>
      </c>
      <c r="I1651" s="324">
        <v>1</v>
      </c>
      <c r="J1651" s="324">
        <v>0.875</v>
      </c>
      <c r="K1651" s="324" t="s">
        <v>2861</v>
      </c>
      <c r="L1651" s="325" t="s">
        <v>5413</v>
      </c>
      <c r="N1651" s="334" t="s">
        <v>2851</v>
      </c>
      <c r="O1651" s="321" t="s">
        <v>2851</v>
      </c>
    </row>
    <row r="1652" spans="2:17">
      <c r="B1652" s="322">
        <v>44629</v>
      </c>
      <c r="C1652" s="323">
        <v>3969</v>
      </c>
      <c r="D1652" s="323" t="s">
        <v>2845</v>
      </c>
      <c r="E1652" s="325" t="s">
        <v>94</v>
      </c>
      <c r="G1652" s="324">
        <v>6</v>
      </c>
      <c r="H1652" s="324">
        <v>5</v>
      </c>
      <c r="I1652" s="324">
        <v>1</v>
      </c>
      <c r="J1652" s="324">
        <v>0.875</v>
      </c>
      <c r="K1652" s="324" t="s">
        <v>2861</v>
      </c>
      <c r="L1652" s="325" t="s">
        <v>5413</v>
      </c>
      <c r="M1652" s="326" t="s">
        <v>5414</v>
      </c>
      <c r="N1652" s="334" t="s">
        <v>2910</v>
      </c>
      <c r="O1652" s="321" t="s">
        <v>2910</v>
      </c>
    </row>
    <row r="1653" spans="2:17">
      <c r="B1653" s="322">
        <v>44629</v>
      </c>
      <c r="C1653" s="323">
        <v>3970</v>
      </c>
      <c r="D1653" s="323" t="s">
        <v>3866</v>
      </c>
      <c r="E1653" s="325" t="s">
        <v>3825</v>
      </c>
      <c r="N1653" s="334"/>
    </row>
    <row r="1654" spans="2:17">
      <c r="B1654" s="322">
        <v>44658</v>
      </c>
      <c r="C1654" s="323">
        <v>3971</v>
      </c>
      <c r="D1654" s="323" t="s">
        <v>2849</v>
      </c>
      <c r="E1654" s="325" t="s">
        <v>2035</v>
      </c>
      <c r="G1654" s="324">
        <v>4.96875</v>
      </c>
      <c r="H1654" s="324">
        <v>3.03125</v>
      </c>
      <c r="I1654" s="324">
        <v>0.625</v>
      </c>
      <c r="J1654" s="324" t="s">
        <v>4991</v>
      </c>
      <c r="K1654" s="324" t="s">
        <v>2861</v>
      </c>
      <c r="L1654" s="325" t="s">
        <v>5382</v>
      </c>
      <c r="M1654" s="326" t="s">
        <v>5415</v>
      </c>
      <c r="N1654" s="334" t="s">
        <v>2848</v>
      </c>
    </row>
    <row r="1655" spans="2:17">
      <c r="B1655" s="322">
        <v>44634</v>
      </c>
      <c r="C1655" s="323">
        <v>3972</v>
      </c>
      <c r="D1655" s="323" t="s">
        <v>2845</v>
      </c>
      <c r="E1655" s="325" t="s">
        <v>94</v>
      </c>
      <c r="G1655" s="324">
        <v>4.375</v>
      </c>
      <c r="H1655" s="324">
        <v>4.375</v>
      </c>
      <c r="I1655" s="324">
        <v>0.625</v>
      </c>
      <c r="J1655" s="324">
        <v>0.5</v>
      </c>
      <c r="K1655" s="324" t="s">
        <v>2899</v>
      </c>
      <c r="L1655" s="325" t="s">
        <v>5416</v>
      </c>
      <c r="N1655" s="334" t="s">
        <v>2848</v>
      </c>
      <c r="O1655" s="321" t="s">
        <v>5417</v>
      </c>
    </row>
    <row r="1656" spans="2:17">
      <c r="B1656" s="322">
        <v>44634</v>
      </c>
      <c r="C1656" s="323">
        <v>3973</v>
      </c>
      <c r="D1656" s="323" t="s">
        <v>2845</v>
      </c>
      <c r="E1656" s="325" t="s">
        <v>94</v>
      </c>
      <c r="G1656" s="324">
        <v>4</v>
      </c>
      <c r="H1656" s="324">
        <v>3.0625</v>
      </c>
      <c r="I1656" s="324">
        <v>1.25</v>
      </c>
      <c r="J1656" s="324">
        <v>1.25</v>
      </c>
      <c r="K1656" s="324" t="s">
        <v>4102</v>
      </c>
      <c r="L1656" s="325" t="s">
        <v>5341</v>
      </c>
      <c r="M1656" s="326" t="s">
        <v>5418</v>
      </c>
      <c r="N1656" s="334" t="s">
        <v>5419</v>
      </c>
      <c r="O1656" s="321" t="s">
        <v>5420</v>
      </c>
    </row>
    <row r="1657" spans="2:17">
      <c r="B1657" s="322">
        <v>44635</v>
      </c>
      <c r="C1657" s="323">
        <v>3974</v>
      </c>
      <c r="D1657" s="323" t="s">
        <v>2845</v>
      </c>
      <c r="E1657" s="325" t="s">
        <v>94</v>
      </c>
      <c r="G1657" s="324">
        <v>12.4375</v>
      </c>
      <c r="H1657" s="324">
        <v>8.4375</v>
      </c>
      <c r="I1657" s="324">
        <v>1.25</v>
      </c>
      <c r="J1657" s="324">
        <v>0.875</v>
      </c>
      <c r="K1657" s="324" t="s">
        <v>4102</v>
      </c>
      <c r="L1657" s="325" t="s">
        <v>5341</v>
      </c>
      <c r="M1657" s="326" t="s">
        <v>5421</v>
      </c>
      <c r="N1657" s="334" t="s">
        <v>2872</v>
      </c>
      <c r="O1657" s="321" t="s">
        <v>2872</v>
      </c>
    </row>
    <row r="1658" spans="2:17">
      <c r="B1658" s="322">
        <v>44635</v>
      </c>
      <c r="C1658" s="323">
        <v>3975</v>
      </c>
      <c r="D1658" s="323" t="s">
        <v>2845</v>
      </c>
      <c r="E1658" s="325" t="s">
        <v>94</v>
      </c>
      <c r="G1658" s="324">
        <v>7</v>
      </c>
      <c r="H1658" s="324">
        <v>7</v>
      </c>
      <c r="I1658" s="324">
        <v>1</v>
      </c>
      <c r="J1658" s="324">
        <v>1</v>
      </c>
      <c r="K1658" s="324" t="s">
        <v>4102</v>
      </c>
      <c r="L1658" s="325" t="s">
        <v>5342</v>
      </c>
      <c r="M1658" s="326" t="s">
        <v>5422</v>
      </c>
      <c r="N1658" s="334" t="s">
        <v>4193</v>
      </c>
      <c r="O1658" s="321" t="s">
        <v>4193</v>
      </c>
    </row>
    <row r="1659" spans="2:17">
      <c r="B1659" s="322">
        <v>44636</v>
      </c>
      <c r="C1659" s="323">
        <v>3976</v>
      </c>
      <c r="D1659" s="323" t="s">
        <v>2845</v>
      </c>
      <c r="E1659" s="325" t="s">
        <v>94</v>
      </c>
      <c r="G1659" s="324">
        <v>12.59375</v>
      </c>
      <c r="H1659" s="324">
        <v>12.59375</v>
      </c>
      <c r="I1659" s="324">
        <v>1.125</v>
      </c>
      <c r="J1659" s="324">
        <v>1.125</v>
      </c>
      <c r="K1659" s="324" t="s">
        <v>2894</v>
      </c>
      <c r="L1659" s="325" t="s">
        <v>5423</v>
      </c>
      <c r="M1659" s="326" t="s">
        <v>5424</v>
      </c>
      <c r="N1659" s="334" t="s">
        <v>5425</v>
      </c>
      <c r="O1659" s="321" t="s">
        <v>5425</v>
      </c>
    </row>
    <row r="1660" spans="2:17">
      <c r="B1660" s="322">
        <v>44636</v>
      </c>
      <c r="C1660" s="323">
        <v>3977</v>
      </c>
      <c r="D1660" s="323" t="s">
        <v>2845</v>
      </c>
      <c r="E1660" s="325" t="s">
        <v>94</v>
      </c>
      <c r="G1660" s="324">
        <v>6.75</v>
      </c>
      <c r="H1660" s="324">
        <v>5.15625</v>
      </c>
      <c r="I1660" s="324">
        <v>1.5</v>
      </c>
      <c r="J1660" s="324">
        <v>1.1875</v>
      </c>
      <c r="K1660" s="324" t="s">
        <v>2861</v>
      </c>
      <c r="L1660" s="325" t="s">
        <v>5426</v>
      </c>
      <c r="M1660" s="326" t="s">
        <v>5427</v>
      </c>
      <c r="N1660" s="334" t="s">
        <v>5428</v>
      </c>
      <c r="O1660" s="321" t="s">
        <v>5428</v>
      </c>
      <c r="P1660" s="321" t="s">
        <v>4208</v>
      </c>
      <c r="Q1660" s="321" t="s">
        <v>5429</v>
      </c>
    </row>
    <row r="1661" spans="2:17">
      <c r="B1661" s="322">
        <v>44636</v>
      </c>
      <c r="C1661" s="323">
        <v>3978</v>
      </c>
      <c r="D1661" s="323" t="s">
        <v>2845</v>
      </c>
      <c r="J1661" s="324">
        <v>0.5625</v>
      </c>
      <c r="L1661" s="325" t="s">
        <v>5430</v>
      </c>
      <c r="M1661" s="326" t="s">
        <v>5431</v>
      </c>
      <c r="N1661" s="334" t="s">
        <v>5432</v>
      </c>
      <c r="O1661" s="321" t="s">
        <v>5432</v>
      </c>
    </row>
    <row r="1662" spans="2:17">
      <c r="B1662" s="322">
        <v>44637</v>
      </c>
      <c r="C1662" s="323">
        <v>3979</v>
      </c>
      <c r="D1662" s="323" t="s">
        <v>2845</v>
      </c>
      <c r="E1662" s="325" t="s">
        <v>94</v>
      </c>
      <c r="G1662" s="324">
        <v>5.625</v>
      </c>
      <c r="H1662" s="324">
        <v>2</v>
      </c>
      <c r="I1662" s="324">
        <v>1.5</v>
      </c>
      <c r="J1662" s="324">
        <v>0.75</v>
      </c>
      <c r="K1662" s="324" t="s">
        <v>2861</v>
      </c>
      <c r="L1662" s="325" t="s">
        <v>5433</v>
      </c>
      <c r="M1662" s="326" t="s">
        <v>5434</v>
      </c>
      <c r="N1662" s="334" t="s">
        <v>3607</v>
      </c>
      <c r="O1662" s="321" t="s">
        <v>3607</v>
      </c>
    </row>
    <row r="1663" spans="2:17">
      <c r="B1663" s="322">
        <v>44643</v>
      </c>
      <c r="C1663" s="323">
        <v>3980</v>
      </c>
      <c r="D1663" s="323" t="s">
        <v>5405</v>
      </c>
      <c r="E1663" s="325" t="s">
        <v>94</v>
      </c>
      <c r="G1663" s="324">
        <v>7.125</v>
      </c>
      <c r="H1663" s="324">
        <v>6.625</v>
      </c>
      <c r="I1663" s="324">
        <v>2</v>
      </c>
      <c r="J1663" s="324">
        <v>2</v>
      </c>
      <c r="K1663" s="324" t="s">
        <v>4102</v>
      </c>
      <c r="L1663" s="325" t="s">
        <v>5435</v>
      </c>
      <c r="N1663" s="334" t="s">
        <v>2872</v>
      </c>
      <c r="O1663" s="321" t="s">
        <v>2872</v>
      </c>
    </row>
    <row r="1664" spans="2:17">
      <c r="B1664" s="322">
        <v>44648</v>
      </c>
      <c r="C1664" s="323">
        <v>3981</v>
      </c>
      <c r="D1664" s="323" t="s">
        <v>5405</v>
      </c>
      <c r="E1664" s="325" t="s">
        <v>94</v>
      </c>
      <c r="G1664" s="324">
        <v>5.875</v>
      </c>
      <c r="H1664" s="324">
        <v>1.75</v>
      </c>
      <c r="I1664" s="324">
        <v>1.125</v>
      </c>
      <c r="J1664" s="324">
        <v>0.625</v>
      </c>
      <c r="K1664" s="324" t="s">
        <v>2899</v>
      </c>
      <c r="L1664" s="325" t="s">
        <v>5436</v>
      </c>
      <c r="M1664" s="326" t="s">
        <v>5437</v>
      </c>
      <c r="N1664" s="334" t="s">
        <v>2848</v>
      </c>
      <c r="O1664" s="321" t="s">
        <v>2848</v>
      </c>
    </row>
    <row r="1665" spans="1:17">
      <c r="B1665" s="322">
        <v>44648</v>
      </c>
      <c r="C1665" s="323">
        <v>3982</v>
      </c>
      <c r="D1665" s="323" t="s">
        <v>5405</v>
      </c>
      <c r="E1665" s="325" t="s">
        <v>94</v>
      </c>
      <c r="G1665" s="324">
        <v>4.625</v>
      </c>
      <c r="H1665" s="324">
        <v>2.125</v>
      </c>
      <c r="I1665" s="324">
        <v>2.125</v>
      </c>
      <c r="J1665" s="324">
        <v>1.875</v>
      </c>
      <c r="K1665" s="324" t="s">
        <v>2899</v>
      </c>
      <c r="L1665" s="325" t="s">
        <v>5436</v>
      </c>
      <c r="M1665" s="326" t="s">
        <v>5438</v>
      </c>
      <c r="N1665" s="334" t="s">
        <v>2851</v>
      </c>
      <c r="O1665" s="321" t="s">
        <v>2851</v>
      </c>
    </row>
    <row r="1666" spans="1:17">
      <c r="B1666" s="322">
        <v>44649</v>
      </c>
      <c r="C1666" s="323">
        <v>3983</v>
      </c>
      <c r="D1666" s="323" t="s">
        <v>2845</v>
      </c>
      <c r="E1666" s="325" t="s">
        <v>94</v>
      </c>
      <c r="G1666" s="324">
        <v>6</v>
      </c>
      <c r="H1666" s="324">
        <v>6</v>
      </c>
      <c r="I1666" s="324">
        <v>4</v>
      </c>
      <c r="J1666" s="324">
        <v>1.5</v>
      </c>
      <c r="K1666" s="324" t="s">
        <v>2861</v>
      </c>
      <c r="L1666" s="325" t="s">
        <v>5436</v>
      </c>
      <c r="M1666" s="326" t="s">
        <v>5439</v>
      </c>
      <c r="N1666" s="334" t="s">
        <v>5440</v>
      </c>
      <c r="O1666" s="321" t="s">
        <v>5440</v>
      </c>
    </row>
    <row r="1667" spans="1:17">
      <c r="B1667" s="322">
        <v>44649</v>
      </c>
      <c r="C1667" s="323">
        <v>3984</v>
      </c>
      <c r="D1667" s="323" t="s">
        <v>2845</v>
      </c>
      <c r="E1667" s="325" t="s">
        <v>94</v>
      </c>
      <c r="G1667" s="324">
        <v>8.5</v>
      </c>
      <c r="H1667" s="324">
        <v>8.5</v>
      </c>
      <c r="I1667" s="324">
        <v>4.5</v>
      </c>
      <c r="J1667" s="324">
        <v>1.5</v>
      </c>
      <c r="K1667" s="324" t="s">
        <v>2855</v>
      </c>
      <c r="L1667" s="325" t="s">
        <v>5436</v>
      </c>
      <c r="M1667" s="326" t="s">
        <v>5441</v>
      </c>
      <c r="N1667" s="334"/>
    </row>
    <row r="1668" spans="1:17">
      <c r="A1668" s="361"/>
      <c r="B1668" s="322">
        <v>44651</v>
      </c>
      <c r="C1668" s="323">
        <v>3985</v>
      </c>
      <c r="D1668" s="323" t="s">
        <v>2845</v>
      </c>
      <c r="E1668" s="325" t="s">
        <v>94</v>
      </c>
      <c r="G1668" s="324">
        <v>10.5</v>
      </c>
      <c r="H1668" s="324">
        <v>8.5</v>
      </c>
      <c r="I1668" s="324">
        <v>1.25</v>
      </c>
      <c r="J1668" s="324">
        <v>1.125</v>
      </c>
      <c r="K1668" s="324" t="s">
        <v>2894</v>
      </c>
      <c r="L1668" s="325" t="s">
        <v>5442</v>
      </c>
      <c r="M1668" s="326" t="s">
        <v>5443</v>
      </c>
      <c r="N1668" s="334" t="s">
        <v>5440</v>
      </c>
      <c r="O1668" s="321" t="s">
        <v>5440</v>
      </c>
    </row>
    <row r="1669" spans="1:17">
      <c r="A1669" s="361"/>
      <c r="B1669" s="322">
        <v>44657</v>
      </c>
      <c r="C1669" s="323">
        <v>3986</v>
      </c>
      <c r="D1669" s="323" t="s">
        <v>2845</v>
      </c>
      <c r="E1669" s="325" t="s">
        <v>94</v>
      </c>
      <c r="G1669" s="324">
        <v>15</v>
      </c>
      <c r="H1669" s="324">
        <v>8.5</v>
      </c>
      <c r="I1669" s="324">
        <v>1.75</v>
      </c>
      <c r="J1669" s="324">
        <v>1.25</v>
      </c>
      <c r="K1669" s="324" t="s">
        <v>2936</v>
      </c>
      <c r="L1669" s="325" t="s">
        <v>5159</v>
      </c>
      <c r="M1669" s="326" t="s">
        <v>5444</v>
      </c>
      <c r="N1669" s="334" t="s">
        <v>5440</v>
      </c>
      <c r="O1669" s="321" t="s">
        <v>5440</v>
      </c>
    </row>
    <row r="1670" spans="1:17">
      <c r="B1670" s="322">
        <v>44658</v>
      </c>
      <c r="C1670" s="323">
        <v>3987</v>
      </c>
      <c r="D1670" s="323" t="s">
        <v>2845</v>
      </c>
      <c r="E1670" s="325" t="s">
        <v>94</v>
      </c>
      <c r="G1670" s="324">
        <v>7.25</v>
      </c>
      <c r="H1670" s="324">
        <v>6.75</v>
      </c>
      <c r="I1670" s="324">
        <v>2</v>
      </c>
      <c r="J1670" s="324">
        <v>2</v>
      </c>
      <c r="K1670" s="324" t="s">
        <v>4102</v>
      </c>
      <c r="L1670" s="325" t="s">
        <v>5435</v>
      </c>
      <c r="N1670" s="334" t="s">
        <v>2872</v>
      </c>
      <c r="O1670" s="321" t="s">
        <v>2872</v>
      </c>
    </row>
    <row r="1671" spans="1:17">
      <c r="B1671" s="322">
        <v>44658</v>
      </c>
      <c r="C1671" s="323">
        <v>3988</v>
      </c>
      <c r="D1671" s="323" t="s">
        <v>2845</v>
      </c>
      <c r="E1671" s="325" t="s">
        <v>94</v>
      </c>
      <c r="G1671" s="324">
        <v>10</v>
      </c>
      <c r="H1671" s="324">
        <v>6</v>
      </c>
      <c r="I1671" s="324">
        <v>4</v>
      </c>
      <c r="J1671" s="324">
        <v>1.5</v>
      </c>
      <c r="K1671" s="324" t="s">
        <v>2936</v>
      </c>
      <c r="L1671" s="325" t="s">
        <v>5445</v>
      </c>
      <c r="M1671" s="326" t="s">
        <v>5446</v>
      </c>
      <c r="N1671" s="334" t="s">
        <v>5440</v>
      </c>
      <c r="O1671" s="321" t="s">
        <v>5440</v>
      </c>
    </row>
    <row r="1672" spans="1:17">
      <c r="B1672" s="322">
        <v>44669</v>
      </c>
      <c r="C1672" s="323">
        <v>3989</v>
      </c>
      <c r="D1672" s="323" t="s">
        <v>2845</v>
      </c>
      <c r="E1672" s="325" t="s">
        <v>94</v>
      </c>
      <c r="G1672" s="324">
        <v>5</v>
      </c>
      <c r="H1672" s="324">
        <v>5</v>
      </c>
      <c r="I1672" s="324">
        <v>2.75</v>
      </c>
      <c r="J1672" s="324">
        <v>2.625</v>
      </c>
      <c r="K1672" s="324" t="s">
        <v>4102</v>
      </c>
      <c r="L1672" s="325" t="s">
        <v>5447</v>
      </c>
      <c r="M1672" s="326" t="s">
        <v>5448</v>
      </c>
      <c r="N1672" s="334" t="s">
        <v>2872</v>
      </c>
      <c r="O1672" s="321" t="s">
        <v>2872</v>
      </c>
    </row>
    <row r="1673" spans="1:17">
      <c r="B1673" s="322">
        <v>44672</v>
      </c>
      <c r="C1673" s="323">
        <v>3990</v>
      </c>
      <c r="D1673" s="323" t="s">
        <v>2849</v>
      </c>
      <c r="E1673" s="325" t="s">
        <v>1788</v>
      </c>
      <c r="G1673" s="324">
        <v>4.3125</v>
      </c>
      <c r="H1673" s="324">
        <v>4.3125</v>
      </c>
      <c r="I1673" s="324">
        <v>1.8125</v>
      </c>
      <c r="J1673" s="324" t="s">
        <v>5125</v>
      </c>
      <c r="K1673" s="324" t="s">
        <v>4102</v>
      </c>
      <c r="L1673" s="325" t="s">
        <v>5308</v>
      </c>
      <c r="M1673" s="326" t="s">
        <v>5449</v>
      </c>
      <c r="N1673" s="334"/>
      <c r="O1673" s="321" t="s">
        <v>4738</v>
      </c>
    </row>
    <row r="1674" spans="1:17">
      <c r="B1674" s="322">
        <v>44672</v>
      </c>
      <c r="C1674" s="323">
        <v>3991</v>
      </c>
      <c r="D1674" s="323" t="s">
        <v>3866</v>
      </c>
      <c r="E1674" s="325" t="s">
        <v>3825</v>
      </c>
      <c r="G1674" s="324">
        <v>4.4375</v>
      </c>
      <c r="H1674" s="324">
        <v>4.4375</v>
      </c>
      <c r="I1674" s="324">
        <v>0.625</v>
      </c>
      <c r="J1674" s="324" t="s">
        <v>5125</v>
      </c>
      <c r="K1674" s="324" t="s">
        <v>3934</v>
      </c>
      <c r="L1674" s="325" t="s">
        <v>5308</v>
      </c>
      <c r="M1674" s="326" t="s">
        <v>5450</v>
      </c>
      <c r="N1674" s="334"/>
    </row>
    <row r="1675" spans="1:17">
      <c r="B1675" s="322">
        <v>44672</v>
      </c>
      <c r="C1675" s="323">
        <v>3992</v>
      </c>
      <c r="D1675" s="323" t="s">
        <v>2845</v>
      </c>
      <c r="E1675" s="325" t="s">
        <v>94</v>
      </c>
      <c r="L1675" s="325" t="s">
        <v>5451</v>
      </c>
      <c r="M1675" s="326" t="s">
        <v>5452</v>
      </c>
      <c r="N1675" s="334" t="s">
        <v>5453</v>
      </c>
      <c r="O1675" s="321" t="s">
        <v>5454</v>
      </c>
      <c r="P1675" s="321" t="s">
        <v>5455</v>
      </c>
      <c r="Q1675" s="321" t="s">
        <v>5455</v>
      </c>
    </row>
    <row r="1676" spans="1:17">
      <c r="B1676" s="322">
        <v>44676</v>
      </c>
      <c r="C1676" s="323">
        <v>3993</v>
      </c>
      <c r="D1676" s="323" t="s">
        <v>2849</v>
      </c>
      <c r="E1676" s="325" t="s">
        <v>94</v>
      </c>
      <c r="G1676" s="324">
        <v>17.875</v>
      </c>
      <c r="H1676" s="324">
        <v>6.125</v>
      </c>
      <c r="I1676" s="324">
        <v>1.75</v>
      </c>
      <c r="J1676" s="324" t="s">
        <v>3270</v>
      </c>
      <c r="K1676" s="324" t="s">
        <v>5456</v>
      </c>
      <c r="L1676" s="325" t="s">
        <v>5457</v>
      </c>
      <c r="M1676" s="326" t="s">
        <v>5458</v>
      </c>
      <c r="N1676" s="334" t="s">
        <v>4684</v>
      </c>
      <c r="O1676" s="321" t="s">
        <v>4684</v>
      </c>
    </row>
    <row r="1677" spans="1:17">
      <c r="B1677" s="322">
        <v>44706</v>
      </c>
      <c r="C1677" s="323">
        <v>3994</v>
      </c>
      <c r="D1677" s="323" t="s">
        <v>2849</v>
      </c>
      <c r="E1677" s="325" t="s">
        <v>2035</v>
      </c>
      <c r="F1677" s="325" t="s">
        <v>2860</v>
      </c>
      <c r="G1677" s="324">
        <v>2.1875</v>
      </c>
      <c r="H1677" s="324">
        <v>2.1875</v>
      </c>
      <c r="I1677" s="324">
        <v>1</v>
      </c>
      <c r="J1677" s="324" t="s">
        <v>5125</v>
      </c>
      <c r="K1677" s="324" t="s">
        <v>2936</v>
      </c>
      <c r="L1677" s="325" t="s">
        <v>5459</v>
      </c>
      <c r="M1677" s="326" t="s">
        <v>5460</v>
      </c>
      <c r="N1677" s="334" t="s">
        <v>5461</v>
      </c>
      <c r="P1677" s="321" t="s">
        <v>3029</v>
      </c>
    </row>
    <row r="1678" spans="1:17">
      <c r="B1678" s="322">
        <v>44706</v>
      </c>
      <c r="C1678" s="323">
        <v>3995</v>
      </c>
      <c r="D1678" s="323" t="s">
        <v>2849</v>
      </c>
      <c r="E1678" s="325" t="s">
        <v>2035</v>
      </c>
      <c r="F1678" s="325" t="s">
        <v>2860</v>
      </c>
      <c r="G1678" s="324">
        <v>4.5625</v>
      </c>
      <c r="H1678" s="324">
        <v>3.3125</v>
      </c>
      <c r="I1678" s="324">
        <v>0.6875</v>
      </c>
      <c r="J1678" s="324" t="s">
        <v>4991</v>
      </c>
      <c r="K1678" s="324" t="s">
        <v>2936</v>
      </c>
      <c r="L1678" s="325" t="s">
        <v>5459</v>
      </c>
      <c r="M1678" s="326" t="s">
        <v>5460</v>
      </c>
      <c r="N1678" s="334" t="s">
        <v>5462</v>
      </c>
      <c r="P1678" s="321" t="s">
        <v>3029</v>
      </c>
    </row>
    <row r="1679" spans="1:17">
      <c r="B1679" s="322">
        <v>44706</v>
      </c>
      <c r="C1679" s="323">
        <v>3996</v>
      </c>
      <c r="D1679" s="323" t="s">
        <v>2907</v>
      </c>
      <c r="E1679" s="325" t="s">
        <v>3786</v>
      </c>
      <c r="G1679" s="324">
        <v>2.3125</v>
      </c>
      <c r="H1679" s="324">
        <v>2.3125</v>
      </c>
      <c r="I1679" s="324">
        <v>1.15625</v>
      </c>
      <c r="J1679" s="324" t="s">
        <v>2954</v>
      </c>
      <c r="K1679" s="324" t="s">
        <v>3168</v>
      </c>
      <c r="L1679" s="325" t="s">
        <v>5459</v>
      </c>
      <c r="M1679" s="326" t="s">
        <v>5463</v>
      </c>
      <c r="N1679" s="334" t="s">
        <v>5464</v>
      </c>
    </row>
    <row r="1680" spans="1:17">
      <c r="B1680" s="322">
        <v>44706</v>
      </c>
      <c r="C1680" s="323">
        <v>3997</v>
      </c>
      <c r="D1680" s="323" t="s">
        <v>2907</v>
      </c>
      <c r="E1680" s="325" t="s">
        <v>3786</v>
      </c>
      <c r="G1680" s="324">
        <v>4.625</v>
      </c>
      <c r="H1680" s="324">
        <v>3.4375</v>
      </c>
      <c r="I1680" s="324">
        <v>0.8125</v>
      </c>
      <c r="J1680" s="324" t="s">
        <v>2954</v>
      </c>
      <c r="K1680" s="324" t="s">
        <v>5465</v>
      </c>
      <c r="L1680" s="325" t="s">
        <v>5459</v>
      </c>
      <c r="M1680" s="326" t="s">
        <v>5466</v>
      </c>
      <c r="N1680" s="334" t="s">
        <v>5467</v>
      </c>
    </row>
    <row r="1681" spans="1:18">
      <c r="B1681" s="322">
        <v>44677</v>
      </c>
      <c r="C1681" s="323">
        <v>3998</v>
      </c>
      <c r="D1681" s="323" t="s">
        <v>2845</v>
      </c>
      <c r="E1681" s="325" t="s">
        <v>94</v>
      </c>
      <c r="G1681" s="324">
        <v>3.625</v>
      </c>
      <c r="H1681" s="324">
        <v>3.625</v>
      </c>
      <c r="I1681" s="324">
        <v>2</v>
      </c>
      <c r="J1681" s="324">
        <v>1.75</v>
      </c>
      <c r="K1681" s="324" t="s">
        <v>2861</v>
      </c>
      <c r="L1681" s="325" t="s">
        <v>5468</v>
      </c>
      <c r="M1681" s="326" t="s">
        <v>5469</v>
      </c>
      <c r="N1681" s="334" t="s">
        <v>5470</v>
      </c>
      <c r="O1681" s="321" t="s">
        <v>5470</v>
      </c>
    </row>
    <row r="1682" spans="1:18">
      <c r="B1682" s="322">
        <v>44677</v>
      </c>
      <c r="C1682" s="323">
        <v>3999</v>
      </c>
      <c r="D1682" s="323" t="s">
        <v>2849</v>
      </c>
      <c r="E1682" s="325" t="s">
        <v>2035</v>
      </c>
      <c r="G1682" s="324">
        <v>7.625</v>
      </c>
      <c r="H1682" s="324">
        <v>2.875</v>
      </c>
      <c r="I1682" s="324">
        <v>0.875</v>
      </c>
      <c r="J1682" s="324" t="s">
        <v>3235</v>
      </c>
      <c r="K1682" s="324" t="s">
        <v>2899</v>
      </c>
      <c r="L1682" s="325" t="s">
        <v>5471</v>
      </c>
      <c r="N1682" s="334"/>
      <c r="O1682" s="321" t="s">
        <v>3607</v>
      </c>
    </row>
    <row r="1683" spans="1:18">
      <c r="B1683" s="322">
        <v>44677</v>
      </c>
      <c r="C1683" s="323">
        <v>4000</v>
      </c>
      <c r="D1683" s="323" t="s">
        <v>3866</v>
      </c>
      <c r="E1683" s="325" t="s">
        <v>3825</v>
      </c>
      <c r="G1683" s="324">
        <v>7.625</v>
      </c>
      <c r="H1683" s="324">
        <v>2.8125</v>
      </c>
      <c r="I1683" s="324">
        <v>0.71875</v>
      </c>
      <c r="J1683" s="324" t="s">
        <v>5125</v>
      </c>
      <c r="K1683" s="324" t="s">
        <v>3934</v>
      </c>
      <c r="L1683" s="325" t="s">
        <v>5471</v>
      </c>
      <c r="M1683" s="326" t="s">
        <v>5472</v>
      </c>
      <c r="N1683" s="334"/>
    </row>
    <row r="1684" spans="1:18">
      <c r="A1684" s="335"/>
      <c r="B1684" s="378"/>
      <c r="C1684" s="337">
        <v>4001</v>
      </c>
      <c r="D1684" s="337" t="s">
        <v>3694</v>
      </c>
      <c r="E1684" s="338" t="s">
        <v>94</v>
      </c>
      <c r="F1684" s="335" t="s">
        <v>2822</v>
      </c>
      <c r="G1684" s="339">
        <v>2.5</v>
      </c>
      <c r="H1684" s="339">
        <v>2.5</v>
      </c>
      <c r="I1684" s="339" t="s">
        <v>234</v>
      </c>
      <c r="J1684" s="339">
        <v>0.5625</v>
      </c>
      <c r="K1684" s="337" t="s">
        <v>2894</v>
      </c>
      <c r="L1684" s="335"/>
      <c r="M1684" s="340" t="s">
        <v>5473</v>
      </c>
      <c r="N1684" s="338" t="s">
        <v>5474</v>
      </c>
      <c r="O1684" s="335" t="s">
        <v>5475</v>
      </c>
      <c r="P1684" s="335" t="s">
        <v>5476</v>
      </c>
      <c r="Q1684" s="335"/>
    </row>
    <row r="1685" spans="1:18">
      <c r="B1685" s="323"/>
      <c r="C1685" s="323">
        <v>4002</v>
      </c>
      <c r="D1685" s="323" t="s">
        <v>3694</v>
      </c>
      <c r="E1685" s="325" t="s">
        <v>94</v>
      </c>
      <c r="F1685" s="321"/>
      <c r="G1685" s="324">
        <v>2.5</v>
      </c>
      <c r="H1685" s="324">
        <v>2.5</v>
      </c>
      <c r="I1685" s="324">
        <v>0.5625</v>
      </c>
      <c r="J1685" s="324">
        <v>0.5625</v>
      </c>
      <c r="K1685" s="323" t="s">
        <v>2894</v>
      </c>
      <c r="L1685" s="321"/>
      <c r="M1685" s="321"/>
      <c r="N1685" s="325" t="s">
        <v>1351</v>
      </c>
    </row>
    <row r="1686" spans="1:18">
      <c r="A1686" s="335"/>
      <c r="B1686" s="337"/>
      <c r="C1686" s="337">
        <v>4006</v>
      </c>
      <c r="D1686" s="337" t="s">
        <v>3694</v>
      </c>
      <c r="E1686" s="338" t="s">
        <v>94</v>
      </c>
      <c r="F1686" s="335" t="s">
        <v>2822</v>
      </c>
      <c r="G1686" s="339">
        <v>2.125</v>
      </c>
      <c r="H1686" s="339">
        <v>1.75</v>
      </c>
      <c r="I1686" s="339">
        <v>0.5625</v>
      </c>
      <c r="J1686" s="339">
        <v>0.5625</v>
      </c>
      <c r="K1686" s="337" t="s">
        <v>2894</v>
      </c>
      <c r="L1686" s="335"/>
      <c r="M1686" s="335"/>
      <c r="N1686" s="338" t="s">
        <v>1351</v>
      </c>
      <c r="O1686" s="335"/>
      <c r="P1686" s="335"/>
      <c r="Q1686" s="335"/>
      <c r="R1686" s="347"/>
    </row>
    <row r="1687" spans="1:18">
      <c r="B1687" s="323"/>
      <c r="C1687" s="323">
        <v>4035</v>
      </c>
      <c r="D1687" s="323" t="s">
        <v>3694</v>
      </c>
      <c r="E1687" s="325" t="s">
        <v>94</v>
      </c>
      <c r="F1687" s="321"/>
      <c r="G1687" s="324">
        <v>3.5</v>
      </c>
      <c r="H1687" s="324">
        <v>3</v>
      </c>
      <c r="I1687" s="324">
        <v>0.5625</v>
      </c>
      <c r="J1687" s="324" t="s">
        <v>3067</v>
      </c>
      <c r="K1687" s="323" t="s">
        <v>2894</v>
      </c>
      <c r="L1687" s="321"/>
      <c r="M1687" s="321" t="s">
        <v>5477</v>
      </c>
      <c r="N1687" s="334" t="s">
        <v>1351</v>
      </c>
    </row>
    <row r="1688" spans="1:18">
      <c r="B1688" s="323"/>
      <c r="C1688" s="323">
        <v>4037</v>
      </c>
      <c r="D1688" s="323" t="s">
        <v>3694</v>
      </c>
      <c r="E1688" s="325" t="s">
        <v>94</v>
      </c>
      <c r="F1688" s="321"/>
      <c r="G1688" s="324">
        <v>3.5</v>
      </c>
      <c r="H1688" s="324">
        <v>3</v>
      </c>
      <c r="I1688" s="324">
        <v>0.5</v>
      </c>
      <c r="J1688" s="324">
        <v>0.5</v>
      </c>
      <c r="K1688" s="323" t="s">
        <v>2894</v>
      </c>
      <c r="L1688" s="321"/>
      <c r="M1688" s="321" t="s">
        <v>5478</v>
      </c>
      <c r="N1688" s="334" t="s">
        <v>5479</v>
      </c>
    </row>
    <row r="1689" spans="1:18">
      <c r="B1689" s="323"/>
      <c r="C1689" s="323">
        <v>4045</v>
      </c>
      <c r="D1689" s="323" t="s">
        <v>3694</v>
      </c>
      <c r="E1689" s="325" t="s">
        <v>94</v>
      </c>
      <c r="F1689" s="321"/>
      <c r="G1689" s="324">
        <v>8</v>
      </c>
      <c r="H1689" s="324">
        <v>2</v>
      </c>
      <c r="I1689" s="324">
        <v>0.5</v>
      </c>
      <c r="J1689" s="324">
        <v>0.5</v>
      </c>
      <c r="K1689" s="323" t="s">
        <v>2894</v>
      </c>
      <c r="L1689" s="321"/>
      <c r="M1689" s="321" t="s">
        <v>963</v>
      </c>
      <c r="N1689" s="334" t="s">
        <v>1351</v>
      </c>
    </row>
    <row r="1690" spans="1:18">
      <c r="B1690" s="323"/>
      <c r="C1690" s="323">
        <v>4051</v>
      </c>
      <c r="D1690" s="323" t="s">
        <v>3694</v>
      </c>
      <c r="E1690" s="325" t="s">
        <v>94</v>
      </c>
      <c r="F1690" s="321"/>
      <c r="G1690" s="324">
        <v>5.25</v>
      </c>
      <c r="H1690" s="324">
        <v>3.25</v>
      </c>
      <c r="I1690" s="324">
        <v>0.5</v>
      </c>
      <c r="J1690" s="324">
        <v>0.5</v>
      </c>
      <c r="K1690" s="323" t="s">
        <v>2894</v>
      </c>
      <c r="L1690" s="321" t="s">
        <v>2884</v>
      </c>
      <c r="M1690" s="321" t="s">
        <v>5480</v>
      </c>
      <c r="N1690" s="325" t="s">
        <v>2739</v>
      </c>
    </row>
    <row r="1691" spans="1:18">
      <c r="B1691" s="323"/>
      <c r="C1691" s="323">
        <v>4057</v>
      </c>
      <c r="D1691" s="323" t="s">
        <v>3694</v>
      </c>
      <c r="E1691" s="325" t="s">
        <v>94</v>
      </c>
      <c r="F1691" s="321"/>
      <c r="G1691" s="324">
        <v>3.375</v>
      </c>
      <c r="H1691" s="324">
        <v>2</v>
      </c>
      <c r="I1691" s="324">
        <v>1.4375</v>
      </c>
      <c r="J1691" s="324">
        <v>1.4375</v>
      </c>
      <c r="K1691" s="323" t="s">
        <v>2894</v>
      </c>
      <c r="L1691" s="321"/>
      <c r="M1691" s="321"/>
    </row>
    <row r="1692" spans="1:18">
      <c r="B1692" s="322">
        <v>44677</v>
      </c>
      <c r="C1692" s="323">
        <v>4111</v>
      </c>
      <c r="D1692" s="323" t="s">
        <v>5481</v>
      </c>
      <c r="E1692" s="325" t="s">
        <v>5356</v>
      </c>
      <c r="G1692" s="324">
        <v>5.6875</v>
      </c>
      <c r="H1692" s="324">
        <v>2.75</v>
      </c>
      <c r="I1692" s="324">
        <v>0.5</v>
      </c>
      <c r="J1692" s="324" t="s">
        <v>2954</v>
      </c>
      <c r="K1692" s="324" t="s">
        <v>2899</v>
      </c>
      <c r="L1692" s="325" t="s">
        <v>5471</v>
      </c>
      <c r="M1692" s="326" t="s">
        <v>5482</v>
      </c>
      <c r="N1692" s="334"/>
      <c r="O1692" s="321" t="s">
        <v>3607</v>
      </c>
    </row>
    <row r="1693" spans="1:18">
      <c r="B1693" s="322">
        <v>44690</v>
      </c>
      <c r="C1693" s="323">
        <v>4112</v>
      </c>
      <c r="D1693" s="323" t="s">
        <v>2845</v>
      </c>
      <c r="E1693" s="325" t="s">
        <v>94</v>
      </c>
      <c r="G1693" s="324">
        <v>18.125</v>
      </c>
      <c r="H1693" s="324">
        <v>3.5</v>
      </c>
      <c r="I1693" s="324">
        <v>2.5</v>
      </c>
      <c r="J1693" s="324">
        <v>2.5</v>
      </c>
      <c r="K1693" s="324" t="s">
        <v>2861</v>
      </c>
      <c r="L1693" s="325" t="s">
        <v>5483</v>
      </c>
      <c r="M1693" s="326" t="s">
        <v>5484</v>
      </c>
      <c r="N1693" s="334"/>
    </row>
    <row r="1694" spans="1:18">
      <c r="B1694" s="322">
        <v>44690</v>
      </c>
      <c r="C1694" s="323">
        <v>4113</v>
      </c>
      <c r="D1694" s="323" t="s">
        <v>2845</v>
      </c>
      <c r="E1694" s="325" t="s">
        <v>94</v>
      </c>
      <c r="G1694" s="324">
        <v>4.625</v>
      </c>
      <c r="H1694" s="324">
        <v>4.625</v>
      </c>
      <c r="I1694" s="324">
        <v>4.125</v>
      </c>
      <c r="J1694" s="324">
        <v>4.0625</v>
      </c>
      <c r="K1694" s="324" t="s">
        <v>4132</v>
      </c>
      <c r="L1694" s="325" t="s">
        <v>5485</v>
      </c>
      <c r="M1694" s="326" t="s">
        <v>5486</v>
      </c>
      <c r="N1694" s="334"/>
    </row>
    <row r="1695" spans="1:18">
      <c r="B1695" s="322">
        <v>44690</v>
      </c>
      <c r="C1695" s="323">
        <v>4114</v>
      </c>
      <c r="D1695" s="323" t="s">
        <v>2849</v>
      </c>
      <c r="E1695" s="325" t="s">
        <v>94</v>
      </c>
      <c r="F1695" s="325" t="s">
        <v>2860</v>
      </c>
      <c r="G1695" s="324">
        <v>2.375</v>
      </c>
      <c r="H1695" s="324">
        <v>2.375</v>
      </c>
      <c r="I1695" s="324">
        <v>1.9375</v>
      </c>
      <c r="J1695" s="324">
        <v>0.75</v>
      </c>
      <c r="K1695" s="324" t="s">
        <v>2861</v>
      </c>
      <c r="L1695" s="325" t="s">
        <v>5487</v>
      </c>
      <c r="M1695" s="326" t="s">
        <v>5488</v>
      </c>
      <c r="N1695" s="334" t="s">
        <v>5489</v>
      </c>
      <c r="O1695" s="321" t="s">
        <v>5489</v>
      </c>
      <c r="P1695" s="321" t="s">
        <v>4698</v>
      </c>
      <c r="Q1695" s="321" t="s">
        <v>4698</v>
      </c>
      <c r="R1695" s="321" t="s">
        <v>5490</v>
      </c>
    </row>
    <row r="1696" spans="1:18">
      <c r="B1696" s="322">
        <v>44683</v>
      </c>
      <c r="C1696" s="323">
        <v>4115</v>
      </c>
      <c r="D1696" s="323" t="s">
        <v>2845</v>
      </c>
      <c r="E1696" s="325" t="s">
        <v>94</v>
      </c>
      <c r="G1696" s="324">
        <v>3.5</v>
      </c>
      <c r="H1696" s="324">
        <v>3.5</v>
      </c>
      <c r="I1696" s="324">
        <v>1.875</v>
      </c>
      <c r="J1696" s="324">
        <v>1.3125</v>
      </c>
      <c r="K1696" s="324" t="s">
        <v>2861</v>
      </c>
      <c r="L1696" s="325" t="s">
        <v>5491</v>
      </c>
      <c r="M1696" s="326" t="s">
        <v>5492</v>
      </c>
      <c r="N1696" s="334" t="s">
        <v>2851</v>
      </c>
      <c r="O1696" s="321" t="s">
        <v>2851</v>
      </c>
      <c r="P1696" s="321" t="s">
        <v>3907</v>
      </c>
    </row>
    <row r="1697" spans="2:17">
      <c r="B1697" s="322">
        <v>44683</v>
      </c>
      <c r="C1697" s="323">
        <v>4116</v>
      </c>
      <c r="D1697" s="323" t="s">
        <v>2907</v>
      </c>
      <c r="E1697" s="325" t="s">
        <v>3786</v>
      </c>
      <c r="G1697" s="324">
        <v>2.8125</v>
      </c>
      <c r="H1697" s="324">
        <v>2.84375</v>
      </c>
      <c r="I1697" s="324">
        <v>1.5</v>
      </c>
      <c r="J1697" s="324" t="s">
        <v>5125</v>
      </c>
      <c r="K1697" s="324" t="s">
        <v>2980</v>
      </c>
      <c r="L1697" s="325" t="s">
        <v>5491</v>
      </c>
      <c r="M1697" s="326" t="s">
        <v>5493</v>
      </c>
      <c r="N1697" s="334" t="s">
        <v>5494</v>
      </c>
    </row>
    <row r="1698" spans="2:17">
      <c r="B1698" s="322">
        <v>44691</v>
      </c>
      <c r="C1698" s="323">
        <v>4117</v>
      </c>
      <c r="D1698" s="323" t="s">
        <v>2907</v>
      </c>
      <c r="E1698" s="325" t="s">
        <v>3786</v>
      </c>
      <c r="G1698" s="324">
        <v>2.375</v>
      </c>
      <c r="H1698" s="324">
        <v>2.375</v>
      </c>
      <c r="I1698" s="324">
        <v>1.84375</v>
      </c>
      <c r="J1698" s="324" t="s">
        <v>4991</v>
      </c>
      <c r="K1698" s="324" t="s">
        <v>4992</v>
      </c>
      <c r="L1698" s="325" t="s">
        <v>5487</v>
      </c>
      <c r="M1698" s="326" t="s">
        <v>5495</v>
      </c>
      <c r="N1698" s="334" t="s">
        <v>5496</v>
      </c>
    </row>
    <row r="1699" spans="2:17">
      <c r="B1699" s="322">
        <v>44698</v>
      </c>
      <c r="C1699" s="323">
        <v>4118</v>
      </c>
      <c r="D1699" s="323" t="s">
        <v>2845</v>
      </c>
      <c r="E1699" s="325" t="s">
        <v>94</v>
      </c>
      <c r="G1699" s="324">
        <v>11</v>
      </c>
      <c r="H1699" s="324">
        <v>5.75</v>
      </c>
      <c r="I1699" s="324">
        <v>5</v>
      </c>
      <c r="J1699" s="324">
        <v>1.5</v>
      </c>
      <c r="K1699" s="324" t="s">
        <v>4132</v>
      </c>
      <c r="L1699" s="325" t="s">
        <v>5497</v>
      </c>
      <c r="M1699" s="326" t="s">
        <v>5498</v>
      </c>
      <c r="N1699" s="334" t="s">
        <v>4562</v>
      </c>
      <c r="O1699" s="321" t="s">
        <v>4562</v>
      </c>
    </row>
    <row r="1700" spans="2:17">
      <c r="B1700" s="322">
        <v>44699</v>
      </c>
      <c r="C1700" s="323">
        <v>4119</v>
      </c>
      <c r="D1700" s="323" t="s">
        <v>2845</v>
      </c>
      <c r="E1700" s="325" t="s">
        <v>94</v>
      </c>
      <c r="G1700" s="324">
        <v>12.59375</v>
      </c>
      <c r="H1700" s="324">
        <v>12.59375</v>
      </c>
      <c r="I1700" s="324">
        <v>1.0625</v>
      </c>
      <c r="J1700" s="324">
        <v>1.0625</v>
      </c>
      <c r="K1700" s="324" t="s">
        <v>2894</v>
      </c>
      <c r="L1700" s="325" t="s">
        <v>5423</v>
      </c>
      <c r="M1700" s="326" t="s">
        <v>5499</v>
      </c>
      <c r="N1700" s="334" t="s">
        <v>5500</v>
      </c>
      <c r="O1700" s="321" t="s">
        <v>5500</v>
      </c>
      <c r="P1700" s="321" t="s">
        <v>5501</v>
      </c>
      <c r="Q1700" s="321" t="s">
        <v>5501</v>
      </c>
    </row>
    <row r="1701" spans="2:17">
      <c r="B1701" s="322">
        <v>44699</v>
      </c>
      <c r="C1701" s="323">
        <v>4120</v>
      </c>
      <c r="D1701" s="323" t="s">
        <v>2907</v>
      </c>
      <c r="E1701" s="325" t="s">
        <v>3786</v>
      </c>
      <c r="G1701" s="324">
        <v>6.4375</v>
      </c>
      <c r="H1701" s="324">
        <v>2</v>
      </c>
      <c r="I1701" s="324">
        <v>0.9375</v>
      </c>
      <c r="J1701" s="324" t="s">
        <v>5125</v>
      </c>
      <c r="K1701" s="324" t="s">
        <v>2980</v>
      </c>
      <c r="L1701" s="325" t="s">
        <v>5502</v>
      </c>
      <c r="M1701" s="326" t="s">
        <v>5503</v>
      </c>
      <c r="N1701" s="334"/>
    </row>
    <row r="1702" spans="2:17">
      <c r="B1702" s="322">
        <v>44705</v>
      </c>
      <c r="C1702" s="323">
        <v>4121</v>
      </c>
      <c r="D1702" s="323" t="s">
        <v>2845</v>
      </c>
      <c r="E1702" s="325" t="s">
        <v>94</v>
      </c>
      <c r="G1702" s="324">
        <v>6.25</v>
      </c>
      <c r="H1702" s="324">
        <v>4.25</v>
      </c>
      <c r="I1702" s="324">
        <v>2.625</v>
      </c>
      <c r="J1702" s="324">
        <v>1.5</v>
      </c>
      <c r="K1702" s="324" t="s">
        <v>2861</v>
      </c>
      <c r="L1702" s="325" t="s">
        <v>5504</v>
      </c>
      <c r="M1702" s="326" t="s">
        <v>5505</v>
      </c>
      <c r="N1702" s="334" t="s">
        <v>5470</v>
      </c>
      <c r="O1702" s="321" t="s">
        <v>5470</v>
      </c>
    </row>
    <row r="1703" spans="2:17">
      <c r="B1703" s="322">
        <v>44715</v>
      </c>
      <c r="C1703" s="323">
        <v>4122</v>
      </c>
      <c r="D1703" s="323" t="s">
        <v>2849</v>
      </c>
      <c r="E1703" s="325" t="s">
        <v>2035</v>
      </c>
      <c r="G1703" s="324">
        <v>4.375</v>
      </c>
      <c r="H1703" s="324">
        <v>3.375</v>
      </c>
      <c r="I1703" s="324">
        <v>0.9375</v>
      </c>
      <c r="J1703" s="324" t="s">
        <v>2954</v>
      </c>
      <c r="K1703" s="324" t="s">
        <v>2861</v>
      </c>
      <c r="L1703" s="325" t="s">
        <v>5506</v>
      </c>
      <c r="M1703" s="326" t="s">
        <v>5507</v>
      </c>
      <c r="N1703" s="334"/>
    </row>
    <row r="1704" spans="2:17">
      <c r="B1704" s="322">
        <v>44715</v>
      </c>
      <c r="C1704" s="323">
        <v>4123</v>
      </c>
      <c r="D1704" s="323" t="s">
        <v>2845</v>
      </c>
      <c r="E1704" s="325" t="s">
        <v>94</v>
      </c>
      <c r="G1704" s="324">
        <v>7.09375</v>
      </c>
      <c r="H1704" s="324">
        <v>5.09375</v>
      </c>
      <c r="I1704" s="324">
        <v>1.25</v>
      </c>
      <c r="J1704" s="324">
        <v>1.125</v>
      </c>
      <c r="K1704" s="324" t="s">
        <v>5508</v>
      </c>
      <c r="L1704" s="325" t="s">
        <v>5285</v>
      </c>
      <c r="M1704" s="326" t="s">
        <v>5509</v>
      </c>
      <c r="N1704" s="334" t="s">
        <v>5470</v>
      </c>
      <c r="O1704" s="321" t="s">
        <v>5470</v>
      </c>
    </row>
    <row r="1705" spans="2:17">
      <c r="B1705" s="322">
        <v>44715</v>
      </c>
      <c r="C1705" s="323">
        <v>4124</v>
      </c>
      <c r="D1705" s="323" t="s">
        <v>2845</v>
      </c>
      <c r="E1705" s="325" t="s">
        <v>94</v>
      </c>
      <c r="G1705" s="324">
        <v>7.25</v>
      </c>
      <c r="H1705" s="324">
        <v>6.5</v>
      </c>
      <c r="I1705" s="324">
        <v>3.5</v>
      </c>
      <c r="J1705" s="324">
        <v>1.5</v>
      </c>
      <c r="K1705" s="324" t="s">
        <v>2861</v>
      </c>
      <c r="L1705" s="325" t="s">
        <v>5510</v>
      </c>
      <c r="M1705" s="326" t="s">
        <v>5511</v>
      </c>
      <c r="N1705" s="334" t="s">
        <v>2872</v>
      </c>
      <c r="O1705" s="321" t="s">
        <v>3656</v>
      </c>
    </row>
    <row r="1706" spans="2:17">
      <c r="B1706" s="322">
        <v>44715</v>
      </c>
      <c r="C1706" s="323">
        <v>4125</v>
      </c>
      <c r="D1706" s="323" t="s">
        <v>2845</v>
      </c>
      <c r="E1706" s="325" t="s">
        <v>94</v>
      </c>
      <c r="G1706" s="324">
        <v>7.25</v>
      </c>
      <c r="H1706" s="324">
        <v>6.5</v>
      </c>
      <c r="I1706" s="324">
        <v>4.125</v>
      </c>
      <c r="J1706" s="324">
        <v>1.5</v>
      </c>
      <c r="K1706" s="324" t="s">
        <v>2861</v>
      </c>
      <c r="L1706" s="325" t="s">
        <v>5510</v>
      </c>
      <c r="M1706" s="326" t="s">
        <v>5512</v>
      </c>
      <c r="N1706" s="334" t="s">
        <v>5513</v>
      </c>
      <c r="O1706" s="321" t="s">
        <v>3656</v>
      </c>
    </row>
    <row r="1707" spans="2:17">
      <c r="B1707" s="322">
        <v>44718</v>
      </c>
      <c r="C1707" s="323">
        <v>4126</v>
      </c>
      <c r="D1707" s="323" t="s">
        <v>2845</v>
      </c>
      <c r="E1707" s="325" t="s">
        <v>94</v>
      </c>
      <c r="L1707" s="325" t="s">
        <v>5514</v>
      </c>
      <c r="N1707" s="334"/>
    </row>
    <row r="1708" spans="2:17">
      <c r="B1708" s="322">
        <v>44720</v>
      </c>
      <c r="C1708" s="323">
        <v>4127</v>
      </c>
      <c r="D1708" s="323" t="s">
        <v>2845</v>
      </c>
      <c r="E1708" s="325" t="s">
        <v>94</v>
      </c>
      <c r="L1708" s="325" t="s">
        <v>5514</v>
      </c>
      <c r="N1708" s="334"/>
    </row>
    <row r="1709" spans="2:17">
      <c r="B1709" s="322">
        <v>44721</v>
      </c>
      <c r="C1709" s="323">
        <v>4156</v>
      </c>
      <c r="D1709" s="323" t="s">
        <v>2907</v>
      </c>
      <c r="E1709" s="325" t="s">
        <v>5356</v>
      </c>
      <c r="G1709" s="324">
        <v>12.4375</v>
      </c>
      <c r="H1709" s="324">
        <v>12.4375</v>
      </c>
      <c r="I1709" s="324">
        <v>0.5</v>
      </c>
      <c r="J1709" s="324" t="s">
        <v>4982</v>
      </c>
      <c r="K1709" s="324" t="s">
        <v>5515</v>
      </c>
      <c r="L1709" s="325" t="s">
        <v>5423</v>
      </c>
      <c r="M1709" s="326" t="s">
        <v>5516</v>
      </c>
      <c r="N1709" s="334" t="s">
        <v>5517</v>
      </c>
    </row>
    <row r="1710" spans="2:17">
      <c r="B1710" s="322">
        <v>44721</v>
      </c>
      <c r="C1710" s="323">
        <v>4157</v>
      </c>
      <c r="D1710" s="323" t="s">
        <v>2845</v>
      </c>
      <c r="E1710" s="325" t="s">
        <v>94</v>
      </c>
      <c r="G1710" s="379" t="s">
        <v>5518</v>
      </c>
      <c r="H1710" s="324">
        <v>3</v>
      </c>
      <c r="I1710" s="324">
        <v>4.1875</v>
      </c>
      <c r="J1710" s="324">
        <v>4.0625</v>
      </c>
      <c r="K1710" s="324" t="s">
        <v>2861</v>
      </c>
      <c r="L1710" s="325" t="s">
        <v>5519</v>
      </c>
      <c r="M1710" s="326" t="s">
        <v>5520</v>
      </c>
      <c r="N1710" s="334" t="s">
        <v>5521</v>
      </c>
      <c r="O1710" s="321" t="s">
        <v>5276</v>
      </c>
    </row>
    <row r="1711" spans="2:17">
      <c r="B1711" s="322">
        <v>44732</v>
      </c>
      <c r="C1711" s="323">
        <v>4158</v>
      </c>
      <c r="D1711" s="323" t="s">
        <v>2849</v>
      </c>
      <c r="E1711" s="325" t="s">
        <v>2035</v>
      </c>
      <c r="G1711" s="324">
        <v>5</v>
      </c>
      <c r="H1711" s="324">
        <v>5</v>
      </c>
      <c r="I1711" s="324">
        <v>0.75</v>
      </c>
      <c r="J1711" s="324" t="s">
        <v>4982</v>
      </c>
      <c r="K1711" s="324" t="s">
        <v>2899</v>
      </c>
      <c r="L1711" s="325" t="s">
        <v>5522</v>
      </c>
      <c r="M1711" s="326" t="s">
        <v>5523</v>
      </c>
      <c r="N1711" s="334"/>
      <c r="O1711" s="321" t="s">
        <v>4790</v>
      </c>
      <c r="Q1711" s="321" t="s">
        <v>3907</v>
      </c>
    </row>
    <row r="1712" spans="2:17">
      <c r="B1712" s="379">
        <v>44733</v>
      </c>
      <c r="C1712" s="323">
        <v>4159</v>
      </c>
      <c r="D1712" s="323" t="s">
        <v>2849</v>
      </c>
      <c r="E1712" s="325" t="s">
        <v>2035</v>
      </c>
      <c r="F1712" s="321"/>
      <c r="G1712" s="324">
        <v>8.625</v>
      </c>
      <c r="H1712" s="324">
        <v>10.625</v>
      </c>
      <c r="I1712" s="324">
        <v>2</v>
      </c>
      <c r="J1712" s="324" t="s">
        <v>4991</v>
      </c>
      <c r="K1712" s="324" t="s">
        <v>2894</v>
      </c>
      <c r="L1712" s="325" t="s">
        <v>5524</v>
      </c>
      <c r="M1712" s="326" t="s">
        <v>5525</v>
      </c>
      <c r="N1712" s="334"/>
      <c r="O1712" s="321" t="s">
        <v>3656</v>
      </c>
    </row>
    <row r="1713" spans="2:18">
      <c r="B1713" s="323"/>
      <c r="C1713" s="323">
        <v>4160</v>
      </c>
      <c r="F1713" s="321"/>
      <c r="N1713" s="334"/>
    </row>
    <row r="1714" spans="2:18">
      <c r="B1714" s="379">
        <v>44739</v>
      </c>
      <c r="C1714" s="323">
        <v>4161</v>
      </c>
      <c r="D1714" s="323" t="s">
        <v>2845</v>
      </c>
      <c r="E1714" s="325" t="s">
        <v>94</v>
      </c>
      <c r="F1714" s="321"/>
      <c r="G1714" s="324">
        <v>6</v>
      </c>
      <c r="H1714" s="324">
        <v>4.5</v>
      </c>
      <c r="I1714" s="324">
        <v>3.5</v>
      </c>
      <c r="J1714" s="324">
        <v>3.25</v>
      </c>
      <c r="K1714" s="324" t="s">
        <v>2861</v>
      </c>
      <c r="L1714" s="325" t="s">
        <v>5442</v>
      </c>
      <c r="M1714" s="326" t="s">
        <v>5526</v>
      </c>
      <c r="N1714" s="334" t="s">
        <v>5527</v>
      </c>
      <c r="O1714" s="321" t="s">
        <v>5527</v>
      </c>
    </row>
    <row r="1715" spans="2:18">
      <c r="B1715" s="322">
        <v>44741</v>
      </c>
      <c r="C1715" s="323">
        <v>4162</v>
      </c>
      <c r="D1715" s="323" t="s">
        <v>3866</v>
      </c>
      <c r="E1715" s="325" t="s">
        <v>3825</v>
      </c>
      <c r="G1715" s="324">
        <v>4.9375</v>
      </c>
      <c r="H1715" s="324">
        <v>4.9375</v>
      </c>
      <c r="I1715" s="324">
        <v>0.75</v>
      </c>
      <c r="J1715" s="324" t="s">
        <v>5125</v>
      </c>
      <c r="K1715" s="324" t="s">
        <v>3934</v>
      </c>
      <c r="L1715" s="325" t="s">
        <v>5522</v>
      </c>
      <c r="M1715" s="326" t="s">
        <v>5528</v>
      </c>
      <c r="N1715" s="334" t="s">
        <v>2851</v>
      </c>
    </row>
    <row r="1716" spans="2:18">
      <c r="B1716" s="323"/>
      <c r="C1716" s="323">
        <v>4163</v>
      </c>
      <c r="F1716" s="321"/>
      <c r="N1716" s="334"/>
    </row>
    <row r="1717" spans="2:18">
      <c r="B1717" s="323"/>
      <c r="C1717" s="323">
        <v>4164</v>
      </c>
      <c r="F1717" s="321"/>
      <c r="N1717" s="334"/>
    </row>
    <row r="1718" spans="2:18">
      <c r="B1718" s="323"/>
      <c r="C1718" s="323">
        <v>4165</v>
      </c>
      <c r="F1718" s="321"/>
      <c r="G1718" s="324">
        <v>6.125</v>
      </c>
      <c r="H1718" s="324">
        <v>4.125</v>
      </c>
      <c r="I1718" s="324">
        <v>0.3125</v>
      </c>
      <c r="L1718" s="325" t="s">
        <v>5529</v>
      </c>
      <c r="M1718" s="326" t="s">
        <v>5530</v>
      </c>
      <c r="N1718" s="334"/>
    </row>
    <row r="1719" spans="2:18">
      <c r="C1719" s="323">
        <v>4166</v>
      </c>
      <c r="N1719" s="334"/>
    </row>
    <row r="1720" spans="2:18">
      <c r="B1720" s="379">
        <v>44742</v>
      </c>
      <c r="C1720" s="323">
        <v>4167</v>
      </c>
      <c r="D1720" s="323" t="s">
        <v>2845</v>
      </c>
      <c r="E1720" s="325" t="s">
        <v>94</v>
      </c>
      <c r="F1720" s="321"/>
      <c r="G1720" s="324">
        <v>6.25</v>
      </c>
      <c r="H1720" s="324">
        <v>4.25</v>
      </c>
      <c r="I1720" s="324">
        <v>2.5</v>
      </c>
      <c r="J1720" s="324">
        <v>1.5</v>
      </c>
      <c r="K1720" s="324" t="s">
        <v>5531</v>
      </c>
      <c r="L1720" s="325" t="s">
        <v>5529</v>
      </c>
      <c r="M1720" s="326" t="s">
        <v>5532</v>
      </c>
      <c r="N1720" s="334"/>
    </row>
    <row r="1721" spans="2:18">
      <c r="B1721" s="379">
        <v>44742</v>
      </c>
      <c r="C1721" s="323">
        <v>4168</v>
      </c>
      <c r="D1721" s="323" t="s">
        <v>2845</v>
      </c>
      <c r="E1721" s="325" t="s">
        <v>94</v>
      </c>
      <c r="F1721" s="321"/>
      <c r="G1721" s="324">
        <v>8.8125</v>
      </c>
      <c r="H1721" s="324">
        <v>8.8125</v>
      </c>
      <c r="I1721" s="324">
        <v>2.5</v>
      </c>
      <c r="J1721" s="324">
        <v>2.5</v>
      </c>
      <c r="K1721" s="324" t="s">
        <v>4102</v>
      </c>
      <c r="L1721" s="325" t="s">
        <v>5533</v>
      </c>
      <c r="M1721" s="326" t="s">
        <v>5534</v>
      </c>
      <c r="N1721" s="334" t="s">
        <v>3326</v>
      </c>
      <c r="O1721" s="321" t="s">
        <v>3326</v>
      </c>
      <c r="P1721" s="321" t="s">
        <v>5276</v>
      </c>
      <c r="Q1721" s="321" t="s">
        <v>5276</v>
      </c>
    </row>
    <row r="1722" spans="2:18">
      <c r="B1722" s="379">
        <v>44743</v>
      </c>
      <c r="C1722" s="323">
        <v>4169</v>
      </c>
      <c r="D1722" s="323" t="s">
        <v>2845</v>
      </c>
      <c r="E1722" s="325" t="s">
        <v>94</v>
      </c>
      <c r="F1722" s="321"/>
      <c r="G1722" s="324">
        <v>7.25</v>
      </c>
      <c r="H1722" s="324">
        <v>5.25</v>
      </c>
      <c r="I1722" s="324">
        <v>4.5</v>
      </c>
      <c r="J1722" s="324">
        <v>1.125</v>
      </c>
      <c r="K1722" s="324" t="s">
        <v>4102</v>
      </c>
      <c r="L1722" s="325" t="s">
        <v>5535</v>
      </c>
      <c r="M1722" s="326" t="s">
        <v>5536</v>
      </c>
      <c r="N1722" s="334" t="s">
        <v>4816</v>
      </c>
      <c r="O1722" s="321" t="s">
        <v>5171</v>
      </c>
      <c r="P1722" s="321" t="s">
        <v>5276</v>
      </c>
      <c r="Q1722" s="321" t="s">
        <v>5276</v>
      </c>
    </row>
    <row r="1723" spans="2:18">
      <c r="B1723" s="379">
        <v>44753</v>
      </c>
      <c r="C1723" s="323">
        <v>4170</v>
      </c>
      <c r="D1723" s="323" t="s">
        <v>2845</v>
      </c>
      <c r="E1723" s="325" t="s">
        <v>94</v>
      </c>
      <c r="F1723" s="321"/>
      <c r="G1723" s="324">
        <v>8.875</v>
      </c>
      <c r="H1723" s="324">
        <v>8.875</v>
      </c>
      <c r="I1723" s="324">
        <v>1</v>
      </c>
      <c r="J1723" s="324">
        <v>1</v>
      </c>
      <c r="K1723" s="324" t="s">
        <v>4132</v>
      </c>
      <c r="L1723" s="325" t="s">
        <v>5537</v>
      </c>
      <c r="M1723" s="326" t="s">
        <v>5538</v>
      </c>
      <c r="N1723" s="334" t="s">
        <v>5276</v>
      </c>
      <c r="O1723" s="321" t="s">
        <v>5276</v>
      </c>
      <c r="P1723" s="321" t="s">
        <v>5539</v>
      </c>
      <c r="Q1723" s="321" t="s">
        <v>5540</v>
      </c>
    </row>
    <row r="1724" spans="2:18">
      <c r="B1724" s="379">
        <v>44767</v>
      </c>
      <c r="C1724" s="323">
        <v>4171</v>
      </c>
      <c r="D1724" s="323" t="s">
        <v>2845</v>
      </c>
      <c r="E1724" s="325" t="s">
        <v>94</v>
      </c>
      <c r="F1724" s="321"/>
      <c r="G1724" s="324">
        <v>5.5625</v>
      </c>
      <c r="H1724" s="324">
        <v>7.5625</v>
      </c>
      <c r="I1724" s="324">
        <v>0.9375</v>
      </c>
      <c r="J1724" s="324">
        <v>0.75</v>
      </c>
      <c r="K1724" s="324" t="s">
        <v>4102</v>
      </c>
      <c r="L1724" s="325" t="s">
        <v>5541</v>
      </c>
      <c r="M1724" s="326" t="s">
        <v>5542</v>
      </c>
      <c r="N1724" s="334" t="s">
        <v>5543</v>
      </c>
      <c r="O1724" s="321" t="s">
        <v>5543</v>
      </c>
      <c r="P1724" s="321" t="s">
        <v>4208</v>
      </c>
      <c r="Q1724" s="321" t="s">
        <v>4208</v>
      </c>
    </row>
    <row r="1725" spans="2:18">
      <c r="B1725" s="379">
        <v>44755</v>
      </c>
      <c r="C1725" s="323">
        <v>4172</v>
      </c>
      <c r="D1725" s="323" t="s">
        <v>2845</v>
      </c>
      <c r="E1725" s="325" t="s">
        <v>94</v>
      </c>
      <c r="F1725" s="321"/>
      <c r="G1725" s="324">
        <v>3.5</v>
      </c>
      <c r="H1725" s="324">
        <v>3.5</v>
      </c>
      <c r="I1725" s="324">
        <v>3.5</v>
      </c>
      <c r="J1725" s="324">
        <v>1</v>
      </c>
      <c r="K1725" s="324" t="s">
        <v>5149</v>
      </c>
      <c r="L1725" s="325" t="s">
        <v>5544</v>
      </c>
      <c r="M1725" s="326" t="s">
        <v>5545</v>
      </c>
      <c r="N1725" s="334" t="s">
        <v>5546</v>
      </c>
      <c r="O1725" s="321" t="s">
        <v>5547</v>
      </c>
      <c r="R1725" s="321" t="s">
        <v>5548</v>
      </c>
    </row>
    <row r="1726" spans="2:18">
      <c r="B1726" s="379">
        <v>44767</v>
      </c>
      <c r="C1726" s="323">
        <v>4173</v>
      </c>
      <c r="D1726" s="323" t="s">
        <v>2845</v>
      </c>
      <c r="E1726" s="325" t="s">
        <v>94</v>
      </c>
      <c r="F1726" s="321"/>
      <c r="G1726" s="324">
        <v>10.5</v>
      </c>
      <c r="H1726" s="324">
        <v>11</v>
      </c>
      <c r="I1726" s="324">
        <v>4.5</v>
      </c>
      <c r="J1726" s="324">
        <v>2</v>
      </c>
      <c r="K1726" s="324" t="s">
        <v>3736</v>
      </c>
      <c r="L1726" s="325" t="s">
        <v>5541</v>
      </c>
      <c r="M1726" s="326" t="s">
        <v>5549</v>
      </c>
      <c r="N1726" s="334" t="s">
        <v>5550</v>
      </c>
      <c r="O1726" s="321" t="s">
        <v>5551</v>
      </c>
      <c r="P1726" s="321" t="s">
        <v>5501</v>
      </c>
      <c r="Q1726" s="321" t="s">
        <v>5501</v>
      </c>
    </row>
    <row r="1727" spans="2:18">
      <c r="B1727" s="379">
        <v>44761</v>
      </c>
      <c r="C1727" s="323">
        <v>4174</v>
      </c>
      <c r="D1727" s="323" t="s">
        <v>2845</v>
      </c>
      <c r="E1727" s="325" t="s">
        <v>94</v>
      </c>
      <c r="F1727" s="321"/>
      <c r="G1727" s="324">
        <v>7.5</v>
      </c>
      <c r="H1727" s="324">
        <v>6.25</v>
      </c>
      <c r="I1727" s="324">
        <v>5</v>
      </c>
      <c r="J1727" s="324">
        <v>1.5</v>
      </c>
      <c r="K1727" s="324" t="s">
        <v>3736</v>
      </c>
      <c r="L1727" s="325" t="s">
        <v>5541</v>
      </c>
      <c r="M1727" s="326" t="s">
        <v>5552</v>
      </c>
      <c r="N1727" s="334" t="s">
        <v>2872</v>
      </c>
      <c r="O1727" s="321" t="s">
        <v>5553</v>
      </c>
    </row>
    <row r="1728" spans="2:18">
      <c r="B1728" s="379">
        <v>44762</v>
      </c>
      <c r="C1728" s="323">
        <v>4175</v>
      </c>
      <c r="D1728" s="323" t="s">
        <v>2845</v>
      </c>
      <c r="E1728" s="325" t="s">
        <v>94</v>
      </c>
      <c r="F1728" s="321"/>
      <c r="G1728" s="324">
        <v>8.5</v>
      </c>
      <c r="H1728" s="324">
        <v>8.5</v>
      </c>
      <c r="I1728" s="324">
        <v>2.5</v>
      </c>
      <c r="J1728" s="324">
        <v>2.5</v>
      </c>
      <c r="K1728" s="324" t="s">
        <v>2894</v>
      </c>
      <c r="L1728" s="325" t="s">
        <v>5442</v>
      </c>
      <c r="M1728" s="326" t="s">
        <v>5554</v>
      </c>
      <c r="N1728" s="334" t="s">
        <v>3656</v>
      </c>
      <c r="O1728" s="321" t="s">
        <v>3656</v>
      </c>
    </row>
    <row r="1729" spans="2:18">
      <c r="B1729" s="379">
        <v>44763</v>
      </c>
      <c r="C1729" s="323">
        <v>4176</v>
      </c>
      <c r="D1729" s="323" t="s">
        <v>3866</v>
      </c>
      <c r="E1729" s="325" t="s">
        <v>3825</v>
      </c>
      <c r="F1729" s="321"/>
      <c r="G1729" s="324">
        <v>7.4375</v>
      </c>
      <c r="H1729" s="324">
        <v>5.4375</v>
      </c>
      <c r="I1729" s="324">
        <v>1.21875</v>
      </c>
      <c r="J1729" s="324" t="s">
        <v>4991</v>
      </c>
      <c r="K1729" s="324" t="s">
        <v>3934</v>
      </c>
      <c r="L1729" s="325" t="s">
        <v>5126</v>
      </c>
      <c r="M1729" s="326" t="s">
        <v>5555</v>
      </c>
      <c r="N1729" s="334" t="s">
        <v>5556</v>
      </c>
    </row>
    <row r="1730" spans="2:18">
      <c r="B1730" s="322">
        <v>44763</v>
      </c>
      <c r="C1730" s="323">
        <v>4177</v>
      </c>
      <c r="D1730" s="323" t="s">
        <v>2845</v>
      </c>
      <c r="E1730" s="325" t="s">
        <v>94</v>
      </c>
      <c r="G1730" s="324">
        <v>4.375</v>
      </c>
      <c r="H1730" s="324">
        <v>4.375</v>
      </c>
      <c r="I1730" s="324">
        <v>2.25</v>
      </c>
      <c r="J1730" s="324">
        <v>1.75</v>
      </c>
      <c r="K1730" s="324" t="s">
        <v>3736</v>
      </c>
      <c r="L1730" s="325" t="s">
        <v>5557</v>
      </c>
      <c r="M1730" s="326" t="s">
        <v>5558</v>
      </c>
      <c r="N1730" s="334" t="s">
        <v>5559</v>
      </c>
      <c r="O1730" s="321" t="s">
        <v>5560</v>
      </c>
      <c r="R1730" s="321" t="s">
        <v>5561</v>
      </c>
    </row>
    <row r="1731" spans="2:18">
      <c r="B1731" s="379">
        <v>44769</v>
      </c>
      <c r="C1731" s="323">
        <v>4178</v>
      </c>
      <c r="D1731" s="323" t="s">
        <v>2845</v>
      </c>
      <c r="E1731" s="325" t="s">
        <v>94</v>
      </c>
      <c r="F1731" s="321"/>
      <c r="G1731" s="324">
        <v>11</v>
      </c>
      <c r="H1731" s="324">
        <v>6.5</v>
      </c>
      <c r="I1731" s="324">
        <v>4.5</v>
      </c>
      <c r="J1731" s="324">
        <v>2</v>
      </c>
      <c r="K1731" s="324" t="s">
        <v>3736</v>
      </c>
      <c r="L1731" s="325" t="s">
        <v>5541</v>
      </c>
      <c r="M1731" s="326" t="s">
        <v>5562</v>
      </c>
      <c r="N1731" s="334" t="s">
        <v>2872</v>
      </c>
      <c r="O1731" s="321" t="s">
        <v>5563</v>
      </c>
    </row>
    <row r="1732" spans="2:18">
      <c r="B1732" s="379">
        <v>44769</v>
      </c>
      <c r="C1732" s="323">
        <v>4179</v>
      </c>
      <c r="D1732" s="323" t="s">
        <v>2845</v>
      </c>
      <c r="E1732" s="325" t="s">
        <v>94</v>
      </c>
      <c r="F1732" s="321"/>
      <c r="G1732" s="324">
        <v>7.5</v>
      </c>
      <c r="H1732" s="324">
        <v>6.25</v>
      </c>
      <c r="I1732" s="324">
        <v>5</v>
      </c>
      <c r="J1732" s="324">
        <v>2.75</v>
      </c>
      <c r="K1732" s="324" t="s">
        <v>3736</v>
      </c>
      <c r="L1732" s="325" t="s">
        <v>5541</v>
      </c>
      <c r="M1732" s="326" t="s">
        <v>5564</v>
      </c>
      <c r="N1732" s="334" t="s">
        <v>5553</v>
      </c>
      <c r="O1732" s="321" t="s">
        <v>5553</v>
      </c>
    </row>
    <row r="1733" spans="2:18">
      <c r="B1733" s="379">
        <v>44769</v>
      </c>
      <c r="C1733" s="323">
        <v>4180</v>
      </c>
      <c r="D1733" s="323" t="s">
        <v>2845</v>
      </c>
      <c r="E1733" s="325" t="s">
        <v>94</v>
      </c>
      <c r="F1733" s="321"/>
      <c r="G1733" s="324">
        <v>12.75</v>
      </c>
      <c r="H1733" s="324">
        <v>7.75</v>
      </c>
      <c r="I1733" s="324">
        <v>6.375</v>
      </c>
      <c r="J1733" s="324">
        <v>2.5</v>
      </c>
      <c r="K1733" s="324" t="s">
        <v>3736</v>
      </c>
      <c r="L1733" s="325" t="s">
        <v>5541</v>
      </c>
      <c r="M1733" s="326" t="s">
        <v>5565</v>
      </c>
      <c r="N1733" s="334"/>
    </row>
    <row r="1734" spans="2:18">
      <c r="B1734" s="379">
        <v>44771</v>
      </c>
      <c r="C1734" s="323">
        <v>4181</v>
      </c>
      <c r="D1734" s="323" t="s">
        <v>2845</v>
      </c>
      <c r="E1734" s="325" t="s">
        <v>94</v>
      </c>
      <c r="F1734" s="321"/>
      <c r="G1734" s="324">
        <v>12.5</v>
      </c>
      <c r="H1734" s="324">
        <v>12.5</v>
      </c>
      <c r="I1734" s="324">
        <v>1.25</v>
      </c>
      <c r="J1734" s="324">
        <v>8.0000000000000004E-4</v>
      </c>
      <c r="K1734" s="324" t="s">
        <v>2894</v>
      </c>
      <c r="L1734" s="325" t="s">
        <v>5442</v>
      </c>
      <c r="M1734" s="326" t="s">
        <v>5566</v>
      </c>
      <c r="N1734" s="334" t="s">
        <v>5566</v>
      </c>
    </row>
    <row r="1735" spans="2:18">
      <c r="B1735" s="379">
        <v>44775</v>
      </c>
      <c r="C1735" s="323">
        <v>4182</v>
      </c>
      <c r="D1735" s="323" t="s">
        <v>2845</v>
      </c>
      <c r="E1735" s="325" t="s">
        <v>94</v>
      </c>
      <c r="F1735" s="321"/>
      <c r="G1735" s="324">
        <v>9.125</v>
      </c>
      <c r="H1735" s="324">
        <v>9.125</v>
      </c>
      <c r="I1735" s="324">
        <v>2.5</v>
      </c>
      <c r="J1735" s="324">
        <v>2.5</v>
      </c>
      <c r="K1735" s="324" t="s">
        <v>5567</v>
      </c>
      <c r="L1735" s="325" t="s">
        <v>5568</v>
      </c>
      <c r="M1735" s="326" t="s">
        <v>5569</v>
      </c>
      <c r="N1735" s="334" t="s">
        <v>5276</v>
      </c>
    </row>
    <row r="1736" spans="2:18">
      <c r="B1736" s="379">
        <v>44775</v>
      </c>
      <c r="C1736" s="323">
        <v>4183</v>
      </c>
      <c r="D1736" s="323" t="s">
        <v>2845</v>
      </c>
      <c r="E1736" s="325" t="s">
        <v>94</v>
      </c>
      <c r="F1736" s="321"/>
      <c r="G1736" s="324">
        <v>9.125</v>
      </c>
      <c r="H1736" s="324">
        <v>9.125</v>
      </c>
      <c r="I1736" s="324">
        <v>1.25</v>
      </c>
      <c r="J1736" s="324">
        <v>1.25</v>
      </c>
      <c r="K1736" s="324" t="s">
        <v>5567</v>
      </c>
      <c r="L1736" s="325" t="s">
        <v>5568</v>
      </c>
      <c r="M1736" s="326" t="s">
        <v>5570</v>
      </c>
      <c r="N1736" s="334" t="s">
        <v>5276</v>
      </c>
    </row>
    <row r="1737" spans="2:18">
      <c r="B1737" s="379">
        <v>44777</v>
      </c>
      <c r="C1737" s="323">
        <v>4184</v>
      </c>
      <c r="D1737" s="323" t="s">
        <v>2907</v>
      </c>
      <c r="E1737" s="325" t="s">
        <v>3786</v>
      </c>
      <c r="F1737" s="321"/>
      <c r="G1737" s="324">
        <v>9</v>
      </c>
      <c r="H1737" s="324">
        <v>6</v>
      </c>
      <c r="I1737" s="324" t="s">
        <v>4982</v>
      </c>
      <c r="J1737" s="324" t="s">
        <v>4982</v>
      </c>
      <c r="K1737" s="324" t="s">
        <v>5571</v>
      </c>
      <c r="L1737" s="325" t="s">
        <v>5572</v>
      </c>
      <c r="M1737" s="326" t="s">
        <v>5573</v>
      </c>
      <c r="N1737" s="334" t="s">
        <v>2952</v>
      </c>
    </row>
    <row r="1738" spans="2:18">
      <c r="B1738" s="379">
        <v>44778</v>
      </c>
      <c r="C1738" s="323">
        <v>4185</v>
      </c>
      <c r="D1738" s="323" t="s">
        <v>3866</v>
      </c>
      <c r="E1738" s="325" t="s">
        <v>3825</v>
      </c>
      <c r="F1738" s="321"/>
      <c r="K1738" s="324" t="s">
        <v>3934</v>
      </c>
      <c r="L1738" s="325" t="s">
        <v>5574</v>
      </c>
      <c r="M1738" s="326" t="s">
        <v>5575</v>
      </c>
      <c r="N1738" s="334"/>
    </row>
    <row r="1739" spans="2:18">
      <c r="B1739" s="379">
        <v>44785</v>
      </c>
      <c r="C1739" s="323">
        <v>4186</v>
      </c>
      <c r="D1739" s="323" t="s">
        <v>2845</v>
      </c>
      <c r="E1739" s="325" t="s">
        <v>94</v>
      </c>
      <c r="F1739" s="321"/>
      <c r="G1739" s="324">
        <v>11</v>
      </c>
      <c r="H1739" s="324">
        <v>6.5</v>
      </c>
      <c r="I1739" s="324">
        <v>5.5</v>
      </c>
      <c r="J1739" s="324">
        <v>2</v>
      </c>
      <c r="K1739" s="324" t="s">
        <v>3736</v>
      </c>
      <c r="L1739" s="325" t="s">
        <v>5541</v>
      </c>
      <c r="M1739" s="326" t="s">
        <v>5576</v>
      </c>
      <c r="N1739" s="334" t="s">
        <v>2872</v>
      </c>
      <c r="O1739" s="321" t="s">
        <v>5553</v>
      </c>
    </row>
    <row r="1740" spans="2:18">
      <c r="B1740" s="379">
        <v>44785</v>
      </c>
      <c r="C1740" s="323">
        <v>4187</v>
      </c>
      <c r="D1740" s="323" t="s">
        <v>2845</v>
      </c>
      <c r="E1740" s="325" t="s">
        <v>94</v>
      </c>
      <c r="F1740" s="321"/>
      <c r="G1740" s="324">
        <v>2.9843000000000002</v>
      </c>
      <c r="H1740" s="324">
        <v>1.4375</v>
      </c>
      <c r="I1740" s="324">
        <v>1.9686999999999999</v>
      </c>
      <c r="K1740" s="324" t="s">
        <v>2861</v>
      </c>
      <c r="L1740" s="325" t="s">
        <v>5577</v>
      </c>
      <c r="M1740" s="326" t="s">
        <v>5578</v>
      </c>
      <c r="N1740" s="334" t="s">
        <v>5579</v>
      </c>
      <c r="O1740" s="321" t="s">
        <v>5580</v>
      </c>
      <c r="Q1740" s="321" t="s">
        <v>3318</v>
      </c>
    </row>
    <row r="1741" spans="2:18">
      <c r="B1741" s="379">
        <v>44788</v>
      </c>
      <c r="C1741" s="323">
        <v>4188</v>
      </c>
      <c r="D1741" s="323" t="s">
        <v>2845</v>
      </c>
      <c r="E1741" s="325" t="s">
        <v>94</v>
      </c>
      <c r="F1741" s="321"/>
      <c r="G1741" s="324">
        <v>3.4375</v>
      </c>
      <c r="H1741" s="324">
        <v>2.5</v>
      </c>
      <c r="I1741" s="324">
        <v>0.5</v>
      </c>
      <c r="J1741" s="324">
        <v>0.875</v>
      </c>
      <c r="K1741" s="324" t="s">
        <v>2861</v>
      </c>
      <c r="L1741" s="325" t="s">
        <v>5544</v>
      </c>
      <c r="M1741" s="326" t="s">
        <v>5581</v>
      </c>
      <c r="N1741" s="334" t="s">
        <v>5582</v>
      </c>
      <c r="O1741" s="321" t="s">
        <v>5583</v>
      </c>
      <c r="P1741" s="321" t="s">
        <v>5584</v>
      </c>
      <c r="Q1741" s="321" t="s">
        <v>5585</v>
      </c>
      <c r="R1741" s="321" t="s">
        <v>5586</v>
      </c>
    </row>
    <row r="1742" spans="2:18">
      <c r="B1742" s="379">
        <v>44791</v>
      </c>
      <c r="C1742" s="323">
        <v>4189</v>
      </c>
      <c r="D1742" s="323" t="s">
        <v>2907</v>
      </c>
      <c r="E1742" s="325" t="s">
        <v>5587</v>
      </c>
      <c r="F1742" s="321"/>
      <c r="G1742" s="324">
        <v>10.34375</v>
      </c>
      <c r="H1742" s="324">
        <v>10.34375</v>
      </c>
      <c r="I1742" s="324">
        <v>0.5</v>
      </c>
      <c r="J1742" s="324" t="s">
        <v>4991</v>
      </c>
      <c r="K1742" s="324" t="s">
        <v>4132</v>
      </c>
      <c r="L1742" s="325" t="s">
        <v>5442</v>
      </c>
      <c r="M1742" s="326" t="s">
        <v>5588</v>
      </c>
      <c r="N1742" s="334" t="s">
        <v>5589</v>
      </c>
    </row>
    <row r="1743" spans="2:18">
      <c r="B1743" s="379">
        <v>44791</v>
      </c>
      <c r="C1743" s="323">
        <v>4190</v>
      </c>
      <c r="D1743" s="323" t="s">
        <v>2907</v>
      </c>
      <c r="E1743" s="325" t="s">
        <v>5587</v>
      </c>
      <c r="F1743" s="321"/>
      <c r="G1743" s="324">
        <v>8.34375</v>
      </c>
      <c r="H1743" s="324">
        <v>8.34375</v>
      </c>
      <c r="I1743" s="324">
        <v>0.5</v>
      </c>
      <c r="J1743" s="324" t="s">
        <v>4991</v>
      </c>
      <c r="K1743" s="324" t="s">
        <v>4132</v>
      </c>
      <c r="L1743" s="325" t="s">
        <v>5442</v>
      </c>
      <c r="M1743" s="326" t="s">
        <v>5590</v>
      </c>
      <c r="N1743" s="334" t="s">
        <v>5591</v>
      </c>
    </row>
    <row r="1744" spans="2:18">
      <c r="B1744" s="379">
        <v>44791</v>
      </c>
      <c r="C1744" s="323">
        <v>4191</v>
      </c>
      <c r="D1744" s="323" t="s">
        <v>2907</v>
      </c>
      <c r="E1744" s="325" t="s">
        <v>5587</v>
      </c>
      <c r="F1744" s="321"/>
      <c r="G1744" s="324">
        <v>12.34375</v>
      </c>
      <c r="H1744" s="324" t="s">
        <v>5592</v>
      </c>
      <c r="I1744" s="324">
        <v>0.5</v>
      </c>
      <c r="J1744" s="324" t="s">
        <v>3270</v>
      </c>
      <c r="K1744" s="324" t="s">
        <v>4132</v>
      </c>
      <c r="L1744" s="325" t="s">
        <v>5442</v>
      </c>
      <c r="M1744" s="326" t="s">
        <v>5593</v>
      </c>
      <c r="N1744" s="334" t="s">
        <v>5594</v>
      </c>
    </row>
    <row r="1745" spans="2:17">
      <c r="B1745" s="379">
        <v>44791</v>
      </c>
      <c r="C1745" s="323">
        <v>4192</v>
      </c>
      <c r="D1745" s="323" t="s">
        <v>2907</v>
      </c>
      <c r="E1745" s="325" t="s">
        <v>3651</v>
      </c>
      <c r="F1745" s="321"/>
      <c r="G1745" s="324">
        <v>8.375</v>
      </c>
      <c r="H1745" s="324">
        <v>6.375</v>
      </c>
      <c r="K1745" s="324" t="s">
        <v>4132</v>
      </c>
      <c r="L1745" s="325" t="s">
        <v>5442</v>
      </c>
      <c r="M1745" s="326" t="s">
        <v>5595</v>
      </c>
      <c r="N1745" s="334" t="s">
        <v>2851</v>
      </c>
    </row>
    <row r="1746" spans="2:17">
      <c r="B1746" s="379">
        <v>44791</v>
      </c>
      <c r="C1746" s="323">
        <v>4193</v>
      </c>
      <c r="D1746" s="323" t="s">
        <v>2907</v>
      </c>
      <c r="E1746" s="325" t="s">
        <v>3651</v>
      </c>
      <c r="F1746" s="321"/>
      <c r="G1746" s="324">
        <v>10.375</v>
      </c>
      <c r="H1746" s="324">
        <v>6.375</v>
      </c>
      <c r="K1746" s="324" t="s">
        <v>4132</v>
      </c>
      <c r="L1746" s="325" t="s">
        <v>5442</v>
      </c>
      <c r="M1746" s="326" t="s">
        <v>5596</v>
      </c>
      <c r="N1746" s="334" t="s">
        <v>2851</v>
      </c>
    </row>
    <row r="1747" spans="2:17">
      <c r="B1747" s="322">
        <v>44791</v>
      </c>
      <c r="C1747" s="323">
        <v>4194</v>
      </c>
      <c r="D1747" s="323" t="s">
        <v>2907</v>
      </c>
      <c r="E1747" s="325" t="s">
        <v>3651</v>
      </c>
      <c r="F1747" s="321"/>
      <c r="G1747" s="324">
        <v>12.375</v>
      </c>
      <c r="H1747" s="324">
        <v>8.375</v>
      </c>
      <c r="K1747" s="324" t="s">
        <v>4132</v>
      </c>
      <c r="L1747" s="325" t="s">
        <v>5442</v>
      </c>
      <c r="M1747" s="326" t="s">
        <v>5597</v>
      </c>
      <c r="N1747" s="334" t="s">
        <v>2872</v>
      </c>
    </row>
    <row r="1748" spans="2:17">
      <c r="B1748" s="322">
        <v>44791</v>
      </c>
      <c r="C1748" s="323">
        <v>4195</v>
      </c>
      <c r="D1748" s="323" t="s">
        <v>2907</v>
      </c>
      <c r="E1748" s="325" t="s">
        <v>3651</v>
      </c>
      <c r="G1748" s="324">
        <v>12.375</v>
      </c>
      <c r="H1748" s="324">
        <v>10.375</v>
      </c>
      <c r="K1748" s="324" t="s">
        <v>4132</v>
      </c>
      <c r="L1748" s="325" t="s">
        <v>5442</v>
      </c>
      <c r="M1748" s="326" t="s">
        <v>5597</v>
      </c>
      <c r="N1748" s="334" t="s">
        <v>2872</v>
      </c>
    </row>
    <row r="1749" spans="2:17">
      <c r="B1749" s="322">
        <v>44791</v>
      </c>
      <c r="C1749" s="323">
        <v>4196</v>
      </c>
      <c r="D1749" s="323" t="s">
        <v>2907</v>
      </c>
      <c r="E1749" s="325" t="s">
        <v>3651</v>
      </c>
      <c r="G1749" s="324">
        <v>12.375</v>
      </c>
      <c r="H1749" s="324">
        <v>7.375</v>
      </c>
      <c r="K1749" s="324" t="s">
        <v>4132</v>
      </c>
      <c r="L1749" s="325" t="s">
        <v>5442</v>
      </c>
      <c r="M1749" s="326" t="s">
        <v>5597</v>
      </c>
      <c r="N1749" s="334" t="s">
        <v>2872</v>
      </c>
    </row>
    <row r="1750" spans="2:17">
      <c r="B1750" s="379">
        <v>44799</v>
      </c>
      <c r="C1750" s="323">
        <v>4197</v>
      </c>
      <c r="D1750" s="323" t="s">
        <v>2845</v>
      </c>
      <c r="E1750" s="325" t="s">
        <v>94</v>
      </c>
      <c r="F1750" s="321"/>
      <c r="G1750" s="324">
        <v>2.375</v>
      </c>
      <c r="H1750" s="324">
        <v>1.9375</v>
      </c>
      <c r="I1750" s="324">
        <v>1.25</v>
      </c>
      <c r="J1750" s="324">
        <v>1</v>
      </c>
      <c r="K1750" s="324" t="s">
        <v>2899</v>
      </c>
      <c r="L1750" s="325" t="s">
        <v>5598</v>
      </c>
      <c r="M1750" s="326" t="s">
        <v>5599</v>
      </c>
      <c r="N1750" s="334" t="s">
        <v>2848</v>
      </c>
      <c r="O1750" s="321" t="s">
        <v>2848</v>
      </c>
    </row>
    <row r="1751" spans="2:17">
      <c r="C1751" s="323">
        <v>4198</v>
      </c>
      <c r="N1751" s="334"/>
    </row>
    <row r="1752" spans="2:17">
      <c r="B1752" s="322">
        <v>44810</v>
      </c>
      <c r="C1752" s="323">
        <v>4199</v>
      </c>
      <c r="D1752" s="323" t="s">
        <v>2845</v>
      </c>
      <c r="E1752" s="325" t="s">
        <v>94</v>
      </c>
      <c r="G1752" s="324">
        <v>8.75</v>
      </c>
      <c r="H1752" s="324">
        <v>4.5</v>
      </c>
      <c r="I1752" s="324">
        <v>1.25</v>
      </c>
      <c r="J1752" s="324">
        <v>1.125</v>
      </c>
      <c r="K1752" s="324" t="s">
        <v>2861</v>
      </c>
      <c r="L1752" s="325" t="s">
        <v>5600</v>
      </c>
      <c r="M1752" s="326" t="s">
        <v>5601</v>
      </c>
      <c r="N1752" s="334" t="s">
        <v>2851</v>
      </c>
      <c r="O1752" s="321" t="s">
        <v>2851</v>
      </c>
    </row>
    <row r="1753" spans="2:17">
      <c r="B1753" s="322">
        <v>44813</v>
      </c>
      <c r="C1753" s="323">
        <v>4200</v>
      </c>
      <c r="D1753" s="323" t="s">
        <v>2845</v>
      </c>
      <c r="E1753" s="325" t="s">
        <v>94</v>
      </c>
      <c r="G1753" s="324">
        <v>5.875</v>
      </c>
      <c r="H1753" s="324">
        <v>3.5625</v>
      </c>
      <c r="I1753" s="324">
        <v>2.25</v>
      </c>
      <c r="J1753" s="324">
        <v>1.8125</v>
      </c>
      <c r="K1753" s="324" t="s">
        <v>2861</v>
      </c>
      <c r="L1753" s="325" t="s">
        <v>5602</v>
      </c>
      <c r="M1753" s="326" t="s">
        <v>5603</v>
      </c>
      <c r="N1753" s="334" t="s">
        <v>5276</v>
      </c>
      <c r="O1753" s="321" t="s">
        <v>5276</v>
      </c>
    </row>
    <row r="1754" spans="2:17">
      <c r="B1754" s="379">
        <v>44820</v>
      </c>
      <c r="C1754" s="323">
        <v>4201</v>
      </c>
      <c r="D1754" s="323" t="s">
        <v>2845</v>
      </c>
      <c r="E1754" s="325" t="s">
        <v>94</v>
      </c>
      <c r="F1754" s="321"/>
      <c r="G1754" s="324">
        <v>3</v>
      </c>
      <c r="H1754" s="324">
        <v>2.125</v>
      </c>
      <c r="I1754" s="324">
        <v>1</v>
      </c>
      <c r="J1754" s="324">
        <v>0.5625</v>
      </c>
      <c r="K1754" s="324" t="s">
        <v>2861</v>
      </c>
      <c r="L1754" s="325" t="s">
        <v>5604</v>
      </c>
      <c r="M1754" s="326" t="s">
        <v>5605</v>
      </c>
      <c r="N1754" s="334" t="s">
        <v>5276</v>
      </c>
    </row>
    <row r="1755" spans="2:17">
      <c r="B1755" s="322">
        <v>44826</v>
      </c>
      <c r="C1755" s="323">
        <v>4202</v>
      </c>
      <c r="D1755" s="323" t="s">
        <v>2845</v>
      </c>
      <c r="E1755" s="325" t="s">
        <v>94</v>
      </c>
      <c r="G1755" s="324">
        <v>3.5</v>
      </c>
      <c r="H1755" s="324">
        <v>3.5</v>
      </c>
      <c r="I1755" s="324">
        <v>2</v>
      </c>
      <c r="J1755" s="324">
        <v>1.9375</v>
      </c>
      <c r="K1755" s="324" t="s">
        <v>2899</v>
      </c>
      <c r="L1755" s="325" t="s">
        <v>5606</v>
      </c>
      <c r="M1755" s="326" t="s">
        <v>5607</v>
      </c>
      <c r="N1755" s="334" t="s">
        <v>2851</v>
      </c>
      <c r="O1755" s="321" t="s">
        <v>5608</v>
      </c>
      <c r="P1755" s="321" t="s">
        <v>3471</v>
      </c>
    </row>
    <row r="1756" spans="2:17">
      <c r="B1756" s="379">
        <v>44826</v>
      </c>
      <c r="C1756" s="323">
        <v>4203</v>
      </c>
      <c r="D1756" s="323" t="s">
        <v>5129</v>
      </c>
      <c r="E1756" s="325" t="s">
        <v>3825</v>
      </c>
      <c r="F1756" s="321"/>
      <c r="G1756" s="324">
        <v>3.4375</v>
      </c>
      <c r="H1756" s="324">
        <v>3.4375</v>
      </c>
      <c r="I1756" s="324">
        <v>2</v>
      </c>
      <c r="J1756" s="324" t="s">
        <v>4991</v>
      </c>
      <c r="K1756" s="324" t="s">
        <v>3934</v>
      </c>
      <c r="L1756" s="325" t="s">
        <v>5606</v>
      </c>
      <c r="M1756" s="326" t="s">
        <v>5609</v>
      </c>
      <c r="N1756" s="334" t="s">
        <v>5610</v>
      </c>
    </row>
    <row r="1757" spans="2:17">
      <c r="C1757" s="323">
        <v>4204</v>
      </c>
      <c r="N1757" s="334"/>
    </row>
    <row r="1758" spans="2:17">
      <c r="B1758" s="322">
        <v>44826</v>
      </c>
      <c r="C1758" s="323">
        <v>4205</v>
      </c>
      <c r="D1758" s="323" t="s">
        <v>2845</v>
      </c>
      <c r="E1758" s="325" t="s">
        <v>94</v>
      </c>
      <c r="G1758" s="324">
        <v>2.875</v>
      </c>
      <c r="H1758" s="324">
        <v>2</v>
      </c>
      <c r="I1758" s="324">
        <v>0.6875</v>
      </c>
      <c r="J1758" s="324">
        <v>0.5</v>
      </c>
      <c r="K1758" s="324" t="s">
        <v>5531</v>
      </c>
      <c r="L1758" s="325" t="s">
        <v>5544</v>
      </c>
      <c r="M1758" s="326" t="s">
        <v>5611</v>
      </c>
      <c r="N1758" s="334" t="s">
        <v>5612</v>
      </c>
      <c r="O1758" s="321" t="s">
        <v>5612</v>
      </c>
      <c r="P1758" s="321" t="s">
        <v>5613</v>
      </c>
      <c r="Q1758" s="321" t="s">
        <v>5613</v>
      </c>
    </row>
    <row r="1759" spans="2:17">
      <c r="C1759" s="323">
        <v>4206</v>
      </c>
      <c r="N1759" s="334"/>
    </row>
    <row r="1760" spans="2:17">
      <c r="B1760" s="322">
        <v>44832</v>
      </c>
      <c r="C1760" s="323">
        <v>4207</v>
      </c>
      <c r="D1760" s="323" t="s">
        <v>3866</v>
      </c>
      <c r="E1760" s="325" t="s">
        <v>3825</v>
      </c>
      <c r="K1760" s="324" t="s">
        <v>3946</v>
      </c>
      <c r="L1760" s="325" t="s">
        <v>5165</v>
      </c>
      <c r="M1760" s="326" t="s">
        <v>5614</v>
      </c>
      <c r="N1760" s="334"/>
    </row>
    <row r="1761" spans="2:17">
      <c r="B1761" s="322">
        <v>44833</v>
      </c>
      <c r="C1761" s="323">
        <v>4208</v>
      </c>
      <c r="D1761" s="323" t="s">
        <v>3866</v>
      </c>
      <c r="E1761" s="325" t="s">
        <v>3825</v>
      </c>
      <c r="G1761" s="324">
        <v>3.453125</v>
      </c>
      <c r="H1761" s="324">
        <v>3.453125</v>
      </c>
      <c r="I1761" s="324">
        <v>0.5</v>
      </c>
      <c r="J1761" s="324" t="s">
        <v>4991</v>
      </c>
      <c r="K1761" s="324" t="s">
        <v>3934</v>
      </c>
      <c r="L1761" s="325" t="s">
        <v>5615</v>
      </c>
      <c r="M1761" s="326" t="s">
        <v>5616</v>
      </c>
      <c r="N1761" s="334" t="s">
        <v>3231</v>
      </c>
    </row>
    <row r="1762" spans="2:17">
      <c r="B1762" s="322">
        <v>44839</v>
      </c>
      <c r="C1762" s="323">
        <v>4209</v>
      </c>
      <c r="D1762" s="323" t="s">
        <v>2845</v>
      </c>
      <c r="E1762" s="325" t="s">
        <v>94</v>
      </c>
      <c r="G1762" s="324">
        <v>7.125</v>
      </c>
      <c r="H1762" s="324">
        <v>7.125</v>
      </c>
      <c r="I1762" s="324">
        <v>3.75</v>
      </c>
      <c r="J1762" s="324">
        <v>3.5625</v>
      </c>
      <c r="K1762" s="324" t="s">
        <v>2936</v>
      </c>
      <c r="L1762" s="325" t="s">
        <v>5577</v>
      </c>
      <c r="N1762" s="334"/>
    </row>
    <row r="1763" spans="2:17">
      <c r="B1763" s="322">
        <v>44839</v>
      </c>
      <c r="C1763" s="323">
        <v>4210</v>
      </c>
      <c r="D1763" s="323" t="s">
        <v>5129</v>
      </c>
      <c r="E1763" s="325" t="s">
        <v>3825</v>
      </c>
      <c r="G1763" s="324">
        <v>6.25</v>
      </c>
      <c r="H1763" s="324">
        <v>2.125</v>
      </c>
      <c r="I1763" s="324">
        <v>0.8125</v>
      </c>
      <c r="J1763" s="324" t="s">
        <v>2954</v>
      </c>
      <c r="K1763" s="324" t="s">
        <v>3934</v>
      </c>
      <c r="L1763" s="325" t="s">
        <v>5544</v>
      </c>
      <c r="M1763" s="326" t="s">
        <v>5617</v>
      </c>
      <c r="N1763" s="334" t="s">
        <v>5618</v>
      </c>
    </row>
    <row r="1764" spans="2:17">
      <c r="B1764" s="322">
        <v>44839</v>
      </c>
      <c r="C1764" s="323">
        <v>4211</v>
      </c>
      <c r="D1764" s="323" t="s">
        <v>2845</v>
      </c>
      <c r="E1764" s="325" t="s">
        <v>94</v>
      </c>
      <c r="G1764" s="324">
        <v>4</v>
      </c>
      <c r="H1764" s="324">
        <v>2.3125</v>
      </c>
      <c r="I1764" s="324">
        <v>2.4375</v>
      </c>
      <c r="J1764" s="324">
        <v>2.4375</v>
      </c>
      <c r="K1764" s="324" t="s">
        <v>2861</v>
      </c>
      <c r="L1764" s="325" t="s">
        <v>5619</v>
      </c>
      <c r="M1764" s="326" t="s">
        <v>5620</v>
      </c>
      <c r="N1764" s="334" t="s">
        <v>5276</v>
      </c>
      <c r="O1764" s="321" t="s">
        <v>2940</v>
      </c>
    </row>
    <row r="1765" spans="2:17">
      <c r="B1765" s="322">
        <v>44839</v>
      </c>
      <c r="C1765" s="323">
        <v>4212</v>
      </c>
      <c r="D1765" s="323" t="s">
        <v>2845</v>
      </c>
      <c r="E1765" s="325" t="s">
        <v>94</v>
      </c>
      <c r="G1765" s="324">
        <v>2.75</v>
      </c>
      <c r="H1765" s="324">
        <v>2.75</v>
      </c>
      <c r="I1765" s="324">
        <v>0.626</v>
      </c>
      <c r="J1765" s="324">
        <v>0.5</v>
      </c>
      <c r="K1765" s="324" t="s">
        <v>5621</v>
      </c>
      <c r="L1765" s="325" t="s">
        <v>5622</v>
      </c>
      <c r="M1765" s="326" t="s">
        <v>5623</v>
      </c>
      <c r="N1765" s="334" t="s">
        <v>5624</v>
      </c>
      <c r="O1765" s="321" t="s">
        <v>2848</v>
      </c>
    </row>
    <row r="1766" spans="2:17">
      <c r="B1766" s="322">
        <v>44845</v>
      </c>
      <c r="C1766" s="323">
        <v>4213</v>
      </c>
      <c r="D1766" s="323" t="s">
        <v>3866</v>
      </c>
      <c r="E1766" s="325" t="s">
        <v>3825</v>
      </c>
      <c r="K1766" s="324" t="s">
        <v>3934</v>
      </c>
      <c r="L1766" s="325" t="s">
        <v>5622</v>
      </c>
      <c r="M1766" s="326" t="s">
        <v>5625</v>
      </c>
      <c r="N1766" s="334"/>
    </row>
    <row r="1767" spans="2:17">
      <c r="B1767" s="322">
        <v>44852</v>
      </c>
      <c r="C1767" s="323">
        <v>4214</v>
      </c>
      <c r="D1767" s="323" t="s">
        <v>2845</v>
      </c>
      <c r="E1767" s="325" t="s">
        <v>94</v>
      </c>
      <c r="G1767" s="324">
        <v>6.3125</v>
      </c>
      <c r="H1767" s="324">
        <v>6.3125</v>
      </c>
      <c r="I1767" s="324">
        <v>1.125</v>
      </c>
      <c r="J1767" s="324">
        <v>1.125</v>
      </c>
      <c r="K1767" s="324" t="s">
        <v>5621</v>
      </c>
      <c r="L1767" s="325" t="s">
        <v>5626</v>
      </c>
      <c r="M1767" s="326" t="s">
        <v>5627</v>
      </c>
      <c r="N1767" s="334" t="s">
        <v>5628</v>
      </c>
      <c r="O1767" s="321" t="s">
        <v>5628</v>
      </c>
    </row>
    <row r="1768" spans="2:17">
      <c r="B1768" s="322">
        <v>44854</v>
      </c>
      <c r="C1768" s="323">
        <v>4215</v>
      </c>
      <c r="D1768" s="323" t="s">
        <v>2907</v>
      </c>
      <c r="E1768" s="325" t="s">
        <v>5356</v>
      </c>
      <c r="F1768" s="321"/>
      <c r="G1768" s="324">
        <v>11.28125</v>
      </c>
      <c r="H1768" s="324">
        <v>8.875</v>
      </c>
      <c r="I1768" s="324">
        <v>0.5</v>
      </c>
      <c r="J1768" s="324" t="s">
        <v>4991</v>
      </c>
      <c r="K1768" s="324" t="s">
        <v>2861</v>
      </c>
      <c r="L1768" s="325" t="s">
        <v>5629</v>
      </c>
      <c r="M1768" s="326" t="s">
        <v>5630</v>
      </c>
      <c r="N1768" s="334"/>
    </row>
    <row r="1769" spans="2:17">
      <c r="B1769" s="322">
        <v>44854</v>
      </c>
      <c r="C1769" s="323">
        <v>4216</v>
      </c>
      <c r="D1769" s="323" t="s">
        <v>3866</v>
      </c>
      <c r="E1769" s="325" t="s">
        <v>3825</v>
      </c>
      <c r="G1769" s="324">
        <v>1.9375</v>
      </c>
      <c r="H1769" s="324">
        <v>1.9375</v>
      </c>
      <c r="I1769" s="324">
        <v>0.75</v>
      </c>
      <c r="J1769" s="324" t="s">
        <v>2954</v>
      </c>
      <c r="K1769" s="324" t="s">
        <v>3934</v>
      </c>
      <c r="L1769" s="325" t="s">
        <v>5622</v>
      </c>
      <c r="M1769" s="326" t="s">
        <v>5631</v>
      </c>
      <c r="N1769" s="334"/>
    </row>
    <row r="1770" spans="2:17">
      <c r="C1770" s="323">
        <v>4217</v>
      </c>
      <c r="F1770" s="321"/>
      <c r="N1770" s="334"/>
    </row>
    <row r="1771" spans="2:17">
      <c r="B1771" s="322">
        <v>44866</v>
      </c>
      <c r="C1771" s="323">
        <v>4218</v>
      </c>
      <c r="D1771" s="323" t="s">
        <v>2907</v>
      </c>
      <c r="E1771" s="325" t="s">
        <v>5356</v>
      </c>
      <c r="G1771" s="324">
        <v>15.375</v>
      </c>
      <c r="H1771" s="324">
        <v>7.1875</v>
      </c>
      <c r="K1771" s="324" t="s">
        <v>4132</v>
      </c>
      <c r="L1771" s="325" t="s">
        <v>5442</v>
      </c>
      <c r="M1771" s="326" t="s">
        <v>5632</v>
      </c>
      <c r="N1771" s="334" t="s">
        <v>2872</v>
      </c>
    </row>
    <row r="1772" spans="2:17">
      <c r="B1772" s="322">
        <v>44866</v>
      </c>
      <c r="C1772" s="323">
        <v>4219</v>
      </c>
      <c r="D1772" s="323" t="s">
        <v>2849</v>
      </c>
      <c r="E1772" s="325" t="s">
        <v>94</v>
      </c>
      <c r="F1772" s="321"/>
      <c r="G1772" s="324">
        <v>10.1875</v>
      </c>
      <c r="H1772" s="324">
        <v>7.9375</v>
      </c>
      <c r="K1772" s="324" t="s">
        <v>4132</v>
      </c>
      <c r="L1772" s="325" t="s">
        <v>5442</v>
      </c>
      <c r="M1772" s="326" t="s">
        <v>5632</v>
      </c>
      <c r="N1772" s="334" t="s">
        <v>2872</v>
      </c>
    </row>
    <row r="1773" spans="2:17">
      <c r="B1773" s="322">
        <v>44867</v>
      </c>
      <c r="C1773" s="323">
        <v>4220</v>
      </c>
      <c r="D1773" s="323" t="s">
        <v>2845</v>
      </c>
      <c r="E1773" s="325" t="s">
        <v>94</v>
      </c>
      <c r="G1773" s="324">
        <v>4.125</v>
      </c>
      <c r="H1773" s="324">
        <v>4.125</v>
      </c>
      <c r="I1773" s="324">
        <v>1.375</v>
      </c>
      <c r="J1773" s="324">
        <v>1</v>
      </c>
      <c r="K1773" s="324" t="s">
        <v>2861</v>
      </c>
      <c r="L1773" s="325" t="s">
        <v>4599</v>
      </c>
      <c r="N1773" s="334" t="s">
        <v>2851</v>
      </c>
      <c r="O1773" s="321" t="s">
        <v>2851</v>
      </c>
      <c r="P1773" s="321" t="s">
        <v>3907</v>
      </c>
      <c r="Q1773" s="321" t="s">
        <v>3907</v>
      </c>
    </row>
    <row r="1774" spans="2:17">
      <c r="B1774" s="379">
        <v>44868</v>
      </c>
      <c r="C1774" s="323">
        <v>4221</v>
      </c>
      <c r="D1774" s="323" t="s">
        <v>2845</v>
      </c>
      <c r="E1774" s="321" t="s">
        <v>94</v>
      </c>
      <c r="F1774" s="321"/>
      <c r="G1774" s="324">
        <v>8</v>
      </c>
      <c r="H1774" s="324">
        <v>3.5</v>
      </c>
      <c r="I1774" s="324">
        <v>1.125</v>
      </c>
      <c r="J1774" s="324">
        <v>1</v>
      </c>
      <c r="K1774" s="324" t="s">
        <v>2861</v>
      </c>
      <c r="L1774" s="321" t="s">
        <v>5633</v>
      </c>
      <c r="M1774" s="321" t="s">
        <v>5634</v>
      </c>
      <c r="N1774" s="334" t="s">
        <v>2851</v>
      </c>
      <c r="O1774" s="321" t="s">
        <v>2851</v>
      </c>
      <c r="P1774" s="321" t="s">
        <v>5635</v>
      </c>
      <c r="Q1774" s="321" t="s">
        <v>5635</v>
      </c>
    </row>
    <row r="1775" spans="2:17">
      <c r="B1775" s="322">
        <v>44868</v>
      </c>
      <c r="C1775" s="323">
        <v>4222</v>
      </c>
      <c r="D1775" s="323" t="s">
        <v>2845</v>
      </c>
      <c r="E1775" s="325" t="s">
        <v>94</v>
      </c>
      <c r="G1775" s="324">
        <v>2.5</v>
      </c>
      <c r="H1775" s="324">
        <v>1.5</v>
      </c>
      <c r="I1775" s="324">
        <v>0.875</v>
      </c>
      <c r="J1775" s="324">
        <v>0.625</v>
      </c>
      <c r="K1775" s="324" t="s">
        <v>2899</v>
      </c>
      <c r="L1775" s="325" t="s">
        <v>5633</v>
      </c>
      <c r="M1775" s="326" t="s">
        <v>5634</v>
      </c>
      <c r="N1775" s="334" t="s">
        <v>3012</v>
      </c>
      <c r="O1775" s="321" t="s">
        <v>3012</v>
      </c>
      <c r="P1775" s="321" t="s">
        <v>5636</v>
      </c>
      <c r="Q1775" s="321" t="s">
        <v>5636</v>
      </c>
    </row>
    <row r="1776" spans="2:17">
      <c r="B1776" s="322">
        <v>44869</v>
      </c>
      <c r="C1776" s="323">
        <v>4223</v>
      </c>
      <c r="D1776" s="323" t="s">
        <v>2849</v>
      </c>
      <c r="E1776" s="325" t="s">
        <v>2035</v>
      </c>
      <c r="G1776" s="324">
        <v>7.4375</v>
      </c>
      <c r="H1776" s="324">
        <v>5.4375</v>
      </c>
      <c r="I1776" s="324">
        <v>0.875</v>
      </c>
      <c r="J1776" s="324" t="s">
        <v>4982</v>
      </c>
      <c r="K1776" s="324" t="s">
        <v>4102</v>
      </c>
      <c r="L1776" s="325" t="s">
        <v>5637</v>
      </c>
      <c r="M1776" s="326" t="s">
        <v>5638</v>
      </c>
      <c r="N1776" s="334"/>
      <c r="O1776" s="321" t="s">
        <v>2851</v>
      </c>
    </row>
    <row r="1777" spans="2:14">
      <c r="B1777" s="322">
        <v>44869</v>
      </c>
      <c r="C1777" s="323">
        <v>4224</v>
      </c>
      <c r="D1777" s="323" t="s">
        <v>3866</v>
      </c>
      <c r="E1777" s="325" t="s">
        <v>3825</v>
      </c>
      <c r="G1777" s="324">
        <v>7.3125</v>
      </c>
      <c r="H1777" s="324">
        <v>5.4375</v>
      </c>
      <c r="I1777" s="324">
        <v>0.875</v>
      </c>
      <c r="J1777" s="324" t="s">
        <v>4982</v>
      </c>
      <c r="K1777" s="324" t="s">
        <v>3934</v>
      </c>
      <c r="L1777" s="325" t="s">
        <v>5637</v>
      </c>
      <c r="M1777" s="326" t="s">
        <v>5639</v>
      </c>
      <c r="N1777" s="334"/>
    </row>
    <row r="1778" spans="2:14">
      <c r="N1778" s="334"/>
    </row>
    <row r="1779" spans="2:14">
      <c r="N1779" s="334"/>
    </row>
    <row r="1780" spans="2:14">
      <c r="N1780" s="334"/>
    </row>
    <row r="1781" spans="2:14">
      <c r="N1781" s="334"/>
    </row>
    <row r="1782" spans="2:14">
      <c r="N1782" s="334"/>
    </row>
    <row r="1783" spans="2:14">
      <c r="N1783" s="334"/>
    </row>
    <row r="1784" spans="2:14">
      <c r="N1784" s="334"/>
    </row>
    <row r="1785" spans="2:14">
      <c r="N1785" s="334"/>
    </row>
    <row r="1786" spans="2:14">
      <c r="N1786" s="334"/>
    </row>
    <row r="1787" spans="2:14">
      <c r="N1787" s="334"/>
    </row>
    <row r="1788" spans="2:14">
      <c r="N1788" s="334"/>
    </row>
    <row r="1789" spans="2:14">
      <c r="N1789" s="334"/>
    </row>
    <row r="1790" spans="2:14">
      <c r="N1790" s="334"/>
    </row>
    <row r="1791" spans="2:14">
      <c r="N1791" s="334"/>
    </row>
    <row r="1792" spans="2:14">
      <c r="N1792" s="334"/>
    </row>
    <row r="1793" spans="5:14">
      <c r="N1793" s="334"/>
    </row>
    <row r="1794" spans="5:14">
      <c r="N1794" s="334"/>
    </row>
    <row r="1795" spans="5:14">
      <c r="N1795" s="334"/>
    </row>
    <row r="1796" spans="5:14">
      <c r="N1796" s="334"/>
    </row>
    <row r="1797" spans="5:14">
      <c r="N1797" s="334"/>
    </row>
    <row r="1798" spans="5:14">
      <c r="N1798" s="334"/>
    </row>
    <row r="1799" spans="5:14">
      <c r="N1799" s="334"/>
    </row>
    <row r="1800" spans="5:14">
      <c r="N1800" s="334"/>
    </row>
    <row r="1801" spans="5:14">
      <c r="N1801" s="334"/>
    </row>
    <row r="1802" spans="5:14">
      <c r="E1802" s="321"/>
      <c r="F1802" s="321"/>
      <c r="L1802" s="321"/>
      <c r="M1802" s="321"/>
      <c r="N1802" s="334"/>
    </row>
    <row r="1803" spans="5:14">
      <c r="N1803" s="334"/>
    </row>
    <row r="1804" spans="5:14">
      <c r="N1804" s="334"/>
    </row>
    <row r="1805" spans="5:14">
      <c r="N1805" s="334"/>
    </row>
    <row r="1806" spans="5:14">
      <c r="N1806" s="334"/>
    </row>
    <row r="1807" spans="5:14">
      <c r="N1807" s="334"/>
    </row>
    <row r="1808" spans="5:14">
      <c r="N1808" s="334"/>
    </row>
    <row r="1809" spans="14:14">
      <c r="N1809" s="334"/>
    </row>
    <row r="1810" spans="14:14">
      <c r="N1810" s="334"/>
    </row>
    <row r="1811" spans="14:14">
      <c r="N1811" s="334"/>
    </row>
    <row r="1812" spans="14:14">
      <c r="N1812" s="334"/>
    </row>
    <row r="1813" spans="14:14">
      <c r="N1813" s="334"/>
    </row>
    <row r="1814" spans="14:14">
      <c r="N1814" s="334"/>
    </row>
    <row r="1815" spans="14:14">
      <c r="N1815" s="334"/>
    </row>
    <row r="1816" spans="14:14">
      <c r="N1816" s="334"/>
    </row>
    <row r="1817" spans="14:14">
      <c r="N1817" s="334"/>
    </row>
    <row r="1818" spans="14:14">
      <c r="N1818" s="334"/>
    </row>
    <row r="1819" spans="14:14">
      <c r="N1819" s="334"/>
    </row>
    <row r="1820" spans="14:14">
      <c r="N1820" s="334"/>
    </row>
    <row r="1821" spans="14:14">
      <c r="N1821" s="334"/>
    </row>
    <row r="1822" spans="14:14">
      <c r="N1822" s="334"/>
    </row>
    <row r="1823" spans="14:14">
      <c r="N1823" s="334"/>
    </row>
    <row r="1824" spans="14:14">
      <c r="N1824" s="334"/>
    </row>
    <row r="1825" spans="14:14">
      <c r="N1825" s="334"/>
    </row>
    <row r="1826" spans="14:14">
      <c r="N1826" s="334"/>
    </row>
    <row r="1827" spans="14:14">
      <c r="N1827" s="334"/>
    </row>
    <row r="1828" spans="14:14">
      <c r="N1828" s="334"/>
    </row>
    <row r="1829" spans="14:14">
      <c r="N1829" s="334"/>
    </row>
    <row r="1830" spans="14:14">
      <c r="N1830" s="334"/>
    </row>
    <row r="1831" spans="14:14">
      <c r="N1831" s="334"/>
    </row>
    <row r="1832" spans="14:14">
      <c r="N1832" s="334"/>
    </row>
    <row r="1833" spans="14:14">
      <c r="N1833" s="334"/>
    </row>
    <row r="1834" spans="14:14">
      <c r="N1834" s="334"/>
    </row>
    <row r="1835" spans="14:14">
      <c r="N1835" s="334"/>
    </row>
    <row r="1836" spans="14:14">
      <c r="N1836" s="334"/>
    </row>
    <row r="1837" spans="14:14">
      <c r="N1837" s="334"/>
    </row>
    <row r="1838" spans="14:14">
      <c r="N1838" s="334"/>
    </row>
    <row r="1839" spans="14:14">
      <c r="N1839" s="334"/>
    </row>
    <row r="1840" spans="14:14">
      <c r="N1840" s="334"/>
    </row>
    <row r="1841" spans="12:15">
      <c r="N1841" s="334"/>
    </row>
    <row r="1842" spans="12:15">
      <c r="N1842" s="334"/>
    </row>
    <row r="1843" spans="12:15">
      <c r="N1843" s="334"/>
    </row>
    <row r="1844" spans="12:15">
      <c r="N1844" s="334"/>
    </row>
    <row r="1845" spans="12:15">
      <c r="N1845" s="334"/>
    </row>
    <row r="1846" spans="12:15">
      <c r="N1846" s="334"/>
    </row>
    <row r="1847" spans="12:15">
      <c r="N1847" s="334"/>
    </row>
    <row r="1848" spans="12:15">
      <c r="L1848" s="324"/>
      <c r="M1848" s="324"/>
      <c r="O1848" s="326"/>
    </row>
    <row r="1849" spans="12:15">
      <c r="L1849" s="324"/>
      <c r="M1849" s="324"/>
      <c r="O1849" s="326"/>
    </row>
    <row r="1850" spans="12:15">
      <c r="L1850" s="324"/>
      <c r="M1850" s="324"/>
      <c r="O1850" s="326"/>
    </row>
    <row r="1851" spans="12:15">
      <c r="L1851" s="324"/>
      <c r="M1851" s="324"/>
      <c r="O1851" s="326"/>
    </row>
    <row r="1852" spans="12:15">
      <c r="L1852" s="324"/>
      <c r="M1852" s="324"/>
      <c r="O1852" s="326"/>
    </row>
    <row r="1853" spans="12:15">
      <c r="L1853" s="324"/>
      <c r="M1853" s="324"/>
      <c r="O1853" s="326"/>
    </row>
    <row r="1854" spans="12:15">
      <c r="L1854" s="324"/>
      <c r="M1854" s="324"/>
      <c r="O1854" s="326"/>
    </row>
    <row r="1855" spans="12:15">
      <c r="L1855" s="324"/>
      <c r="M1855" s="324"/>
      <c r="O1855" s="326"/>
    </row>
    <row r="1856" spans="12:15">
      <c r="L1856" s="324"/>
      <c r="M1856" s="324"/>
      <c r="O1856" s="326"/>
    </row>
    <row r="1857" spans="12:15">
      <c r="L1857" s="324"/>
      <c r="M1857" s="324"/>
      <c r="O1857" s="326"/>
    </row>
    <row r="1858" spans="12:15">
      <c r="L1858" s="324"/>
      <c r="M1858" s="324"/>
      <c r="O1858" s="326"/>
    </row>
    <row r="1859" spans="12:15">
      <c r="L1859" s="324"/>
      <c r="M1859" s="324"/>
      <c r="O1859" s="326"/>
    </row>
    <row r="1860" spans="12:15">
      <c r="L1860" s="324"/>
      <c r="M1860" s="324"/>
      <c r="O1860" s="326"/>
    </row>
    <row r="1861" spans="12:15">
      <c r="L1861" s="324"/>
      <c r="M1861" s="324"/>
      <c r="O1861" s="326"/>
    </row>
    <row r="1862" spans="12:15">
      <c r="L1862" s="324"/>
      <c r="M1862" s="324"/>
      <c r="O1862" s="326"/>
    </row>
    <row r="1863" spans="12:15">
      <c r="L1863" s="324"/>
      <c r="M1863" s="324"/>
      <c r="O1863" s="326"/>
    </row>
    <row r="1864" spans="12:15">
      <c r="L1864" s="324"/>
      <c r="M1864" s="324"/>
      <c r="O1864" s="326"/>
    </row>
    <row r="1865" spans="12:15">
      <c r="L1865" s="324"/>
      <c r="M1865" s="324"/>
      <c r="O1865" s="326"/>
    </row>
    <row r="1866" spans="12:15">
      <c r="L1866" s="324"/>
      <c r="M1866" s="324"/>
      <c r="O1866" s="326"/>
    </row>
    <row r="1867" spans="12:15">
      <c r="L1867" s="324"/>
      <c r="M1867" s="324"/>
      <c r="O1867" s="326"/>
    </row>
    <row r="1868" spans="12:15">
      <c r="L1868" s="324"/>
      <c r="M1868" s="324"/>
      <c r="O1868" s="326"/>
    </row>
    <row r="1869" spans="12:15">
      <c r="L1869" s="324"/>
      <c r="M1869" s="324"/>
      <c r="O1869" s="326"/>
    </row>
    <row r="1870" spans="12:15">
      <c r="L1870" s="324"/>
      <c r="M1870" s="324"/>
      <c r="O1870" s="326"/>
    </row>
    <row r="1871" spans="12:15">
      <c r="L1871" s="324"/>
      <c r="M1871" s="324"/>
      <c r="O1871" s="326"/>
    </row>
    <row r="1872" spans="12:15">
      <c r="L1872" s="324"/>
      <c r="M1872" s="324"/>
      <c r="O1872" s="326"/>
    </row>
    <row r="1873" spans="12:15">
      <c r="L1873" s="324"/>
      <c r="M1873" s="324"/>
      <c r="O1873" s="326"/>
    </row>
    <row r="1874" spans="12:15">
      <c r="L1874" s="324"/>
      <c r="M1874" s="324"/>
      <c r="O1874" s="326"/>
    </row>
    <row r="1875" spans="12:15">
      <c r="L1875" s="324"/>
      <c r="M1875" s="324"/>
      <c r="O1875" s="326"/>
    </row>
    <row r="1876" spans="12:15">
      <c r="L1876" s="324"/>
      <c r="M1876" s="324"/>
      <c r="O1876" s="326"/>
    </row>
    <row r="1877" spans="12:15">
      <c r="L1877" s="324"/>
      <c r="M1877" s="324"/>
      <c r="O1877" s="326"/>
    </row>
    <row r="1878" spans="12:15">
      <c r="L1878" s="324"/>
      <c r="M1878" s="324"/>
      <c r="O1878" s="326"/>
    </row>
    <row r="1879" spans="12:15">
      <c r="L1879" s="324"/>
      <c r="M1879" s="324"/>
      <c r="O1879" s="326"/>
    </row>
    <row r="1880" spans="12:15">
      <c r="L1880" s="324"/>
      <c r="M1880" s="324"/>
      <c r="O1880" s="326"/>
    </row>
    <row r="1881" spans="12:15">
      <c r="L1881" s="324"/>
      <c r="M1881" s="324"/>
      <c r="O1881" s="326"/>
    </row>
    <row r="1882" spans="12:15">
      <c r="L1882" s="324"/>
      <c r="M1882" s="324"/>
      <c r="O1882" s="326"/>
    </row>
    <row r="1883" spans="12:15">
      <c r="L1883" s="324"/>
      <c r="M1883" s="324"/>
      <c r="O1883" s="326"/>
    </row>
    <row r="1884" spans="12:15">
      <c r="L1884" s="324"/>
      <c r="M1884" s="324"/>
      <c r="O1884" s="326"/>
    </row>
    <row r="1885" spans="12:15">
      <c r="L1885" s="324"/>
      <c r="M1885" s="324"/>
      <c r="O1885" s="326"/>
    </row>
    <row r="1886" spans="12:15">
      <c r="L1886" s="324"/>
      <c r="M1886" s="324"/>
      <c r="O1886" s="326"/>
    </row>
    <row r="1887" spans="12:15">
      <c r="L1887" s="324"/>
      <c r="M1887" s="324"/>
      <c r="O1887" s="326"/>
    </row>
    <row r="1888" spans="12:15">
      <c r="L1888" s="324"/>
      <c r="M1888" s="324"/>
      <c r="O1888" s="326"/>
    </row>
    <row r="1889" spans="12:15">
      <c r="L1889" s="324"/>
      <c r="M1889" s="324"/>
      <c r="O1889" s="326"/>
    </row>
    <row r="1890" spans="12:15">
      <c r="L1890" s="324"/>
      <c r="M1890" s="324"/>
      <c r="O1890" s="326"/>
    </row>
    <row r="1891" spans="12:15">
      <c r="L1891" s="324"/>
      <c r="M1891" s="324"/>
      <c r="O1891" s="326"/>
    </row>
    <row r="1892" spans="12:15">
      <c r="L1892" s="324"/>
      <c r="M1892" s="324"/>
      <c r="O1892" s="326"/>
    </row>
    <row r="1893" spans="12:15">
      <c r="L1893" s="324"/>
      <c r="M1893" s="324"/>
      <c r="O1893" s="326"/>
    </row>
    <row r="1894" spans="12:15">
      <c r="L1894" s="324"/>
      <c r="M1894" s="324"/>
      <c r="O1894" s="326"/>
    </row>
    <row r="1895" spans="12:15">
      <c r="L1895" s="324"/>
      <c r="M1895" s="324"/>
      <c r="O1895" s="326"/>
    </row>
    <row r="1896" spans="12:15">
      <c r="L1896" s="324"/>
      <c r="M1896" s="324"/>
      <c r="O1896" s="326"/>
    </row>
    <row r="1897" spans="12:15">
      <c r="L1897" s="324"/>
      <c r="M1897" s="324"/>
      <c r="O1897" s="326"/>
    </row>
    <row r="1898" spans="12:15">
      <c r="L1898" s="324"/>
      <c r="M1898" s="324"/>
      <c r="O1898" s="326"/>
    </row>
    <row r="1899" spans="12:15">
      <c r="L1899" s="324"/>
      <c r="M1899" s="324"/>
      <c r="O1899" s="326"/>
    </row>
    <row r="1900" spans="12:15">
      <c r="L1900" s="324"/>
      <c r="M1900" s="324"/>
      <c r="O1900" s="326"/>
    </row>
    <row r="1901" spans="12:15">
      <c r="L1901" s="324"/>
      <c r="M1901" s="324"/>
      <c r="O1901" s="326"/>
    </row>
    <row r="1902" spans="12:15">
      <c r="L1902" s="324"/>
      <c r="M1902" s="324"/>
      <c r="O1902" s="326"/>
    </row>
    <row r="1903" spans="12:15">
      <c r="L1903" s="324"/>
      <c r="M1903" s="324"/>
      <c r="O1903" s="326"/>
    </row>
    <row r="1904" spans="12:15">
      <c r="L1904" s="324"/>
      <c r="M1904" s="324"/>
      <c r="O1904" s="326"/>
    </row>
    <row r="1905" spans="12:15">
      <c r="L1905" s="324"/>
      <c r="M1905" s="324"/>
      <c r="O1905" s="326"/>
    </row>
    <row r="1906" spans="12:15">
      <c r="L1906" s="324"/>
      <c r="M1906" s="324"/>
      <c r="O1906" s="326"/>
    </row>
    <row r="1907" spans="12:15">
      <c r="L1907" s="324"/>
      <c r="M1907" s="324"/>
      <c r="O1907" s="326"/>
    </row>
    <row r="1908" spans="12:15">
      <c r="L1908" s="324"/>
      <c r="M1908" s="324"/>
      <c r="O1908" s="326"/>
    </row>
    <row r="1909" spans="12:15">
      <c r="L1909" s="324"/>
      <c r="M1909" s="324"/>
      <c r="O1909" s="326"/>
    </row>
    <row r="1910" spans="12:15">
      <c r="L1910" s="324"/>
      <c r="M1910" s="324"/>
      <c r="O1910" s="326"/>
    </row>
    <row r="1911" spans="12:15">
      <c r="L1911" s="324"/>
      <c r="M1911" s="324"/>
      <c r="O1911" s="326"/>
    </row>
    <row r="1912" spans="12:15">
      <c r="L1912" s="324"/>
      <c r="M1912" s="324"/>
      <c r="O1912" s="326"/>
    </row>
    <row r="1913" spans="12:15">
      <c r="L1913" s="324"/>
      <c r="M1913" s="324"/>
      <c r="O1913" s="326"/>
    </row>
    <row r="1914" spans="12:15">
      <c r="L1914" s="324"/>
      <c r="M1914" s="324"/>
      <c r="O1914" s="326"/>
    </row>
    <row r="1915" spans="12:15">
      <c r="L1915" s="324"/>
      <c r="M1915" s="324"/>
      <c r="O1915" s="326"/>
    </row>
    <row r="1916" spans="12:15">
      <c r="L1916" s="324"/>
      <c r="M1916" s="325"/>
      <c r="N1916" s="326"/>
    </row>
  </sheetData>
  <pageMargins left="0.7" right="0.7" top="0.75" bottom="0.75" header="0.3" footer="0.3"/>
  <pageSetup scale="1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1"/>
  <dimension ref="A1:Y2017"/>
  <sheetViews>
    <sheetView showGridLines="0" defaultGridColor="0" topLeftCell="A4" colorId="22" workbookViewId="0">
      <pane ySplit="9" topLeftCell="A1917" activePane="bottomLeft" state="frozen"/>
      <selection activeCell="A4" sqref="A4"/>
      <selection pane="bottomLeft" activeCell="C12" sqref="C12"/>
    </sheetView>
  </sheetViews>
  <sheetFormatPr defaultColWidth="9.77734375" defaultRowHeight="15"/>
  <cols>
    <col min="1" max="1" width="9.77734375" style="5"/>
    <col min="2" max="2" width="5.44140625" style="11" customWidth="1"/>
    <col min="3" max="3" width="10.77734375" style="7" customWidth="1"/>
    <col min="4" max="4" width="10.77734375" style="31" customWidth="1"/>
    <col min="5" max="10" width="10.77734375" style="7" customWidth="1"/>
    <col min="11" max="12" width="10.77734375" style="9" customWidth="1"/>
    <col min="13" max="15" width="10.77734375" style="19" customWidth="1"/>
    <col min="16" max="16" width="11.33203125" style="10" customWidth="1"/>
    <col min="17" max="17" width="11.6640625" style="7" customWidth="1"/>
    <col min="18" max="18" width="13.109375" style="22" customWidth="1"/>
    <col min="19" max="19" width="11.33203125" style="31" customWidth="1"/>
    <col min="20" max="20" width="31.88671875" style="7" bestFit="1" customWidth="1"/>
    <col min="21" max="24" width="10.109375" style="7" customWidth="1"/>
    <col min="25" max="25" width="9.77734375" style="5"/>
  </cols>
  <sheetData>
    <row r="1" spans="1:25">
      <c r="A1" s="8" t="s">
        <v>233</v>
      </c>
      <c r="H1" s="22" t="s">
        <v>2714</v>
      </c>
    </row>
    <row r="2" spans="1:25">
      <c r="C2" s="21" t="s">
        <v>2715</v>
      </c>
      <c r="G2" s="12"/>
      <c r="H2" s="32" t="s">
        <v>2712</v>
      </c>
      <c r="I2" s="20"/>
      <c r="J2" s="20"/>
    </row>
    <row r="3" spans="1:25" ht="15.75" thickBot="1">
      <c r="C3" s="16" t="s">
        <v>2580</v>
      </c>
      <c r="H3" s="32" t="s">
        <v>2733</v>
      </c>
    </row>
    <row r="4" spans="1:25">
      <c r="C4" s="134" t="s">
        <v>2749</v>
      </c>
      <c r="D4" s="135" t="s">
        <v>2742</v>
      </c>
      <c r="E4" s="136"/>
      <c r="F4" s="143"/>
      <c r="G4" s="134" t="s">
        <v>2750</v>
      </c>
      <c r="H4" s="135"/>
      <c r="I4" s="135" t="s">
        <v>2747</v>
      </c>
      <c r="J4" s="135"/>
      <c r="K4" s="144"/>
      <c r="L4" s="7"/>
      <c r="P4" s="32" t="s">
        <v>2732</v>
      </c>
    </row>
    <row r="5" spans="1:25">
      <c r="C5" s="137" t="s">
        <v>2741</v>
      </c>
      <c r="D5" s="138" t="s">
        <v>2743</v>
      </c>
      <c r="E5" s="139"/>
      <c r="F5" s="143"/>
      <c r="G5" s="137" t="s">
        <v>2745</v>
      </c>
      <c r="H5" s="138"/>
      <c r="I5" s="138" t="s">
        <v>2748</v>
      </c>
      <c r="J5" s="138"/>
      <c r="K5" s="145"/>
      <c r="P5" s="90" t="s">
        <v>2731</v>
      </c>
    </row>
    <row r="6" spans="1:25" ht="15" customHeight="1" thickBot="1">
      <c r="C6" s="140" t="s">
        <v>2740</v>
      </c>
      <c r="D6" s="141" t="s">
        <v>2744</v>
      </c>
      <c r="E6" s="142"/>
      <c r="F6" s="143"/>
      <c r="G6" s="140" t="s">
        <v>2746</v>
      </c>
      <c r="H6" s="141"/>
      <c r="I6" s="141" t="s">
        <v>2781</v>
      </c>
      <c r="J6" s="141"/>
      <c r="K6" s="146"/>
      <c r="P6" s="12" t="s">
        <v>2724</v>
      </c>
    </row>
    <row r="7" spans="1:25" ht="20.25">
      <c r="C7" s="3"/>
      <c r="D7" s="89"/>
      <c r="E7" s="4"/>
      <c r="F7" s="4"/>
      <c r="G7" s="4"/>
      <c r="H7" s="128"/>
      <c r="I7" s="4"/>
      <c r="J7" s="2"/>
      <c r="K7" s="4"/>
      <c r="L7" s="4"/>
      <c r="P7" s="128" t="s">
        <v>2713</v>
      </c>
      <c r="Q7" s="1"/>
      <c r="R7" s="211"/>
      <c r="S7" s="33"/>
      <c r="T7" s="13"/>
      <c r="U7" s="13"/>
      <c r="V7" s="13"/>
      <c r="W7" s="13"/>
      <c r="X7" s="13"/>
    </row>
    <row r="8" spans="1:25">
      <c r="C8" s="3"/>
      <c r="D8" s="34"/>
      <c r="E8" s="4"/>
      <c r="F8" s="4"/>
      <c r="G8" s="4"/>
      <c r="H8" s="4"/>
      <c r="I8" s="4"/>
      <c r="J8" s="2"/>
      <c r="K8" s="4"/>
      <c r="L8" s="4"/>
      <c r="M8" s="17"/>
      <c r="N8" s="17"/>
      <c r="O8" s="17"/>
      <c r="Q8" s="1"/>
      <c r="R8" s="211"/>
      <c r="S8" s="33"/>
      <c r="T8" s="13"/>
      <c r="U8" s="13"/>
      <c r="V8" s="13"/>
      <c r="W8" s="13"/>
      <c r="X8" s="13"/>
    </row>
    <row r="9" spans="1:25">
      <c r="B9" s="8" t="s">
        <v>2734</v>
      </c>
      <c r="C9" s="3"/>
      <c r="D9" s="34"/>
      <c r="E9" s="4"/>
      <c r="F9" s="4"/>
      <c r="G9" s="4"/>
      <c r="H9" s="4"/>
      <c r="I9" s="4"/>
      <c r="J9" s="2"/>
      <c r="K9" s="148" t="s">
        <v>2757</v>
      </c>
      <c r="L9" s="87"/>
      <c r="M9" s="17"/>
      <c r="N9" s="17"/>
      <c r="O9" s="17"/>
      <c r="Q9" s="1"/>
      <c r="R9" s="211"/>
      <c r="S9" s="33"/>
      <c r="T9" s="13"/>
      <c r="U9" s="13"/>
      <c r="V9" s="13"/>
      <c r="W9" s="13"/>
      <c r="X9" s="13"/>
    </row>
    <row r="10" spans="1:25" ht="15.75">
      <c r="B10" s="3"/>
      <c r="D10" s="35"/>
      <c r="E10" s="86"/>
      <c r="F10" s="88" t="s">
        <v>2722</v>
      </c>
      <c r="G10" s="87"/>
      <c r="H10"/>
      <c r="I10"/>
      <c r="J10" s="118" t="s">
        <v>2729</v>
      </c>
      <c r="K10" s="91" t="s">
        <v>2723</v>
      </c>
      <c r="L10" s="92"/>
      <c r="M10"/>
      <c r="N10"/>
      <c r="O10"/>
      <c r="P10"/>
      <c r="Q10"/>
      <c r="R10" s="212"/>
      <c r="S10" s="33"/>
      <c r="T10" s="13"/>
      <c r="U10" s="13"/>
      <c r="V10" s="13"/>
      <c r="W10" s="13"/>
      <c r="X10" s="13"/>
    </row>
    <row r="11" spans="1:25" ht="38.25" customHeight="1">
      <c r="A11" s="6"/>
      <c r="B11" s="23"/>
      <c r="C11" s="24"/>
      <c r="D11" s="3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13"/>
      <c r="S11" s="36"/>
      <c r="T11" s="24"/>
      <c r="U11" s="24"/>
      <c r="V11" s="24"/>
      <c r="W11" s="24"/>
      <c r="X11" s="24"/>
      <c r="Y11" s="24"/>
    </row>
    <row r="12" spans="1:25">
      <c r="B12" s="25"/>
      <c r="C12" s="112" t="s">
        <v>235</v>
      </c>
      <c r="D12" s="112" t="s">
        <v>241</v>
      </c>
      <c r="E12" s="113" t="s">
        <v>242</v>
      </c>
      <c r="F12" s="113" t="s">
        <v>287</v>
      </c>
      <c r="G12" s="113" t="s">
        <v>288</v>
      </c>
      <c r="H12" s="113" t="s">
        <v>289</v>
      </c>
      <c r="I12" s="113" t="s">
        <v>290</v>
      </c>
      <c r="J12" s="111" t="s">
        <v>291</v>
      </c>
      <c r="K12" s="114" t="s">
        <v>292</v>
      </c>
      <c r="L12" s="114" t="s">
        <v>293</v>
      </c>
      <c r="M12" s="115" t="s">
        <v>294</v>
      </c>
      <c r="N12" s="111" t="s">
        <v>2719</v>
      </c>
      <c r="O12" s="111" t="s">
        <v>2710</v>
      </c>
      <c r="P12" s="116" t="s">
        <v>2716</v>
      </c>
      <c r="Q12" s="116" t="s">
        <v>2717</v>
      </c>
      <c r="R12" s="117" t="s">
        <v>2718</v>
      </c>
      <c r="S12" s="112" t="s">
        <v>295</v>
      </c>
      <c r="T12" s="117" t="s">
        <v>2711</v>
      </c>
      <c r="U12" s="112" t="s">
        <v>2725</v>
      </c>
      <c r="V12" s="112" t="s">
        <v>2726</v>
      </c>
      <c r="W12" s="112" t="s">
        <v>2727</v>
      </c>
      <c r="X12" s="112" t="s">
        <v>2728</v>
      </c>
      <c r="Y12" s="112" t="s">
        <v>2798</v>
      </c>
    </row>
    <row r="13" spans="1:25">
      <c r="B13" s="25"/>
      <c r="C13" s="94" t="s">
        <v>1945</v>
      </c>
      <c r="D13" s="94" t="s">
        <v>2720</v>
      </c>
      <c r="E13" s="95"/>
      <c r="F13" s="95"/>
      <c r="G13" s="95"/>
      <c r="H13" s="95"/>
      <c r="I13" s="95"/>
      <c r="J13" s="93" t="s">
        <v>302</v>
      </c>
      <c r="K13" s="95">
        <v>0</v>
      </c>
      <c r="L13" s="95">
        <v>0</v>
      </c>
      <c r="M13" s="96"/>
      <c r="N13" s="93">
        <v>1</v>
      </c>
      <c r="O13" s="93"/>
      <c r="P13" s="97"/>
      <c r="Q13" s="93"/>
      <c r="R13" s="165">
        <v>0</v>
      </c>
      <c r="S13" s="94"/>
      <c r="T13" s="98"/>
      <c r="U13" s="98"/>
      <c r="V13" s="98"/>
      <c r="W13" s="98"/>
      <c r="X13" s="98"/>
      <c r="Y13" s="253"/>
    </row>
    <row r="14" spans="1:25">
      <c r="B14" s="26"/>
      <c r="C14" s="100" t="s">
        <v>1994</v>
      </c>
      <c r="D14" s="100" t="s">
        <v>2720</v>
      </c>
      <c r="E14" s="101"/>
      <c r="F14" s="101"/>
      <c r="G14" s="101"/>
      <c r="H14" s="101"/>
      <c r="I14" s="101"/>
      <c r="J14" s="99" t="s">
        <v>302</v>
      </c>
      <c r="K14" s="101">
        <v>0</v>
      </c>
      <c r="L14" s="101">
        <v>0</v>
      </c>
      <c r="M14" s="102"/>
      <c r="N14" s="99">
        <v>2</v>
      </c>
      <c r="O14" s="99"/>
      <c r="P14" s="103"/>
      <c r="Q14" s="99"/>
      <c r="R14" s="166">
        <v>0</v>
      </c>
      <c r="S14" s="100"/>
      <c r="T14" s="105"/>
      <c r="U14" s="105"/>
      <c r="V14" s="105"/>
      <c r="W14" s="105"/>
      <c r="X14" s="105"/>
      <c r="Y14" s="250"/>
    </row>
    <row r="15" spans="1:25">
      <c r="B15" s="25"/>
      <c r="C15" s="106" t="s">
        <v>279</v>
      </c>
      <c r="D15" s="100" t="s">
        <v>2720</v>
      </c>
      <c r="E15" s="101"/>
      <c r="F15" s="101"/>
      <c r="G15" s="101"/>
      <c r="H15" s="101"/>
      <c r="I15" s="101"/>
      <c r="J15" s="99" t="s">
        <v>302</v>
      </c>
      <c r="K15" s="101">
        <v>0</v>
      </c>
      <c r="L15" s="101">
        <v>0</v>
      </c>
      <c r="M15" s="102"/>
      <c r="N15" s="99">
        <v>3</v>
      </c>
      <c r="O15" s="99"/>
      <c r="P15" s="107"/>
      <c r="Q15" s="99"/>
      <c r="R15" s="166">
        <v>0</v>
      </c>
      <c r="S15" s="100"/>
      <c r="T15" s="105"/>
      <c r="U15" s="105"/>
      <c r="V15" s="105"/>
      <c r="W15" s="105"/>
      <c r="X15" s="105"/>
      <c r="Y15" s="250"/>
    </row>
    <row r="16" spans="1:25">
      <c r="B16" s="26"/>
      <c r="C16" s="100" t="s">
        <v>34</v>
      </c>
      <c r="D16" s="100" t="s">
        <v>1970</v>
      </c>
      <c r="E16" s="101">
        <f>4.3125+4.3125+1.1562+1.1562+0.5</f>
        <v>11.4374</v>
      </c>
      <c r="F16" s="101">
        <v>7.0625</v>
      </c>
      <c r="G16" s="101">
        <v>1E-3</v>
      </c>
      <c r="H16" s="101">
        <v>11.4375</v>
      </c>
      <c r="I16" s="101">
        <v>7.0625</v>
      </c>
      <c r="J16" s="99" t="s">
        <v>302</v>
      </c>
      <c r="K16" s="101">
        <v>11.4375</v>
      </c>
      <c r="L16" s="101">
        <v>7.0625</v>
      </c>
      <c r="M16" s="102">
        <v>1</v>
      </c>
      <c r="N16" s="99">
        <v>109</v>
      </c>
      <c r="O16" s="99" t="s">
        <v>2730</v>
      </c>
      <c r="P16" s="103"/>
      <c r="Q16" s="99"/>
      <c r="R16" s="166"/>
      <c r="S16" s="100"/>
      <c r="T16" s="105"/>
      <c r="U16" s="105"/>
      <c r="V16" s="105"/>
      <c r="W16" s="105"/>
      <c r="X16" s="105"/>
      <c r="Y16" s="250" t="s">
        <v>2730</v>
      </c>
    </row>
    <row r="17" spans="2:25">
      <c r="B17" s="26"/>
      <c r="C17" s="100" t="s">
        <v>300</v>
      </c>
      <c r="D17" s="100" t="s">
        <v>301</v>
      </c>
      <c r="E17" s="101">
        <v>2.25</v>
      </c>
      <c r="F17" s="101">
        <v>1.5</v>
      </c>
      <c r="G17" s="101">
        <v>0.8125</v>
      </c>
      <c r="H17" s="101">
        <f t="shared" ref="H17:H48" si="0">(E17+G17*2)</f>
        <v>3.875</v>
      </c>
      <c r="I17" s="101">
        <f t="shared" ref="I17:I48" si="1">(F17+G17*2)</f>
        <v>3.125</v>
      </c>
      <c r="J17" s="99" t="s">
        <v>302</v>
      </c>
      <c r="K17" s="101">
        <v>7.75</v>
      </c>
      <c r="L17" s="101">
        <v>6.25</v>
      </c>
      <c r="M17" s="102">
        <v>4</v>
      </c>
      <c r="N17" s="99">
        <v>1001</v>
      </c>
      <c r="O17" s="99" t="s">
        <v>1338</v>
      </c>
      <c r="P17" s="107"/>
      <c r="Q17" s="99"/>
      <c r="R17" s="166"/>
      <c r="S17" s="100" t="s">
        <v>303</v>
      </c>
      <c r="T17" s="105" t="s">
        <v>304</v>
      </c>
      <c r="U17" s="105"/>
      <c r="V17" s="105"/>
      <c r="W17" s="105"/>
      <c r="X17" s="105"/>
      <c r="Y17" s="250" t="s">
        <v>1338</v>
      </c>
    </row>
    <row r="18" spans="2:25">
      <c r="B18" s="26"/>
      <c r="C18" s="100" t="s">
        <v>305</v>
      </c>
      <c r="D18" s="100" t="s">
        <v>306</v>
      </c>
      <c r="E18" s="101">
        <v>2.375</v>
      </c>
      <c r="F18" s="101">
        <v>1.625</v>
      </c>
      <c r="G18" s="101">
        <v>0.5625</v>
      </c>
      <c r="H18" s="101">
        <f t="shared" si="0"/>
        <v>3.5</v>
      </c>
      <c r="I18" s="101">
        <f t="shared" si="1"/>
        <v>2.75</v>
      </c>
      <c r="J18" s="99" t="s">
        <v>302</v>
      </c>
      <c r="K18" s="101">
        <v>7</v>
      </c>
      <c r="L18" s="101">
        <v>5.5</v>
      </c>
      <c r="M18" s="102">
        <v>4</v>
      </c>
      <c r="N18" s="99">
        <v>1001</v>
      </c>
      <c r="O18" s="99" t="s">
        <v>1338</v>
      </c>
      <c r="P18" s="103"/>
      <c r="Q18" s="99"/>
      <c r="R18" s="166"/>
      <c r="S18" s="100" t="s">
        <v>307</v>
      </c>
      <c r="T18" s="105" t="s">
        <v>307</v>
      </c>
      <c r="U18" s="105"/>
      <c r="V18" s="105"/>
      <c r="W18" s="105"/>
      <c r="X18" s="105"/>
      <c r="Y18" s="250" t="s">
        <v>1338</v>
      </c>
    </row>
    <row r="19" spans="2:25">
      <c r="B19" s="26"/>
      <c r="C19" s="100" t="s">
        <v>308</v>
      </c>
      <c r="D19" s="100" t="s">
        <v>301</v>
      </c>
      <c r="E19" s="101">
        <v>3</v>
      </c>
      <c r="F19" s="101">
        <v>1.75</v>
      </c>
      <c r="G19" s="101">
        <v>0.75</v>
      </c>
      <c r="H19" s="101">
        <f t="shared" si="0"/>
        <v>4.5</v>
      </c>
      <c r="I19" s="101">
        <f t="shared" si="1"/>
        <v>3.25</v>
      </c>
      <c r="J19" s="99" t="s">
        <v>302</v>
      </c>
      <c r="K19" s="101">
        <v>9</v>
      </c>
      <c r="L19" s="101">
        <v>6.5</v>
      </c>
      <c r="M19" s="102">
        <v>4</v>
      </c>
      <c r="N19" s="99">
        <v>1002</v>
      </c>
      <c r="O19" s="99" t="s">
        <v>1338</v>
      </c>
      <c r="P19" s="107"/>
      <c r="Q19" s="99"/>
      <c r="R19" s="166"/>
      <c r="S19" s="100" t="s">
        <v>309</v>
      </c>
      <c r="T19" s="105" t="s">
        <v>310</v>
      </c>
      <c r="U19" s="105"/>
      <c r="V19" s="105"/>
      <c r="W19" s="105"/>
      <c r="X19" s="105"/>
      <c r="Y19" s="250" t="s">
        <v>1338</v>
      </c>
    </row>
    <row r="20" spans="2:25">
      <c r="B20" s="26"/>
      <c r="C20" s="100" t="s">
        <v>311</v>
      </c>
      <c r="D20" s="100" t="s">
        <v>301</v>
      </c>
      <c r="E20" s="101">
        <v>3.1875</v>
      </c>
      <c r="F20" s="101">
        <v>2.6875</v>
      </c>
      <c r="G20" s="101">
        <v>0.5</v>
      </c>
      <c r="H20" s="101">
        <f t="shared" si="0"/>
        <v>4.1875</v>
      </c>
      <c r="I20" s="101">
        <f t="shared" si="1"/>
        <v>3.6875</v>
      </c>
      <c r="J20" s="99" t="s">
        <v>302</v>
      </c>
      <c r="K20" s="101">
        <v>8.375</v>
      </c>
      <c r="L20" s="101">
        <v>7.375</v>
      </c>
      <c r="M20" s="102">
        <v>4</v>
      </c>
      <c r="N20" s="99">
        <v>1003</v>
      </c>
      <c r="O20" s="99" t="s">
        <v>1338</v>
      </c>
      <c r="P20" s="103"/>
      <c r="Q20" s="99"/>
      <c r="R20" s="166"/>
      <c r="S20" s="100" t="s">
        <v>303</v>
      </c>
      <c r="T20" s="105" t="s">
        <v>312</v>
      </c>
      <c r="U20" s="105"/>
      <c r="V20" s="105"/>
      <c r="W20" s="105"/>
      <c r="X20" s="105"/>
      <c r="Y20" s="250" t="s">
        <v>1338</v>
      </c>
    </row>
    <row r="21" spans="2:25">
      <c r="B21" s="26"/>
      <c r="C21" s="100" t="s">
        <v>313</v>
      </c>
      <c r="D21" s="100" t="s">
        <v>306</v>
      </c>
      <c r="E21" s="101">
        <v>3.3125</v>
      </c>
      <c r="F21" s="101">
        <v>2.8125</v>
      </c>
      <c r="G21" s="101">
        <v>1.125</v>
      </c>
      <c r="H21" s="101">
        <f t="shared" si="0"/>
        <v>5.5625</v>
      </c>
      <c r="I21" s="101">
        <f t="shared" si="1"/>
        <v>5.0625</v>
      </c>
      <c r="J21" s="99" t="s">
        <v>302</v>
      </c>
      <c r="K21" s="101">
        <v>11.125</v>
      </c>
      <c r="L21" s="101">
        <v>10.125</v>
      </c>
      <c r="M21" s="102">
        <v>4</v>
      </c>
      <c r="N21" s="99">
        <v>1003</v>
      </c>
      <c r="O21" s="99" t="s">
        <v>1338</v>
      </c>
      <c r="P21" s="107"/>
      <c r="Q21" s="99"/>
      <c r="R21" s="166"/>
      <c r="S21" s="100" t="s">
        <v>307</v>
      </c>
      <c r="T21" s="105" t="s">
        <v>307</v>
      </c>
      <c r="U21" s="105"/>
      <c r="V21" s="105"/>
      <c r="W21" s="105"/>
      <c r="X21" s="105"/>
      <c r="Y21" s="250" t="s">
        <v>1338</v>
      </c>
    </row>
    <row r="22" spans="2:25">
      <c r="B22" s="26"/>
      <c r="C22" s="100" t="s">
        <v>314</v>
      </c>
      <c r="D22" s="100" t="s">
        <v>301</v>
      </c>
      <c r="E22" s="101">
        <v>5.0625</v>
      </c>
      <c r="F22" s="101">
        <v>4.1875</v>
      </c>
      <c r="G22" s="101">
        <v>0.625</v>
      </c>
      <c r="H22" s="101">
        <f t="shared" si="0"/>
        <v>6.3125</v>
      </c>
      <c r="I22" s="101">
        <f t="shared" si="1"/>
        <v>5.4375</v>
      </c>
      <c r="J22" s="99" t="s">
        <v>302</v>
      </c>
      <c r="K22" s="101">
        <v>6.3125</v>
      </c>
      <c r="L22" s="101">
        <v>10.875</v>
      </c>
      <c r="M22" s="102">
        <v>2</v>
      </c>
      <c r="N22" s="99">
        <v>1004</v>
      </c>
      <c r="O22" s="99" t="s">
        <v>1338</v>
      </c>
      <c r="P22" s="103"/>
      <c r="Q22" s="99"/>
      <c r="R22" s="166"/>
      <c r="S22" s="100" t="s">
        <v>303</v>
      </c>
      <c r="T22" s="105" t="s">
        <v>315</v>
      </c>
      <c r="U22" s="105"/>
      <c r="V22" s="105"/>
      <c r="W22" s="105"/>
      <c r="X22" s="105"/>
      <c r="Y22" s="250" t="s">
        <v>1338</v>
      </c>
    </row>
    <row r="23" spans="2:25">
      <c r="B23" s="26"/>
      <c r="C23" s="100" t="s">
        <v>316</v>
      </c>
      <c r="D23" s="100" t="s">
        <v>306</v>
      </c>
      <c r="E23" s="101">
        <v>5.25</v>
      </c>
      <c r="F23" s="101">
        <v>4.3125</v>
      </c>
      <c r="G23" s="101">
        <v>0.5</v>
      </c>
      <c r="H23" s="101">
        <f t="shared" si="0"/>
        <v>6.25</v>
      </c>
      <c r="I23" s="101">
        <f t="shared" si="1"/>
        <v>5.3125</v>
      </c>
      <c r="J23" s="99" t="s">
        <v>302</v>
      </c>
      <c r="K23" s="101">
        <v>6.25</v>
      </c>
      <c r="L23" s="101">
        <v>10.625</v>
      </c>
      <c r="M23" s="102">
        <v>2</v>
      </c>
      <c r="N23" s="99">
        <v>1004</v>
      </c>
      <c r="O23" s="99" t="s">
        <v>1338</v>
      </c>
      <c r="P23" s="107"/>
      <c r="Q23" s="99"/>
      <c r="R23" s="166"/>
      <c r="S23" s="100" t="s">
        <v>307</v>
      </c>
      <c r="T23" s="105" t="s">
        <v>307</v>
      </c>
      <c r="U23" s="105"/>
      <c r="V23" s="105"/>
      <c r="W23" s="105"/>
      <c r="X23" s="105"/>
      <c r="Y23" s="250" t="s">
        <v>1338</v>
      </c>
    </row>
    <row r="24" spans="2:25">
      <c r="B24" s="26"/>
      <c r="C24" s="100" t="s">
        <v>317</v>
      </c>
      <c r="D24" s="100" t="s">
        <v>301</v>
      </c>
      <c r="E24" s="101">
        <v>4</v>
      </c>
      <c r="F24" s="101">
        <v>3</v>
      </c>
      <c r="G24" s="101">
        <v>0.625</v>
      </c>
      <c r="H24" s="101">
        <f t="shared" si="0"/>
        <v>5.25</v>
      </c>
      <c r="I24" s="101">
        <f t="shared" si="1"/>
        <v>4.25</v>
      </c>
      <c r="J24" s="99" t="s">
        <v>318</v>
      </c>
      <c r="K24" s="101">
        <v>5.25</v>
      </c>
      <c r="L24" s="101">
        <v>8.5</v>
      </c>
      <c r="M24" s="102">
        <v>2</v>
      </c>
      <c r="N24" s="99">
        <v>1005</v>
      </c>
      <c r="O24" s="99" t="s">
        <v>1338</v>
      </c>
      <c r="P24" s="107"/>
      <c r="Q24" s="99"/>
      <c r="R24" s="166"/>
      <c r="S24" s="100" t="s">
        <v>303</v>
      </c>
      <c r="T24" s="105" t="s">
        <v>319</v>
      </c>
      <c r="U24" s="105"/>
      <c r="V24" s="105"/>
      <c r="W24" s="105"/>
      <c r="X24" s="105"/>
      <c r="Y24" s="250" t="s">
        <v>1338</v>
      </c>
    </row>
    <row r="25" spans="2:25">
      <c r="B25" s="26"/>
      <c r="C25" s="100" t="s">
        <v>320</v>
      </c>
      <c r="D25" s="100" t="s">
        <v>306</v>
      </c>
      <c r="E25" s="101">
        <v>4.125</v>
      </c>
      <c r="F25" s="101">
        <v>3.125</v>
      </c>
      <c r="G25" s="101">
        <v>0.5625</v>
      </c>
      <c r="H25" s="101">
        <f t="shared" si="0"/>
        <v>5.25</v>
      </c>
      <c r="I25" s="101">
        <f t="shared" si="1"/>
        <v>4.25</v>
      </c>
      <c r="J25" s="99" t="s">
        <v>318</v>
      </c>
      <c r="K25" s="101">
        <v>5.25</v>
      </c>
      <c r="L25" s="101">
        <v>8.5</v>
      </c>
      <c r="M25" s="102">
        <v>2</v>
      </c>
      <c r="N25" s="99">
        <v>1005</v>
      </c>
      <c r="O25" s="99" t="s">
        <v>1338</v>
      </c>
      <c r="P25" s="103"/>
      <c r="Q25" s="99"/>
      <c r="R25" s="166"/>
      <c r="S25" s="100" t="s">
        <v>307</v>
      </c>
      <c r="T25" s="105" t="s">
        <v>307</v>
      </c>
      <c r="U25" s="105"/>
      <c r="V25" s="105"/>
      <c r="W25" s="105"/>
      <c r="X25" s="105"/>
      <c r="Y25" s="250" t="s">
        <v>1338</v>
      </c>
    </row>
    <row r="26" spans="2:25">
      <c r="B26" s="26"/>
      <c r="C26" s="100" t="s">
        <v>321</v>
      </c>
      <c r="D26" s="100" t="s">
        <v>301</v>
      </c>
      <c r="E26" s="101">
        <v>4</v>
      </c>
      <c r="F26" s="101">
        <v>3.125</v>
      </c>
      <c r="G26" s="101">
        <v>1.125</v>
      </c>
      <c r="H26" s="101">
        <f t="shared" si="0"/>
        <v>6.25</v>
      </c>
      <c r="I26" s="101">
        <f t="shared" si="1"/>
        <v>5.375</v>
      </c>
      <c r="J26" s="99" t="s">
        <v>318</v>
      </c>
      <c r="K26" s="101">
        <v>6.25</v>
      </c>
      <c r="L26" s="101">
        <v>10.375</v>
      </c>
      <c r="M26" s="102">
        <v>2</v>
      </c>
      <c r="N26" s="99">
        <v>1006</v>
      </c>
      <c r="O26" s="99" t="s">
        <v>1338</v>
      </c>
      <c r="P26" s="107"/>
      <c r="Q26" s="99"/>
      <c r="R26" s="166"/>
      <c r="S26" s="100" t="s">
        <v>303</v>
      </c>
      <c r="T26" s="105" t="s">
        <v>322</v>
      </c>
      <c r="U26" s="105"/>
      <c r="V26" s="105"/>
      <c r="W26" s="105"/>
      <c r="X26" s="105"/>
      <c r="Y26" s="250" t="s">
        <v>1338</v>
      </c>
    </row>
    <row r="27" spans="2:25">
      <c r="B27" s="26"/>
      <c r="C27" s="100" t="s">
        <v>323</v>
      </c>
      <c r="D27" s="100" t="s">
        <v>306</v>
      </c>
      <c r="E27" s="101">
        <v>4.125</v>
      </c>
      <c r="F27" s="101">
        <v>3.25</v>
      </c>
      <c r="G27" s="101">
        <v>0.875</v>
      </c>
      <c r="H27" s="101">
        <f t="shared" si="0"/>
        <v>5.875</v>
      </c>
      <c r="I27" s="101">
        <f t="shared" si="1"/>
        <v>5</v>
      </c>
      <c r="J27" s="99" t="s">
        <v>318</v>
      </c>
      <c r="K27" s="101">
        <v>6.25</v>
      </c>
      <c r="L27" s="101">
        <v>10.375</v>
      </c>
      <c r="M27" s="102">
        <v>2</v>
      </c>
      <c r="N27" s="99">
        <v>1006</v>
      </c>
      <c r="O27" s="99" t="s">
        <v>1338</v>
      </c>
      <c r="P27" s="103"/>
      <c r="Q27" s="99"/>
      <c r="R27" s="166"/>
      <c r="S27" s="100" t="s">
        <v>307</v>
      </c>
      <c r="T27" s="105" t="s">
        <v>307</v>
      </c>
      <c r="U27" s="105"/>
      <c r="V27" s="105"/>
      <c r="W27" s="105"/>
      <c r="X27" s="105"/>
      <c r="Y27" s="250" t="s">
        <v>1338</v>
      </c>
    </row>
    <row r="28" spans="2:25">
      <c r="B28" s="26"/>
      <c r="C28" s="100" t="s">
        <v>324</v>
      </c>
      <c r="D28" s="100" t="s">
        <v>301</v>
      </c>
      <c r="E28" s="101">
        <v>4</v>
      </c>
      <c r="F28" s="101">
        <v>2.5625</v>
      </c>
      <c r="G28" s="101">
        <v>0.625</v>
      </c>
      <c r="H28" s="101">
        <f t="shared" si="0"/>
        <v>5.25</v>
      </c>
      <c r="I28" s="101">
        <f t="shared" si="1"/>
        <v>3.8125</v>
      </c>
      <c r="J28" s="99" t="s">
        <v>318</v>
      </c>
      <c r="K28" s="101">
        <v>5.25</v>
      </c>
      <c r="L28" s="101">
        <v>7.5</v>
      </c>
      <c r="M28" s="102">
        <v>2</v>
      </c>
      <c r="N28" s="99">
        <v>1007</v>
      </c>
      <c r="O28" s="99" t="s">
        <v>1338</v>
      </c>
      <c r="P28" s="107"/>
      <c r="Q28" s="99"/>
      <c r="R28" s="166"/>
      <c r="S28" s="100" t="s">
        <v>303</v>
      </c>
      <c r="T28" s="105" t="s">
        <v>325</v>
      </c>
      <c r="U28" s="105"/>
      <c r="V28" s="105"/>
      <c r="W28" s="105"/>
      <c r="X28" s="105"/>
      <c r="Y28" s="250" t="s">
        <v>1338</v>
      </c>
    </row>
    <row r="29" spans="2:25">
      <c r="B29" s="26"/>
      <c r="C29" s="100" t="s">
        <v>326</v>
      </c>
      <c r="D29" s="100" t="s">
        <v>306</v>
      </c>
      <c r="E29" s="101">
        <v>4.125</v>
      </c>
      <c r="F29" s="101">
        <v>2.6875</v>
      </c>
      <c r="G29" s="101">
        <v>0.5</v>
      </c>
      <c r="H29" s="101">
        <f t="shared" si="0"/>
        <v>5.125</v>
      </c>
      <c r="I29" s="101">
        <f t="shared" si="1"/>
        <v>3.6875</v>
      </c>
      <c r="J29" s="99" t="s">
        <v>318</v>
      </c>
      <c r="K29" s="101">
        <v>5.25</v>
      </c>
      <c r="L29" s="101">
        <v>7.5</v>
      </c>
      <c r="M29" s="102">
        <v>2</v>
      </c>
      <c r="N29" s="99">
        <v>1007</v>
      </c>
      <c r="O29" s="99" t="s">
        <v>1338</v>
      </c>
      <c r="P29" s="103"/>
      <c r="Q29" s="99"/>
      <c r="R29" s="166"/>
      <c r="S29" s="100" t="s">
        <v>307</v>
      </c>
      <c r="T29" s="105" t="s">
        <v>307</v>
      </c>
      <c r="U29" s="105"/>
      <c r="V29" s="105"/>
      <c r="W29" s="105"/>
      <c r="X29" s="105"/>
      <c r="Y29" s="250" t="s">
        <v>1338</v>
      </c>
    </row>
    <row r="30" spans="2:25">
      <c r="B30" s="26"/>
      <c r="C30" s="100" t="s">
        <v>2383</v>
      </c>
      <c r="D30" s="100" t="s">
        <v>301</v>
      </c>
      <c r="E30" s="101">
        <v>6.1875</v>
      </c>
      <c r="F30" s="101">
        <v>4.1875</v>
      </c>
      <c r="G30" s="101">
        <v>1.3785000000000001</v>
      </c>
      <c r="H30" s="101">
        <f t="shared" si="0"/>
        <v>8.9444999999999997</v>
      </c>
      <c r="I30" s="101">
        <f t="shared" si="1"/>
        <v>6.9444999999999997</v>
      </c>
      <c r="J30" s="99" t="s">
        <v>318</v>
      </c>
      <c r="K30" s="101">
        <v>35.752000000000002</v>
      </c>
      <c r="L30" s="101">
        <v>25.103999999999999</v>
      </c>
      <c r="M30" s="102">
        <v>16</v>
      </c>
      <c r="N30" s="99">
        <v>1009</v>
      </c>
      <c r="O30" s="99" t="s">
        <v>269</v>
      </c>
      <c r="P30" s="108">
        <v>44369</v>
      </c>
      <c r="Q30" s="99"/>
      <c r="R30" s="166"/>
      <c r="S30" s="100"/>
      <c r="T30" s="105"/>
      <c r="U30" s="105"/>
      <c r="V30" s="105"/>
      <c r="W30" s="105"/>
      <c r="X30" s="105"/>
      <c r="Y30" s="250" t="s">
        <v>269</v>
      </c>
    </row>
    <row r="31" spans="2:25">
      <c r="B31" s="26"/>
      <c r="C31" s="100" t="s">
        <v>327</v>
      </c>
      <c r="D31" s="100" t="s">
        <v>301</v>
      </c>
      <c r="E31" s="101">
        <v>6.1875</v>
      </c>
      <c r="F31" s="101">
        <v>4.1875</v>
      </c>
      <c r="G31" s="101">
        <v>1.375</v>
      </c>
      <c r="H31" s="101">
        <f t="shared" si="0"/>
        <v>8.9375</v>
      </c>
      <c r="I31" s="101">
        <f t="shared" si="1"/>
        <v>6.9375</v>
      </c>
      <c r="J31" s="99" t="s">
        <v>302</v>
      </c>
      <c r="K31" s="101">
        <v>8.9375</v>
      </c>
      <c r="L31" s="101">
        <v>6.9375</v>
      </c>
      <c r="M31" s="102">
        <v>1</v>
      </c>
      <c r="N31" s="99">
        <v>1009</v>
      </c>
      <c r="O31" s="99" t="s">
        <v>1338</v>
      </c>
      <c r="P31" s="107"/>
      <c r="Q31" s="99"/>
      <c r="R31" s="166"/>
      <c r="S31" s="100" t="s">
        <v>303</v>
      </c>
      <c r="T31" s="105" t="s">
        <v>330</v>
      </c>
      <c r="U31" s="105"/>
      <c r="V31" s="105"/>
      <c r="W31" s="105"/>
      <c r="X31" s="105"/>
      <c r="Y31" s="250" t="s">
        <v>1338</v>
      </c>
    </row>
    <row r="32" spans="2:25">
      <c r="B32" s="26"/>
      <c r="C32" s="100" t="s">
        <v>331</v>
      </c>
      <c r="D32" s="100" t="s">
        <v>306</v>
      </c>
      <c r="E32" s="101">
        <v>6.375</v>
      </c>
      <c r="F32" s="101">
        <v>4.3125</v>
      </c>
      <c r="G32" s="101">
        <v>0.625</v>
      </c>
      <c r="H32" s="101">
        <f t="shared" si="0"/>
        <v>7.625</v>
      </c>
      <c r="I32" s="101">
        <f t="shared" si="1"/>
        <v>5.5625</v>
      </c>
      <c r="J32" s="99" t="s">
        <v>302</v>
      </c>
      <c r="K32" s="101">
        <v>7.625</v>
      </c>
      <c r="L32" s="101">
        <v>5.5625</v>
      </c>
      <c r="M32" s="102">
        <v>1</v>
      </c>
      <c r="N32" s="99">
        <v>1009</v>
      </c>
      <c r="O32" s="99" t="s">
        <v>1338</v>
      </c>
      <c r="P32" s="103"/>
      <c r="Q32" s="99"/>
      <c r="R32" s="166"/>
      <c r="S32" s="100" t="s">
        <v>307</v>
      </c>
      <c r="T32" s="105" t="s">
        <v>307</v>
      </c>
      <c r="U32" s="105"/>
      <c r="V32" s="105"/>
      <c r="W32" s="105"/>
      <c r="X32" s="105"/>
      <c r="Y32" s="250" t="s">
        <v>1338</v>
      </c>
    </row>
    <row r="33" spans="2:25">
      <c r="B33" s="26"/>
      <c r="C33" s="100" t="s">
        <v>332</v>
      </c>
      <c r="D33" s="100" t="s">
        <v>301</v>
      </c>
      <c r="E33" s="101">
        <v>4</v>
      </c>
      <c r="F33" s="101">
        <v>3.5</v>
      </c>
      <c r="G33" s="101">
        <v>0.875</v>
      </c>
      <c r="H33" s="101">
        <f t="shared" si="0"/>
        <v>5.75</v>
      </c>
      <c r="I33" s="101">
        <f t="shared" si="1"/>
        <v>5.25</v>
      </c>
      <c r="J33" s="99" t="s">
        <v>302</v>
      </c>
      <c r="K33" s="101">
        <v>5.75</v>
      </c>
      <c r="L33" s="101">
        <v>10.5</v>
      </c>
      <c r="M33" s="102">
        <v>2</v>
      </c>
      <c r="N33" s="99">
        <v>1010</v>
      </c>
      <c r="O33" s="99" t="s">
        <v>1338</v>
      </c>
      <c r="P33" s="107"/>
      <c r="Q33" s="99"/>
      <c r="R33" s="166"/>
      <c r="S33" s="100" t="s">
        <v>309</v>
      </c>
      <c r="T33" s="105" t="s">
        <v>333</v>
      </c>
      <c r="U33" s="105"/>
      <c r="V33" s="105"/>
      <c r="W33" s="105"/>
      <c r="X33" s="105"/>
      <c r="Y33" s="250" t="s">
        <v>1338</v>
      </c>
    </row>
    <row r="34" spans="2:25">
      <c r="B34" s="26"/>
      <c r="C34" s="100" t="s">
        <v>334</v>
      </c>
      <c r="D34" s="100" t="s">
        <v>301</v>
      </c>
      <c r="E34" s="101">
        <v>3.6875</v>
      </c>
      <c r="F34" s="101">
        <v>2.75</v>
      </c>
      <c r="G34" s="101">
        <v>1.25</v>
      </c>
      <c r="H34" s="101">
        <f t="shared" si="0"/>
        <v>6.1875</v>
      </c>
      <c r="I34" s="101">
        <f t="shared" si="1"/>
        <v>5.25</v>
      </c>
      <c r="J34" s="99" t="s">
        <v>302</v>
      </c>
      <c r="K34" s="101">
        <v>6.1875</v>
      </c>
      <c r="L34" s="101">
        <v>10.5</v>
      </c>
      <c r="M34" s="102">
        <v>2</v>
      </c>
      <c r="N34" s="99">
        <v>1011</v>
      </c>
      <c r="O34" s="99" t="s">
        <v>1338</v>
      </c>
      <c r="P34" s="107"/>
      <c r="Q34" s="99"/>
      <c r="R34" s="166"/>
      <c r="S34" s="100" t="s">
        <v>303</v>
      </c>
      <c r="T34" s="105" t="s">
        <v>335</v>
      </c>
      <c r="U34" s="105"/>
      <c r="V34" s="105"/>
      <c r="W34" s="105"/>
      <c r="X34" s="105"/>
      <c r="Y34" s="250" t="s">
        <v>1338</v>
      </c>
    </row>
    <row r="35" spans="2:25">
      <c r="B35" s="26"/>
      <c r="C35" s="100" t="s">
        <v>336</v>
      </c>
      <c r="D35" s="100" t="s">
        <v>306</v>
      </c>
      <c r="E35" s="101">
        <v>3.8125</v>
      </c>
      <c r="F35" s="101">
        <v>2.875</v>
      </c>
      <c r="G35" s="101">
        <v>0.875</v>
      </c>
      <c r="H35" s="101">
        <f t="shared" si="0"/>
        <v>5.5625</v>
      </c>
      <c r="I35" s="101">
        <f t="shared" si="1"/>
        <v>4.625</v>
      </c>
      <c r="J35" s="99" t="s">
        <v>302</v>
      </c>
      <c r="K35" s="101">
        <v>5.5625</v>
      </c>
      <c r="L35" s="101">
        <v>9.25</v>
      </c>
      <c r="M35" s="102">
        <v>2</v>
      </c>
      <c r="N35" s="99">
        <v>1011</v>
      </c>
      <c r="O35" s="99" t="s">
        <v>1338</v>
      </c>
      <c r="P35" s="103"/>
      <c r="Q35" s="99"/>
      <c r="R35" s="166"/>
      <c r="S35" s="100" t="s">
        <v>307</v>
      </c>
      <c r="T35" s="105" t="s">
        <v>307</v>
      </c>
      <c r="U35" s="105"/>
      <c r="V35" s="105"/>
      <c r="W35" s="105"/>
      <c r="X35" s="105"/>
      <c r="Y35" s="250" t="s">
        <v>1338</v>
      </c>
    </row>
    <row r="36" spans="2:25">
      <c r="B36" s="26"/>
      <c r="C36" s="100" t="s">
        <v>337</v>
      </c>
      <c r="D36" s="100" t="s">
        <v>301</v>
      </c>
      <c r="E36" s="101">
        <v>5.8125</v>
      </c>
      <c r="F36" s="101">
        <v>3.21875</v>
      </c>
      <c r="G36" s="101">
        <v>0.625</v>
      </c>
      <c r="H36" s="101">
        <f t="shared" si="0"/>
        <v>7.0625</v>
      </c>
      <c r="I36" s="101">
        <f t="shared" si="1"/>
        <v>4.46875</v>
      </c>
      <c r="J36" s="99" t="s">
        <v>302</v>
      </c>
      <c r="K36" s="101">
        <v>7.0625</v>
      </c>
      <c r="L36" s="101">
        <v>8.9375</v>
      </c>
      <c r="M36" s="102">
        <v>2</v>
      </c>
      <c r="N36" s="99">
        <v>1012</v>
      </c>
      <c r="O36" s="99" t="s">
        <v>1338</v>
      </c>
      <c r="P36" s="107"/>
      <c r="Q36" s="99"/>
      <c r="R36" s="166"/>
      <c r="S36" s="100" t="s">
        <v>303</v>
      </c>
      <c r="T36" s="105" t="s">
        <v>338</v>
      </c>
      <c r="U36" s="105"/>
      <c r="V36" s="105"/>
      <c r="W36" s="105"/>
      <c r="X36" s="105"/>
      <c r="Y36" s="250" t="s">
        <v>1338</v>
      </c>
    </row>
    <row r="37" spans="2:25">
      <c r="B37" s="26"/>
      <c r="C37" s="100" t="s">
        <v>339</v>
      </c>
      <c r="D37" s="100" t="s">
        <v>306</v>
      </c>
      <c r="E37" s="101">
        <v>6</v>
      </c>
      <c r="F37" s="101">
        <v>3.34375</v>
      </c>
      <c r="G37" s="101">
        <v>0.625</v>
      </c>
      <c r="H37" s="101">
        <f t="shared" si="0"/>
        <v>7.25</v>
      </c>
      <c r="I37" s="101">
        <f t="shared" si="1"/>
        <v>4.59375</v>
      </c>
      <c r="J37" s="99" t="s">
        <v>302</v>
      </c>
      <c r="K37" s="101">
        <v>7.25</v>
      </c>
      <c r="L37" s="101">
        <v>9.1875</v>
      </c>
      <c r="M37" s="102">
        <v>2</v>
      </c>
      <c r="N37" s="99">
        <v>1012</v>
      </c>
      <c r="O37" s="99" t="s">
        <v>1338</v>
      </c>
      <c r="P37" s="103"/>
      <c r="Q37" s="99"/>
      <c r="R37" s="166"/>
      <c r="S37" s="100" t="s">
        <v>307</v>
      </c>
      <c r="T37" s="105" t="s">
        <v>307</v>
      </c>
      <c r="U37" s="105"/>
      <c r="V37" s="105"/>
      <c r="W37" s="105"/>
      <c r="X37" s="105"/>
      <c r="Y37" s="250" t="s">
        <v>1338</v>
      </c>
    </row>
    <row r="38" spans="2:25">
      <c r="B38" s="26"/>
      <c r="C38" s="100" t="s">
        <v>340</v>
      </c>
      <c r="D38" s="100" t="s">
        <v>301</v>
      </c>
      <c r="E38" s="101">
        <v>4.25</v>
      </c>
      <c r="F38" s="101">
        <v>3.5</v>
      </c>
      <c r="G38" s="101">
        <v>1.625</v>
      </c>
      <c r="H38" s="101">
        <f t="shared" si="0"/>
        <v>7.5</v>
      </c>
      <c r="I38" s="101">
        <f t="shared" si="1"/>
        <v>6.75</v>
      </c>
      <c r="J38" s="99" t="s">
        <v>302</v>
      </c>
      <c r="K38" s="101">
        <v>7.5</v>
      </c>
      <c r="L38" s="101">
        <v>6.75</v>
      </c>
      <c r="M38" s="102">
        <v>1</v>
      </c>
      <c r="N38" s="99">
        <v>1013</v>
      </c>
      <c r="O38" s="99" t="s">
        <v>1338</v>
      </c>
      <c r="P38" s="107"/>
      <c r="Q38" s="99"/>
      <c r="R38" s="166"/>
      <c r="S38" s="100" t="s">
        <v>303</v>
      </c>
      <c r="T38" s="105" t="s">
        <v>341</v>
      </c>
      <c r="U38" s="105"/>
      <c r="V38" s="105"/>
      <c r="W38" s="105"/>
      <c r="X38" s="105"/>
      <c r="Y38" s="250" t="s">
        <v>1338</v>
      </c>
    </row>
    <row r="39" spans="2:25">
      <c r="B39" s="26"/>
      <c r="C39" s="100" t="s">
        <v>342</v>
      </c>
      <c r="D39" s="100" t="s">
        <v>306</v>
      </c>
      <c r="E39" s="101">
        <v>4.375</v>
      </c>
      <c r="F39" s="101">
        <v>3.625</v>
      </c>
      <c r="G39" s="101">
        <v>2.375</v>
      </c>
      <c r="H39" s="101">
        <f t="shared" si="0"/>
        <v>9.125</v>
      </c>
      <c r="I39" s="101">
        <f t="shared" si="1"/>
        <v>8.375</v>
      </c>
      <c r="J39" s="99" t="s">
        <v>302</v>
      </c>
      <c r="K39" s="101">
        <v>9.125</v>
      </c>
      <c r="L39" s="101">
        <v>8.375</v>
      </c>
      <c r="M39" s="102">
        <v>1</v>
      </c>
      <c r="N39" s="99">
        <v>1013</v>
      </c>
      <c r="O39" s="99" t="s">
        <v>1338</v>
      </c>
      <c r="P39" s="103"/>
      <c r="Q39" s="99"/>
      <c r="R39" s="166"/>
      <c r="S39" s="100" t="s">
        <v>307</v>
      </c>
      <c r="T39" s="105" t="s">
        <v>307</v>
      </c>
      <c r="U39" s="105"/>
      <c r="V39" s="105"/>
      <c r="W39" s="105"/>
      <c r="X39" s="105"/>
      <c r="Y39" s="250" t="s">
        <v>1338</v>
      </c>
    </row>
    <row r="40" spans="2:25">
      <c r="B40" s="26"/>
      <c r="C40" s="100" t="s">
        <v>343</v>
      </c>
      <c r="D40" s="100" t="s">
        <v>301</v>
      </c>
      <c r="E40" s="101">
        <v>8.09375</v>
      </c>
      <c r="F40" s="101">
        <v>3.8125</v>
      </c>
      <c r="G40" s="101">
        <v>1</v>
      </c>
      <c r="H40" s="101">
        <f t="shared" si="0"/>
        <v>10.09375</v>
      </c>
      <c r="I40" s="101">
        <f t="shared" si="1"/>
        <v>5.8125</v>
      </c>
      <c r="J40" s="99" t="s">
        <v>302</v>
      </c>
      <c r="K40" s="101">
        <v>9.34375</v>
      </c>
      <c r="L40" s="101">
        <v>5.0625</v>
      </c>
      <c r="M40" s="102">
        <v>1</v>
      </c>
      <c r="N40" s="99">
        <v>1014</v>
      </c>
      <c r="O40" s="99" t="s">
        <v>1338</v>
      </c>
      <c r="P40" s="107"/>
      <c r="Q40" s="99"/>
      <c r="R40" s="166"/>
      <c r="S40" s="100" t="s">
        <v>303</v>
      </c>
      <c r="T40" s="105" t="s">
        <v>344</v>
      </c>
      <c r="U40" s="105"/>
      <c r="V40" s="105"/>
      <c r="W40" s="105"/>
      <c r="X40" s="105"/>
      <c r="Y40" s="250" t="s">
        <v>1338</v>
      </c>
    </row>
    <row r="41" spans="2:25">
      <c r="B41" s="26"/>
      <c r="C41" s="100" t="s">
        <v>345</v>
      </c>
      <c r="D41" s="100" t="s">
        <v>306</v>
      </c>
      <c r="E41" s="101">
        <v>8.28125</v>
      </c>
      <c r="F41" s="101">
        <v>3.9375</v>
      </c>
      <c r="G41" s="101">
        <v>0.625</v>
      </c>
      <c r="H41" s="101">
        <f t="shared" si="0"/>
        <v>9.53125</v>
      </c>
      <c r="I41" s="101">
        <f t="shared" si="1"/>
        <v>5.1875</v>
      </c>
      <c r="J41" s="99" t="s">
        <v>302</v>
      </c>
      <c r="K41" s="101">
        <v>10.28125</v>
      </c>
      <c r="L41" s="101">
        <v>5.9375</v>
      </c>
      <c r="M41" s="102">
        <v>1</v>
      </c>
      <c r="N41" s="99">
        <v>1014</v>
      </c>
      <c r="O41" s="99" t="s">
        <v>1338</v>
      </c>
      <c r="P41" s="103"/>
      <c r="Q41" s="99"/>
      <c r="R41" s="166"/>
      <c r="S41" s="100" t="s">
        <v>307</v>
      </c>
      <c r="T41" s="105" t="s">
        <v>307</v>
      </c>
      <c r="U41" s="105"/>
      <c r="V41" s="105"/>
      <c r="W41" s="105"/>
      <c r="X41" s="105"/>
      <c r="Y41" s="250" t="s">
        <v>1338</v>
      </c>
    </row>
    <row r="42" spans="2:25">
      <c r="B42" s="26"/>
      <c r="C42" s="100" t="s">
        <v>1870</v>
      </c>
      <c r="D42" s="100" t="s">
        <v>301</v>
      </c>
      <c r="E42" s="101">
        <v>3.5</v>
      </c>
      <c r="F42" s="101">
        <v>2.75</v>
      </c>
      <c r="G42" s="101">
        <v>1.375</v>
      </c>
      <c r="H42" s="101">
        <f t="shared" si="0"/>
        <v>6.25</v>
      </c>
      <c r="I42" s="101">
        <f t="shared" si="1"/>
        <v>5.5</v>
      </c>
      <c r="J42" s="99" t="s">
        <v>302</v>
      </c>
      <c r="K42" s="101">
        <v>37.5</v>
      </c>
      <c r="L42" s="101">
        <v>26.125</v>
      </c>
      <c r="M42" s="102">
        <v>30</v>
      </c>
      <c r="N42" s="99">
        <v>1015</v>
      </c>
      <c r="O42" s="109" t="s">
        <v>269</v>
      </c>
      <c r="P42" s="108">
        <v>42846</v>
      </c>
      <c r="Q42" s="99"/>
      <c r="R42" s="166"/>
      <c r="S42" s="100"/>
      <c r="T42" s="105"/>
      <c r="U42" s="105"/>
      <c r="V42" s="105"/>
      <c r="W42" s="105"/>
      <c r="X42" s="105"/>
      <c r="Y42" s="251" t="s">
        <v>269</v>
      </c>
    </row>
    <row r="43" spans="2:25">
      <c r="B43" s="26"/>
      <c r="C43" s="100" t="s">
        <v>1871</v>
      </c>
      <c r="D43" s="100" t="s">
        <v>306</v>
      </c>
      <c r="E43" s="101">
        <v>3.625</v>
      </c>
      <c r="F43" s="101">
        <v>2.875</v>
      </c>
      <c r="G43" s="101">
        <v>0.75</v>
      </c>
      <c r="H43" s="101">
        <f t="shared" si="0"/>
        <v>5.125</v>
      </c>
      <c r="I43" s="101">
        <f t="shared" si="1"/>
        <v>4.375</v>
      </c>
      <c r="J43" s="99" t="s">
        <v>302</v>
      </c>
      <c r="K43" s="101">
        <v>37.625</v>
      </c>
      <c r="L43" s="101">
        <v>27.75</v>
      </c>
      <c r="M43" s="102">
        <v>42</v>
      </c>
      <c r="N43" s="99">
        <v>1015</v>
      </c>
      <c r="O43" s="99" t="s">
        <v>269</v>
      </c>
      <c r="P43" s="107"/>
      <c r="Q43" s="99"/>
      <c r="R43" s="166"/>
      <c r="S43" s="100"/>
      <c r="T43" s="105"/>
      <c r="U43" s="105"/>
      <c r="V43" s="105"/>
      <c r="W43" s="105"/>
      <c r="X43" s="105"/>
      <c r="Y43" s="250" t="s">
        <v>269</v>
      </c>
    </row>
    <row r="44" spans="2:25">
      <c r="B44" s="26"/>
      <c r="C44" s="100" t="s">
        <v>1957</v>
      </c>
      <c r="D44" s="100" t="s">
        <v>306</v>
      </c>
      <c r="E44" s="101">
        <v>3.625</v>
      </c>
      <c r="F44" s="101">
        <v>2.875</v>
      </c>
      <c r="G44" s="101">
        <v>1.125</v>
      </c>
      <c r="H44" s="101">
        <f t="shared" si="0"/>
        <v>5.875</v>
      </c>
      <c r="I44" s="101">
        <f t="shared" si="1"/>
        <v>5.125</v>
      </c>
      <c r="J44" s="99" t="s">
        <v>302</v>
      </c>
      <c r="K44" s="101">
        <v>35.25</v>
      </c>
      <c r="L44" s="101">
        <v>25.625</v>
      </c>
      <c r="M44" s="102">
        <v>30</v>
      </c>
      <c r="N44" s="99">
        <v>1015</v>
      </c>
      <c r="O44" s="109" t="s">
        <v>269</v>
      </c>
      <c r="P44" s="107"/>
      <c r="Q44" s="99"/>
      <c r="R44" s="166"/>
      <c r="S44" s="100"/>
      <c r="T44" s="105"/>
      <c r="U44" s="105"/>
      <c r="V44" s="105"/>
      <c r="W44" s="105"/>
      <c r="X44" s="105"/>
      <c r="Y44" s="251" t="s">
        <v>269</v>
      </c>
    </row>
    <row r="45" spans="2:25">
      <c r="B45" s="26"/>
      <c r="C45" s="100" t="s">
        <v>346</v>
      </c>
      <c r="D45" s="100" t="s">
        <v>301</v>
      </c>
      <c r="E45" s="101">
        <v>3.5</v>
      </c>
      <c r="F45" s="101">
        <v>2.75</v>
      </c>
      <c r="G45" s="101">
        <v>1.375</v>
      </c>
      <c r="H45" s="101">
        <f t="shared" si="0"/>
        <v>6.25</v>
      </c>
      <c r="I45" s="101">
        <f t="shared" si="1"/>
        <v>5.5</v>
      </c>
      <c r="J45" s="99" t="s">
        <v>302</v>
      </c>
      <c r="K45" s="101">
        <v>6.25</v>
      </c>
      <c r="L45" s="101">
        <v>11</v>
      </c>
      <c r="M45" s="102">
        <v>2</v>
      </c>
      <c r="N45" s="99">
        <v>1015</v>
      </c>
      <c r="O45" s="99" t="s">
        <v>1338</v>
      </c>
      <c r="P45" s="107"/>
      <c r="Q45" s="99"/>
      <c r="R45" s="166"/>
      <c r="S45" s="100" t="s">
        <v>303</v>
      </c>
      <c r="T45" s="105" t="s">
        <v>347</v>
      </c>
      <c r="U45" s="105"/>
      <c r="V45" s="105"/>
      <c r="W45" s="105"/>
      <c r="X45" s="105"/>
      <c r="Y45" s="250" t="s">
        <v>1338</v>
      </c>
    </row>
    <row r="46" spans="2:25">
      <c r="B46" s="26"/>
      <c r="C46" s="100" t="s">
        <v>348</v>
      </c>
      <c r="D46" s="100" t="s">
        <v>306</v>
      </c>
      <c r="E46" s="101">
        <v>3.625</v>
      </c>
      <c r="F46" s="101">
        <v>2.875</v>
      </c>
      <c r="G46" s="101">
        <v>0.75</v>
      </c>
      <c r="H46" s="101">
        <f t="shared" si="0"/>
        <v>5.125</v>
      </c>
      <c r="I46" s="101">
        <f t="shared" si="1"/>
        <v>4.375</v>
      </c>
      <c r="J46" s="99" t="s">
        <v>302</v>
      </c>
      <c r="K46" s="101">
        <v>5.125</v>
      </c>
      <c r="L46" s="101">
        <v>8.75</v>
      </c>
      <c r="M46" s="102">
        <v>2</v>
      </c>
      <c r="N46" s="99">
        <v>1015</v>
      </c>
      <c r="O46" s="99" t="s">
        <v>1338</v>
      </c>
      <c r="P46" s="103"/>
      <c r="Q46" s="99"/>
      <c r="R46" s="166"/>
      <c r="S46" s="100" t="s">
        <v>307</v>
      </c>
      <c r="T46" s="105" t="s">
        <v>307</v>
      </c>
      <c r="U46" s="105"/>
      <c r="V46" s="105"/>
      <c r="W46" s="105"/>
      <c r="X46" s="105"/>
      <c r="Y46" s="250" t="s">
        <v>1338</v>
      </c>
    </row>
    <row r="47" spans="2:25">
      <c r="B47" s="26"/>
      <c r="C47" s="100" t="s">
        <v>349</v>
      </c>
      <c r="D47" s="100" t="s">
        <v>301</v>
      </c>
      <c r="E47" s="101">
        <v>3.4375</v>
      </c>
      <c r="F47" s="101">
        <v>2.75</v>
      </c>
      <c r="G47" s="101">
        <v>1.0625</v>
      </c>
      <c r="H47" s="101">
        <f t="shared" si="0"/>
        <v>5.5625</v>
      </c>
      <c r="I47" s="101">
        <f t="shared" si="1"/>
        <v>4.875</v>
      </c>
      <c r="J47" s="99" t="s">
        <v>302</v>
      </c>
      <c r="K47" s="101">
        <v>5.5625</v>
      </c>
      <c r="L47" s="101">
        <v>9.75</v>
      </c>
      <c r="M47" s="102">
        <v>2</v>
      </c>
      <c r="N47" s="99">
        <v>1016</v>
      </c>
      <c r="O47" s="99" t="s">
        <v>1338</v>
      </c>
      <c r="P47" s="107"/>
      <c r="Q47" s="99"/>
      <c r="R47" s="166"/>
      <c r="S47" s="100" t="s">
        <v>303</v>
      </c>
      <c r="T47" s="105" t="s">
        <v>350</v>
      </c>
      <c r="U47" s="105"/>
      <c r="V47" s="105"/>
      <c r="W47" s="105"/>
      <c r="X47" s="105"/>
      <c r="Y47" s="250" t="s">
        <v>1338</v>
      </c>
    </row>
    <row r="48" spans="2:25">
      <c r="B48" s="26"/>
      <c r="C48" s="100" t="s">
        <v>351</v>
      </c>
      <c r="D48" s="100" t="s">
        <v>306</v>
      </c>
      <c r="E48" s="101">
        <v>3.5625</v>
      </c>
      <c r="F48" s="101">
        <v>2.875</v>
      </c>
      <c r="G48" s="101">
        <v>0.5625</v>
      </c>
      <c r="H48" s="101">
        <f t="shared" si="0"/>
        <v>4.6875</v>
      </c>
      <c r="I48" s="101">
        <f t="shared" si="1"/>
        <v>4</v>
      </c>
      <c r="J48" s="99" t="s">
        <v>302</v>
      </c>
      <c r="K48" s="101">
        <v>4.6875</v>
      </c>
      <c r="L48" s="101">
        <v>8</v>
      </c>
      <c r="M48" s="102">
        <v>2</v>
      </c>
      <c r="N48" s="99">
        <v>1016</v>
      </c>
      <c r="O48" s="99" t="s">
        <v>1338</v>
      </c>
      <c r="P48" s="103"/>
      <c r="Q48" s="99"/>
      <c r="R48" s="166"/>
      <c r="S48" s="100" t="s">
        <v>307</v>
      </c>
      <c r="T48" s="105" t="s">
        <v>307</v>
      </c>
      <c r="U48" s="105"/>
      <c r="V48" s="105"/>
      <c r="W48" s="105"/>
      <c r="X48" s="105"/>
      <c r="Y48" s="250" t="s">
        <v>1338</v>
      </c>
    </row>
    <row r="49" spans="2:25">
      <c r="B49" s="26"/>
      <c r="C49" s="100" t="s">
        <v>352</v>
      </c>
      <c r="D49" s="100" t="s">
        <v>301</v>
      </c>
      <c r="E49" s="101">
        <v>7.09375</v>
      </c>
      <c r="F49" s="101">
        <v>3.40625</v>
      </c>
      <c r="G49" s="101">
        <v>0.5</v>
      </c>
      <c r="H49" s="101">
        <f t="shared" ref="H49:H78" si="2">(E49+G49*2)</f>
        <v>8.09375</v>
      </c>
      <c r="I49" s="101">
        <f t="shared" ref="I49:I78" si="3">(F49+G49*2)</f>
        <v>4.40625</v>
      </c>
      <c r="J49" s="99" t="s">
        <v>302</v>
      </c>
      <c r="K49" s="101">
        <v>8.09375</v>
      </c>
      <c r="L49" s="101">
        <v>8.8125</v>
      </c>
      <c r="M49" s="102">
        <v>2</v>
      </c>
      <c r="N49" s="99">
        <v>1017</v>
      </c>
      <c r="O49" s="99" t="s">
        <v>1338</v>
      </c>
      <c r="P49" s="107"/>
      <c r="Q49" s="99"/>
      <c r="R49" s="166"/>
      <c r="S49" s="100" t="s">
        <v>303</v>
      </c>
      <c r="T49" s="105" t="s">
        <v>353</v>
      </c>
      <c r="U49" s="105"/>
      <c r="V49" s="105"/>
      <c r="W49" s="105"/>
      <c r="X49" s="105"/>
      <c r="Y49" s="250" t="s">
        <v>1338</v>
      </c>
    </row>
    <row r="50" spans="2:25">
      <c r="B50" s="26"/>
      <c r="C50" s="100" t="s">
        <v>354</v>
      </c>
      <c r="D50" s="100" t="s">
        <v>306</v>
      </c>
      <c r="E50" s="101">
        <v>7.28125</v>
      </c>
      <c r="F50" s="101">
        <v>3.53125</v>
      </c>
      <c r="G50" s="101">
        <v>0.75</v>
      </c>
      <c r="H50" s="101">
        <f t="shared" si="2"/>
        <v>8.78125</v>
      </c>
      <c r="I50" s="101">
        <f t="shared" si="3"/>
        <v>5.03125</v>
      </c>
      <c r="J50" s="99" t="s">
        <v>302</v>
      </c>
      <c r="K50" s="101">
        <v>8.78125</v>
      </c>
      <c r="L50" s="101">
        <v>10.0625</v>
      </c>
      <c r="M50" s="102">
        <v>2</v>
      </c>
      <c r="N50" s="99">
        <v>1017</v>
      </c>
      <c r="O50" s="99" t="s">
        <v>1338</v>
      </c>
      <c r="P50" s="103"/>
      <c r="Q50" s="99"/>
      <c r="R50" s="166"/>
      <c r="S50" s="100" t="s">
        <v>307</v>
      </c>
      <c r="T50" s="105" t="s">
        <v>307</v>
      </c>
      <c r="U50" s="105"/>
      <c r="V50" s="105"/>
      <c r="W50" s="105"/>
      <c r="X50" s="105"/>
      <c r="Y50" s="250" t="s">
        <v>1338</v>
      </c>
    </row>
    <row r="51" spans="2:25">
      <c r="B51" s="26"/>
      <c r="C51" s="100" t="s">
        <v>355</v>
      </c>
      <c r="D51" s="100" t="s">
        <v>301</v>
      </c>
      <c r="E51" s="101">
        <v>6.0625</v>
      </c>
      <c r="F51" s="101">
        <v>2.0625</v>
      </c>
      <c r="G51" s="101">
        <v>0.625</v>
      </c>
      <c r="H51" s="101">
        <f t="shared" si="2"/>
        <v>7.3125</v>
      </c>
      <c r="I51" s="101">
        <f t="shared" si="3"/>
        <v>3.3125</v>
      </c>
      <c r="J51" s="99" t="s">
        <v>318</v>
      </c>
      <c r="K51" s="101">
        <v>7.3125</v>
      </c>
      <c r="L51" s="101">
        <v>6.5</v>
      </c>
      <c r="M51" s="102">
        <v>2</v>
      </c>
      <c r="N51" s="99">
        <v>1018</v>
      </c>
      <c r="O51" s="99" t="s">
        <v>1338</v>
      </c>
      <c r="P51" s="107"/>
      <c r="Q51" s="99"/>
      <c r="R51" s="166"/>
      <c r="S51" s="100" t="s">
        <v>303</v>
      </c>
      <c r="T51" s="105" t="s">
        <v>356</v>
      </c>
      <c r="U51" s="105"/>
      <c r="V51" s="105"/>
      <c r="W51" s="105"/>
      <c r="X51" s="105"/>
      <c r="Y51" s="250" t="s">
        <v>1338</v>
      </c>
    </row>
    <row r="52" spans="2:25">
      <c r="B52" s="26"/>
      <c r="C52" s="100" t="s">
        <v>357</v>
      </c>
      <c r="D52" s="100" t="s">
        <v>306</v>
      </c>
      <c r="E52" s="101">
        <v>6.25</v>
      </c>
      <c r="F52" s="101">
        <v>2.1875</v>
      </c>
      <c r="G52" s="101">
        <v>0.5</v>
      </c>
      <c r="H52" s="101">
        <f t="shared" si="2"/>
        <v>7.25</v>
      </c>
      <c r="I52" s="101">
        <f t="shared" si="3"/>
        <v>3.1875</v>
      </c>
      <c r="J52" s="99" t="s">
        <v>318</v>
      </c>
      <c r="K52" s="101">
        <v>7.3125</v>
      </c>
      <c r="L52" s="101">
        <v>6.5</v>
      </c>
      <c r="M52" s="102">
        <v>2</v>
      </c>
      <c r="N52" s="99">
        <v>1018</v>
      </c>
      <c r="O52" s="99" t="s">
        <v>1338</v>
      </c>
      <c r="P52" s="103"/>
      <c r="Q52" s="99"/>
      <c r="R52" s="166"/>
      <c r="S52" s="100" t="s">
        <v>307</v>
      </c>
      <c r="T52" s="105" t="s">
        <v>307</v>
      </c>
      <c r="U52" s="105"/>
      <c r="V52" s="105"/>
      <c r="W52" s="105"/>
      <c r="X52" s="105"/>
      <c r="Y52" s="250" t="s">
        <v>1338</v>
      </c>
    </row>
    <row r="53" spans="2:25">
      <c r="B53" s="26"/>
      <c r="C53" s="100" t="s">
        <v>358</v>
      </c>
      <c r="D53" s="100" t="s">
        <v>301</v>
      </c>
      <c r="E53" s="101">
        <v>3.59375</v>
      </c>
      <c r="F53" s="101">
        <v>2.71875</v>
      </c>
      <c r="G53" s="101">
        <v>2</v>
      </c>
      <c r="H53" s="101">
        <f t="shared" si="2"/>
        <v>7.59375</v>
      </c>
      <c r="I53" s="101">
        <f t="shared" si="3"/>
        <v>6.71875</v>
      </c>
      <c r="J53" s="99" t="s">
        <v>302</v>
      </c>
      <c r="K53" s="101">
        <v>7.59375</v>
      </c>
      <c r="L53" s="101">
        <v>13.4375</v>
      </c>
      <c r="M53" s="102">
        <v>2</v>
      </c>
      <c r="N53" s="99">
        <v>1019</v>
      </c>
      <c r="O53" s="99" t="s">
        <v>1338</v>
      </c>
      <c r="P53" s="107"/>
      <c r="Q53" s="99"/>
      <c r="R53" s="166"/>
      <c r="S53" s="100" t="s">
        <v>309</v>
      </c>
      <c r="T53" s="105" t="s">
        <v>359</v>
      </c>
      <c r="U53" s="105"/>
      <c r="V53" s="105"/>
      <c r="W53" s="105"/>
      <c r="X53" s="105"/>
      <c r="Y53" s="250" t="s">
        <v>1338</v>
      </c>
    </row>
    <row r="54" spans="2:25">
      <c r="B54" s="26"/>
      <c r="C54" s="100" t="s">
        <v>360</v>
      </c>
      <c r="D54" s="100" t="s">
        <v>301</v>
      </c>
      <c r="E54" s="101">
        <v>11.75</v>
      </c>
      <c r="F54" s="101">
        <v>3.1875</v>
      </c>
      <c r="G54" s="101">
        <v>1.25</v>
      </c>
      <c r="H54" s="101">
        <f t="shared" si="2"/>
        <v>14.25</v>
      </c>
      <c r="I54" s="101">
        <f t="shared" si="3"/>
        <v>5.6875</v>
      </c>
      <c r="J54" s="99" t="s">
        <v>302</v>
      </c>
      <c r="K54" s="101">
        <v>14.25</v>
      </c>
      <c r="L54" s="101">
        <v>5.6875</v>
      </c>
      <c r="M54" s="102">
        <v>1</v>
      </c>
      <c r="N54" s="99">
        <v>1020</v>
      </c>
      <c r="O54" s="99" t="s">
        <v>1338</v>
      </c>
      <c r="P54" s="107"/>
      <c r="Q54" s="99"/>
      <c r="R54" s="166"/>
      <c r="S54" s="100" t="s">
        <v>309</v>
      </c>
      <c r="T54" s="105" t="s">
        <v>361</v>
      </c>
      <c r="U54" s="105"/>
      <c r="V54" s="105"/>
      <c r="W54" s="105"/>
      <c r="X54" s="105"/>
      <c r="Y54" s="250" t="s">
        <v>1338</v>
      </c>
    </row>
    <row r="55" spans="2:25">
      <c r="B55" s="26"/>
      <c r="C55" s="100" t="s">
        <v>65</v>
      </c>
      <c r="D55" s="100" t="s">
        <v>2025</v>
      </c>
      <c r="E55" s="101">
        <v>11.824999999999999</v>
      </c>
      <c r="F55" s="101">
        <v>3.375</v>
      </c>
      <c r="G55" s="101">
        <v>0.75</v>
      </c>
      <c r="H55" s="101">
        <f t="shared" si="2"/>
        <v>13.324999999999999</v>
      </c>
      <c r="I55" s="101">
        <f t="shared" si="3"/>
        <v>4.875</v>
      </c>
      <c r="J55" s="99" t="s">
        <v>302</v>
      </c>
      <c r="K55" s="101">
        <f>H55</f>
        <v>13.324999999999999</v>
      </c>
      <c r="L55" s="101">
        <f>I55</f>
        <v>4.875</v>
      </c>
      <c r="M55" s="102">
        <v>1</v>
      </c>
      <c r="N55" s="99">
        <v>1020</v>
      </c>
      <c r="O55" s="99" t="s">
        <v>1338</v>
      </c>
      <c r="P55" s="107"/>
      <c r="Q55" s="99"/>
      <c r="R55" s="166"/>
      <c r="S55" s="100"/>
      <c r="T55" s="105"/>
      <c r="U55" s="105"/>
      <c r="V55" s="105"/>
      <c r="W55" s="105"/>
      <c r="X55" s="105"/>
      <c r="Y55" s="250" t="s">
        <v>1338</v>
      </c>
    </row>
    <row r="56" spans="2:25">
      <c r="B56" s="26"/>
      <c r="C56" s="100" t="s">
        <v>362</v>
      </c>
      <c r="D56" s="100" t="s">
        <v>301</v>
      </c>
      <c r="E56" s="101">
        <v>8.5</v>
      </c>
      <c r="F56" s="101">
        <v>1.5</v>
      </c>
      <c r="G56" s="101">
        <v>0.5625</v>
      </c>
      <c r="H56" s="101">
        <f t="shared" si="2"/>
        <v>9.625</v>
      </c>
      <c r="I56" s="101">
        <f t="shared" si="3"/>
        <v>2.625</v>
      </c>
      <c r="J56" s="99" t="s">
        <v>318</v>
      </c>
      <c r="K56" s="101">
        <v>9.6875</v>
      </c>
      <c r="L56" s="101">
        <v>5.25</v>
      </c>
      <c r="M56" s="102">
        <v>2</v>
      </c>
      <c r="N56" s="99">
        <v>1021</v>
      </c>
      <c r="O56" s="99" t="s">
        <v>1338</v>
      </c>
      <c r="P56" s="107"/>
      <c r="Q56" s="99"/>
      <c r="R56" s="166"/>
      <c r="S56" s="100" t="s">
        <v>303</v>
      </c>
      <c r="T56" s="105" t="s">
        <v>363</v>
      </c>
      <c r="U56" s="105"/>
      <c r="V56" s="105"/>
      <c r="W56" s="105"/>
      <c r="X56" s="105"/>
      <c r="Y56" s="250" t="s">
        <v>1338</v>
      </c>
    </row>
    <row r="57" spans="2:25">
      <c r="B57" s="26"/>
      <c r="C57" s="100" t="s">
        <v>365</v>
      </c>
      <c r="D57" s="100" t="s">
        <v>306</v>
      </c>
      <c r="E57" s="101">
        <v>8.6875</v>
      </c>
      <c r="F57" s="101">
        <v>1.625</v>
      </c>
      <c r="G57" s="101">
        <v>0.5</v>
      </c>
      <c r="H57" s="101">
        <f t="shared" si="2"/>
        <v>9.6875</v>
      </c>
      <c r="I57" s="101">
        <f t="shared" si="3"/>
        <v>2.625</v>
      </c>
      <c r="J57" s="99" t="s">
        <v>318</v>
      </c>
      <c r="K57" s="101">
        <v>9.6875</v>
      </c>
      <c r="L57" s="101">
        <v>5.25</v>
      </c>
      <c r="M57" s="102">
        <v>2</v>
      </c>
      <c r="N57" s="99">
        <v>1021</v>
      </c>
      <c r="O57" s="99" t="s">
        <v>1338</v>
      </c>
      <c r="P57" s="103"/>
      <c r="Q57" s="99"/>
      <c r="R57" s="166"/>
      <c r="S57" s="100" t="s">
        <v>307</v>
      </c>
      <c r="T57" s="105" t="s">
        <v>307</v>
      </c>
      <c r="U57" s="105"/>
      <c r="V57" s="105"/>
      <c r="W57" s="105"/>
      <c r="X57" s="105"/>
      <c r="Y57" s="250" t="s">
        <v>1338</v>
      </c>
    </row>
    <row r="58" spans="2:25">
      <c r="B58" s="26"/>
      <c r="C58" s="100" t="s">
        <v>366</v>
      </c>
      <c r="D58" s="100" t="s">
        <v>301</v>
      </c>
      <c r="E58" s="101">
        <v>7.5</v>
      </c>
      <c r="F58" s="101">
        <v>2.5</v>
      </c>
      <c r="G58" s="101">
        <v>0.5625</v>
      </c>
      <c r="H58" s="101">
        <f t="shared" si="2"/>
        <v>8.625</v>
      </c>
      <c r="I58" s="101">
        <f t="shared" si="3"/>
        <v>3.625</v>
      </c>
      <c r="J58" s="99" t="s">
        <v>302</v>
      </c>
      <c r="K58" s="101">
        <v>8.625</v>
      </c>
      <c r="L58" s="101">
        <v>7.25</v>
      </c>
      <c r="M58" s="102">
        <v>2</v>
      </c>
      <c r="N58" s="99">
        <v>1022</v>
      </c>
      <c r="O58" s="99" t="s">
        <v>1338</v>
      </c>
      <c r="P58" s="107"/>
      <c r="Q58" s="99"/>
      <c r="R58" s="166"/>
      <c r="S58" s="100" t="s">
        <v>309</v>
      </c>
      <c r="T58" s="105" t="s">
        <v>367</v>
      </c>
      <c r="U58" s="105"/>
      <c r="V58" s="105"/>
      <c r="W58" s="105"/>
      <c r="X58" s="105"/>
      <c r="Y58" s="250" t="s">
        <v>1338</v>
      </c>
    </row>
    <row r="59" spans="2:25">
      <c r="B59" s="26"/>
      <c r="C59" s="100" t="s">
        <v>368</v>
      </c>
      <c r="D59" s="100" t="s">
        <v>301</v>
      </c>
      <c r="E59" s="101">
        <v>4.5</v>
      </c>
      <c r="F59" s="101">
        <v>4.5</v>
      </c>
      <c r="G59" s="101">
        <v>1</v>
      </c>
      <c r="H59" s="101">
        <f t="shared" si="2"/>
        <v>6.5</v>
      </c>
      <c r="I59" s="101">
        <f t="shared" si="3"/>
        <v>6.5</v>
      </c>
      <c r="J59" s="99" t="s">
        <v>302</v>
      </c>
      <c r="K59" s="101">
        <v>6.5</v>
      </c>
      <c r="L59" s="101">
        <v>6.5</v>
      </c>
      <c r="M59" s="102">
        <v>1</v>
      </c>
      <c r="N59" s="99">
        <v>1023</v>
      </c>
      <c r="O59" s="99" t="s">
        <v>1338</v>
      </c>
      <c r="P59" s="107"/>
      <c r="Q59" s="99"/>
      <c r="R59" s="166"/>
      <c r="S59" s="100" t="s">
        <v>303</v>
      </c>
      <c r="T59" s="105" t="s">
        <v>369</v>
      </c>
      <c r="U59" s="105"/>
      <c r="V59" s="105"/>
      <c r="W59" s="105"/>
      <c r="X59" s="105"/>
      <c r="Y59" s="250" t="s">
        <v>1338</v>
      </c>
    </row>
    <row r="60" spans="2:25">
      <c r="B60" s="26"/>
      <c r="C60" s="100" t="s">
        <v>370</v>
      </c>
      <c r="D60" s="100" t="s">
        <v>306</v>
      </c>
      <c r="E60" s="101">
        <v>4.625</v>
      </c>
      <c r="F60" s="101">
        <v>4.625</v>
      </c>
      <c r="G60" s="101">
        <v>0.75</v>
      </c>
      <c r="H60" s="101">
        <f t="shared" si="2"/>
        <v>6.125</v>
      </c>
      <c r="I60" s="101">
        <f t="shared" si="3"/>
        <v>6.125</v>
      </c>
      <c r="J60" s="99" t="s">
        <v>302</v>
      </c>
      <c r="K60" s="101">
        <v>6.125</v>
      </c>
      <c r="L60" s="101">
        <v>6.125</v>
      </c>
      <c r="M60" s="102">
        <v>1</v>
      </c>
      <c r="N60" s="99">
        <v>1023</v>
      </c>
      <c r="O60" s="99" t="s">
        <v>1338</v>
      </c>
      <c r="P60" s="103"/>
      <c r="Q60" s="99"/>
      <c r="R60" s="166"/>
      <c r="S60" s="100" t="s">
        <v>307</v>
      </c>
      <c r="T60" s="105" t="s">
        <v>307</v>
      </c>
      <c r="U60" s="105"/>
      <c r="V60" s="105"/>
      <c r="W60" s="105"/>
      <c r="X60" s="105"/>
      <c r="Y60" s="250" t="s">
        <v>1338</v>
      </c>
    </row>
    <row r="61" spans="2:25">
      <c r="B61" s="26"/>
      <c r="C61" s="100" t="s">
        <v>371</v>
      </c>
      <c r="D61" s="100" t="s">
        <v>301</v>
      </c>
      <c r="E61" s="101">
        <v>8</v>
      </c>
      <c r="F61" s="101">
        <v>3.1875</v>
      </c>
      <c r="G61" s="101">
        <v>1.25</v>
      </c>
      <c r="H61" s="101">
        <f t="shared" si="2"/>
        <v>10.5</v>
      </c>
      <c r="I61" s="101">
        <f t="shared" si="3"/>
        <v>5.6875</v>
      </c>
      <c r="J61" s="99" t="s">
        <v>302</v>
      </c>
      <c r="K61" s="101">
        <v>10.5</v>
      </c>
      <c r="L61" s="101">
        <v>11.375</v>
      </c>
      <c r="M61" s="102">
        <v>2</v>
      </c>
      <c r="N61" s="99">
        <v>1025</v>
      </c>
      <c r="O61" s="99" t="s">
        <v>1338</v>
      </c>
      <c r="P61" s="107"/>
      <c r="Q61" s="99"/>
      <c r="R61" s="166"/>
      <c r="S61" s="100" t="s">
        <v>309</v>
      </c>
      <c r="T61" s="105" t="s">
        <v>372</v>
      </c>
      <c r="U61" s="105"/>
      <c r="V61" s="105"/>
      <c r="W61" s="105"/>
      <c r="X61" s="105"/>
      <c r="Y61" s="250" t="s">
        <v>1338</v>
      </c>
    </row>
    <row r="62" spans="2:25">
      <c r="B62" s="26"/>
      <c r="C62" s="100" t="s">
        <v>373</v>
      </c>
      <c r="D62" s="100" t="s">
        <v>301</v>
      </c>
      <c r="E62" s="101">
        <v>2.9375</v>
      </c>
      <c r="F62" s="101">
        <v>1.9375</v>
      </c>
      <c r="G62" s="101">
        <v>0.625</v>
      </c>
      <c r="H62" s="101">
        <f t="shared" si="2"/>
        <v>4.1875</v>
      </c>
      <c r="I62" s="101">
        <f t="shared" si="3"/>
        <v>3.1875</v>
      </c>
      <c r="J62" s="99" t="s">
        <v>302</v>
      </c>
      <c r="K62" s="101">
        <v>8.375</v>
      </c>
      <c r="L62" s="101">
        <v>6.375</v>
      </c>
      <c r="M62" s="102">
        <v>4</v>
      </c>
      <c r="N62" s="99">
        <v>1026</v>
      </c>
      <c r="O62" s="99" t="s">
        <v>1338</v>
      </c>
      <c r="P62" s="107"/>
      <c r="Q62" s="99"/>
      <c r="R62" s="166"/>
      <c r="S62" s="100" t="s">
        <v>303</v>
      </c>
      <c r="T62" s="105" t="s">
        <v>376</v>
      </c>
      <c r="U62" s="105"/>
      <c r="V62" s="105"/>
      <c r="W62" s="105"/>
      <c r="X62" s="105"/>
      <c r="Y62" s="250" t="s">
        <v>1338</v>
      </c>
    </row>
    <row r="63" spans="2:25">
      <c r="B63" s="26"/>
      <c r="C63" s="100" t="s">
        <v>377</v>
      </c>
      <c r="D63" s="100" t="s">
        <v>306</v>
      </c>
      <c r="E63" s="101">
        <v>3.0625</v>
      </c>
      <c r="F63" s="101">
        <v>2.0625</v>
      </c>
      <c r="G63" s="101">
        <v>0.5625</v>
      </c>
      <c r="H63" s="101">
        <f t="shared" si="2"/>
        <v>4.1875</v>
      </c>
      <c r="I63" s="101">
        <f t="shared" si="3"/>
        <v>3.1875</v>
      </c>
      <c r="J63" s="99" t="s">
        <v>302</v>
      </c>
      <c r="K63" s="101">
        <v>8.375</v>
      </c>
      <c r="L63" s="101">
        <v>6.375</v>
      </c>
      <c r="M63" s="102">
        <v>4</v>
      </c>
      <c r="N63" s="99">
        <v>1026</v>
      </c>
      <c r="O63" s="99" t="s">
        <v>1338</v>
      </c>
      <c r="P63" s="103"/>
      <c r="Q63" s="99"/>
      <c r="R63" s="166"/>
      <c r="S63" s="100" t="s">
        <v>307</v>
      </c>
      <c r="T63" s="105" t="s">
        <v>307</v>
      </c>
      <c r="U63" s="105"/>
      <c r="V63" s="105"/>
      <c r="W63" s="105"/>
      <c r="X63" s="105"/>
      <c r="Y63" s="250" t="s">
        <v>1338</v>
      </c>
    </row>
    <row r="64" spans="2:25">
      <c r="B64" s="26"/>
      <c r="C64" s="100" t="s">
        <v>378</v>
      </c>
      <c r="D64" s="100" t="s">
        <v>301</v>
      </c>
      <c r="E64" s="101">
        <v>10</v>
      </c>
      <c r="F64" s="101">
        <v>8</v>
      </c>
      <c r="G64" s="101">
        <v>2</v>
      </c>
      <c r="H64" s="101">
        <f t="shared" si="2"/>
        <v>14</v>
      </c>
      <c r="I64" s="101">
        <f t="shared" si="3"/>
        <v>12</v>
      </c>
      <c r="J64" s="99" t="s">
        <v>302</v>
      </c>
      <c r="K64" s="101">
        <v>14</v>
      </c>
      <c r="L64" s="101">
        <v>12</v>
      </c>
      <c r="M64" s="102">
        <v>1</v>
      </c>
      <c r="N64" s="99">
        <v>1027</v>
      </c>
      <c r="O64" s="99" t="s">
        <v>1338</v>
      </c>
      <c r="P64" s="107"/>
      <c r="Q64" s="99"/>
      <c r="R64" s="166"/>
      <c r="S64" s="100" t="s">
        <v>303</v>
      </c>
      <c r="T64" s="105" t="s">
        <v>379</v>
      </c>
      <c r="U64" s="105"/>
      <c r="V64" s="105"/>
      <c r="W64" s="105"/>
      <c r="X64" s="105"/>
      <c r="Y64" s="250" t="s">
        <v>1338</v>
      </c>
    </row>
    <row r="65" spans="2:25">
      <c r="B65" s="26"/>
      <c r="C65" s="100" t="s">
        <v>380</v>
      </c>
      <c r="D65" s="100" t="s">
        <v>306</v>
      </c>
      <c r="E65" s="101">
        <v>10.1875</v>
      </c>
      <c r="F65" s="101">
        <v>8.1875</v>
      </c>
      <c r="G65" s="101">
        <v>0.625</v>
      </c>
      <c r="H65" s="101">
        <f t="shared" si="2"/>
        <v>11.4375</v>
      </c>
      <c r="I65" s="101">
        <f t="shared" si="3"/>
        <v>9.4375</v>
      </c>
      <c r="J65" s="99" t="s">
        <v>302</v>
      </c>
      <c r="K65" s="101">
        <v>11.4375</v>
      </c>
      <c r="L65" s="101">
        <v>9.4375</v>
      </c>
      <c r="M65" s="102">
        <v>1</v>
      </c>
      <c r="N65" s="99">
        <v>1027</v>
      </c>
      <c r="O65" s="99" t="s">
        <v>1338</v>
      </c>
      <c r="P65" s="103"/>
      <c r="Q65" s="99"/>
      <c r="R65" s="166"/>
      <c r="S65" s="100" t="s">
        <v>307</v>
      </c>
      <c r="T65" s="105" t="s">
        <v>307</v>
      </c>
      <c r="U65" s="105"/>
      <c r="V65" s="105"/>
      <c r="W65" s="105"/>
      <c r="X65" s="105"/>
      <c r="Y65" s="250" t="s">
        <v>1338</v>
      </c>
    </row>
    <row r="66" spans="2:25">
      <c r="B66" s="26"/>
      <c r="C66" s="100" t="s">
        <v>381</v>
      </c>
      <c r="D66" s="100" t="s">
        <v>301</v>
      </c>
      <c r="E66" s="101">
        <v>5</v>
      </c>
      <c r="F66" s="101">
        <v>5</v>
      </c>
      <c r="G66" s="101">
        <v>1.25</v>
      </c>
      <c r="H66" s="101">
        <f t="shared" si="2"/>
        <v>7.5</v>
      </c>
      <c r="I66" s="101">
        <f t="shared" si="3"/>
        <v>7.5</v>
      </c>
      <c r="J66" s="99" t="s">
        <v>302</v>
      </c>
      <c r="K66" s="101">
        <v>7.5</v>
      </c>
      <c r="L66" s="101">
        <v>15</v>
      </c>
      <c r="M66" s="102">
        <v>2</v>
      </c>
      <c r="N66" s="99">
        <v>1029</v>
      </c>
      <c r="O66" s="99" t="s">
        <v>1338</v>
      </c>
      <c r="P66" s="107"/>
      <c r="Q66" s="99"/>
      <c r="R66" s="166"/>
      <c r="S66" s="100" t="s">
        <v>309</v>
      </c>
      <c r="T66" s="105" t="s">
        <v>382</v>
      </c>
      <c r="U66" s="105"/>
      <c r="V66" s="105"/>
      <c r="W66" s="105"/>
      <c r="X66" s="105"/>
      <c r="Y66" s="250" t="s">
        <v>1338</v>
      </c>
    </row>
    <row r="67" spans="2:25">
      <c r="B67" s="26"/>
      <c r="C67" s="100" t="s">
        <v>383</v>
      </c>
      <c r="D67" s="100" t="s">
        <v>301</v>
      </c>
      <c r="E67" s="101">
        <v>4</v>
      </c>
      <c r="F67" s="101">
        <v>4</v>
      </c>
      <c r="G67" s="101">
        <v>1.25</v>
      </c>
      <c r="H67" s="101">
        <f t="shared" si="2"/>
        <v>6.5</v>
      </c>
      <c r="I67" s="101">
        <f t="shared" si="3"/>
        <v>6.5</v>
      </c>
      <c r="J67" s="99" t="s">
        <v>302</v>
      </c>
      <c r="K67" s="101">
        <v>6.5</v>
      </c>
      <c r="L67" s="101">
        <v>13</v>
      </c>
      <c r="M67" s="102">
        <v>2</v>
      </c>
      <c r="N67" s="99">
        <v>1030</v>
      </c>
      <c r="O67" s="99" t="s">
        <v>1338</v>
      </c>
      <c r="P67" s="107"/>
      <c r="Q67" s="99"/>
      <c r="R67" s="166"/>
      <c r="S67" s="100" t="s">
        <v>309</v>
      </c>
      <c r="T67" s="105" t="s">
        <v>384</v>
      </c>
      <c r="U67" s="105"/>
      <c r="V67" s="105"/>
      <c r="W67" s="105"/>
      <c r="X67" s="105"/>
      <c r="Y67" s="250" t="s">
        <v>1338</v>
      </c>
    </row>
    <row r="68" spans="2:25">
      <c r="B68" s="26"/>
      <c r="C68" s="100" t="s">
        <v>385</v>
      </c>
      <c r="D68" s="100" t="s">
        <v>301</v>
      </c>
      <c r="E68" s="101">
        <v>5.8125</v>
      </c>
      <c r="F68" s="101">
        <v>3.5</v>
      </c>
      <c r="G68" s="101">
        <v>1</v>
      </c>
      <c r="H68" s="101">
        <f t="shared" si="2"/>
        <v>7.8125</v>
      </c>
      <c r="I68" s="101">
        <f t="shared" si="3"/>
        <v>5.5</v>
      </c>
      <c r="J68" s="99" t="s">
        <v>302</v>
      </c>
      <c r="K68" s="101">
        <v>7.8125</v>
      </c>
      <c r="L68" s="101">
        <v>5.5</v>
      </c>
      <c r="M68" s="102">
        <v>1</v>
      </c>
      <c r="N68" s="99">
        <v>1031</v>
      </c>
      <c r="O68" s="99" t="s">
        <v>1338</v>
      </c>
      <c r="P68" s="107"/>
      <c r="Q68" s="99"/>
      <c r="R68" s="166"/>
      <c r="S68" s="100" t="s">
        <v>303</v>
      </c>
      <c r="T68" s="105" t="s">
        <v>386</v>
      </c>
      <c r="U68" s="105"/>
      <c r="V68" s="105"/>
      <c r="W68" s="105"/>
      <c r="X68" s="105"/>
      <c r="Y68" s="250" t="s">
        <v>1338</v>
      </c>
    </row>
    <row r="69" spans="2:25">
      <c r="B69" s="26"/>
      <c r="C69" s="100" t="s">
        <v>387</v>
      </c>
      <c r="D69" s="100" t="s">
        <v>306</v>
      </c>
      <c r="E69" s="101">
        <v>6</v>
      </c>
      <c r="F69" s="101">
        <v>3.625</v>
      </c>
      <c r="G69" s="101">
        <v>0.75</v>
      </c>
      <c r="H69" s="101">
        <f t="shared" si="2"/>
        <v>7.5</v>
      </c>
      <c r="I69" s="101">
        <f t="shared" si="3"/>
        <v>5.125</v>
      </c>
      <c r="J69" s="99" t="s">
        <v>302</v>
      </c>
      <c r="K69" s="101">
        <v>7.5</v>
      </c>
      <c r="L69" s="101">
        <v>5.125</v>
      </c>
      <c r="M69" s="102">
        <v>1</v>
      </c>
      <c r="N69" s="99">
        <v>1031</v>
      </c>
      <c r="O69" s="99" t="s">
        <v>1338</v>
      </c>
      <c r="P69" s="103"/>
      <c r="Q69" s="99"/>
      <c r="R69" s="166"/>
      <c r="S69" s="100" t="s">
        <v>307</v>
      </c>
      <c r="T69" s="105" t="s">
        <v>307</v>
      </c>
      <c r="U69" s="105"/>
      <c r="V69" s="105"/>
      <c r="W69" s="105"/>
      <c r="X69" s="105"/>
      <c r="Y69" s="250" t="s">
        <v>1338</v>
      </c>
    </row>
    <row r="70" spans="2:25">
      <c r="B70" s="26"/>
      <c r="C70" s="100" t="s">
        <v>388</v>
      </c>
      <c r="D70" s="100" t="s">
        <v>301</v>
      </c>
      <c r="E70" s="101">
        <v>12</v>
      </c>
      <c r="F70" s="101">
        <v>8</v>
      </c>
      <c r="G70" s="101">
        <v>1.375</v>
      </c>
      <c r="H70" s="101">
        <f t="shared" si="2"/>
        <v>14.75</v>
      </c>
      <c r="I70" s="101">
        <f t="shared" si="3"/>
        <v>10.75</v>
      </c>
      <c r="J70" s="99" t="s">
        <v>302</v>
      </c>
      <c r="K70" s="101">
        <v>14.75</v>
      </c>
      <c r="L70" s="101">
        <v>10.75</v>
      </c>
      <c r="M70" s="102">
        <v>1</v>
      </c>
      <c r="N70" s="99">
        <v>1032</v>
      </c>
      <c r="O70" s="99" t="s">
        <v>1338</v>
      </c>
      <c r="P70" s="107"/>
      <c r="Q70" s="99"/>
      <c r="R70" s="166"/>
      <c r="S70" s="100" t="s">
        <v>303</v>
      </c>
      <c r="T70" s="105" t="s">
        <v>389</v>
      </c>
      <c r="U70" s="105"/>
      <c r="V70" s="105"/>
      <c r="W70" s="105"/>
      <c r="X70" s="105"/>
      <c r="Y70" s="250" t="s">
        <v>1338</v>
      </c>
    </row>
    <row r="71" spans="2:25">
      <c r="B71" s="26"/>
      <c r="C71" s="100" t="s">
        <v>390</v>
      </c>
      <c r="D71" s="100" t="s">
        <v>306</v>
      </c>
      <c r="E71" s="101">
        <v>12.1875</v>
      </c>
      <c r="F71" s="101">
        <v>8.1875</v>
      </c>
      <c r="G71" s="101">
        <v>0.875</v>
      </c>
      <c r="H71" s="101">
        <f t="shared" si="2"/>
        <v>13.9375</v>
      </c>
      <c r="I71" s="101">
        <f t="shared" si="3"/>
        <v>9.9375</v>
      </c>
      <c r="J71" s="99" t="s">
        <v>302</v>
      </c>
      <c r="K71" s="101">
        <v>13.9375</v>
      </c>
      <c r="L71" s="101">
        <v>9.9375</v>
      </c>
      <c r="M71" s="102">
        <v>1</v>
      </c>
      <c r="N71" s="99">
        <v>1032</v>
      </c>
      <c r="O71" s="99" t="s">
        <v>1338</v>
      </c>
      <c r="P71" s="103"/>
      <c r="Q71" s="99"/>
      <c r="R71" s="166"/>
      <c r="S71" s="100" t="s">
        <v>307</v>
      </c>
      <c r="T71" s="105" t="s">
        <v>307</v>
      </c>
      <c r="U71" s="105"/>
      <c r="V71" s="105"/>
      <c r="W71" s="105"/>
      <c r="X71" s="105"/>
      <c r="Y71" s="250" t="s">
        <v>1338</v>
      </c>
    </row>
    <row r="72" spans="2:25">
      <c r="B72" s="26"/>
      <c r="C72" s="100" t="s">
        <v>391</v>
      </c>
      <c r="D72" s="100" t="s">
        <v>301</v>
      </c>
      <c r="E72" s="101">
        <v>7.875</v>
      </c>
      <c r="F72" s="101">
        <v>5.75</v>
      </c>
      <c r="G72" s="101">
        <v>1.3125</v>
      </c>
      <c r="H72" s="101">
        <f t="shared" si="2"/>
        <v>10.5</v>
      </c>
      <c r="I72" s="101">
        <f t="shared" si="3"/>
        <v>8.375</v>
      </c>
      <c r="J72" s="99" t="s">
        <v>302</v>
      </c>
      <c r="K72" s="101">
        <v>10.5</v>
      </c>
      <c r="L72" s="101">
        <v>8.375</v>
      </c>
      <c r="M72" s="102">
        <v>1</v>
      </c>
      <c r="N72" s="99">
        <v>1033</v>
      </c>
      <c r="O72" s="99" t="s">
        <v>1338</v>
      </c>
      <c r="P72" s="107"/>
      <c r="Q72" s="99"/>
      <c r="R72" s="166"/>
      <c r="S72" s="100" t="s">
        <v>309</v>
      </c>
      <c r="T72" s="105" t="s">
        <v>392</v>
      </c>
      <c r="U72" s="105"/>
      <c r="V72" s="105"/>
      <c r="W72" s="105"/>
      <c r="X72" s="105"/>
      <c r="Y72" s="250" t="s">
        <v>1338</v>
      </c>
    </row>
    <row r="73" spans="2:25">
      <c r="B73" s="26"/>
      <c r="C73" s="100" t="s">
        <v>393</v>
      </c>
      <c r="D73" s="100" t="s">
        <v>301</v>
      </c>
      <c r="E73" s="101">
        <v>8.0625</v>
      </c>
      <c r="F73" s="101">
        <v>6.0625</v>
      </c>
      <c r="G73" s="101">
        <v>1.25</v>
      </c>
      <c r="H73" s="101">
        <f t="shared" si="2"/>
        <v>10.5625</v>
      </c>
      <c r="I73" s="101">
        <f t="shared" si="3"/>
        <v>8.5625</v>
      </c>
      <c r="J73" s="99" t="s">
        <v>302</v>
      </c>
      <c r="K73" s="101">
        <v>10.5625</v>
      </c>
      <c r="L73" s="101">
        <v>8.5625</v>
      </c>
      <c r="M73" s="102">
        <v>1</v>
      </c>
      <c r="N73" s="99">
        <v>1034</v>
      </c>
      <c r="O73" s="99" t="s">
        <v>1338</v>
      </c>
      <c r="P73" s="107"/>
      <c r="Q73" s="99"/>
      <c r="R73" s="166"/>
      <c r="S73" s="100" t="s">
        <v>309</v>
      </c>
      <c r="T73" s="105" t="s">
        <v>394</v>
      </c>
      <c r="U73" s="105"/>
      <c r="V73" s="105"/>
      <c r="W73" s="105"/>
      <c r="X73" s="105"/>
      <c r="Y73" s="250" t="s">
        <v>1338</v>
      </c>
    </row>
    <row r="74" spans="2:25">
      <c r="B74" s="26"/>
      <c r="C74" s="100" t="s">
        <v>395</v>
      </c>
      <c r="D74" s="100" t="s">
        <v>301</v>
      </c>
      <c r="E74" s="101">
        <v>9.625</v>
      </c>
      <c r="F74" s="101">
        <v>6.25</v>
      </c>
      <c r="G74" s="101">
        <v>0.8125</v>
      </c>
      <c r="H74" s="101">
        <f t="shared" si="2"/>
        <v>11.25</v>
      </c>
      <c r="I74" s="101">
        <f t="shared" si="3"/>
        <v>7.875</v>
      </c>
      <c r="J74" s="99" t="s">
        <v>302</v>
      </c>
      <c r="K74" s="101">
        <v>11.25</v>
      </c>
      <c r="L74" s="101">
        <v>7.875</v>
      </c>
      <c r="M74" s="102">
        <v>1</v>
      </c>
      <c r="N74" s="99">
        <v>1035</v>
      </c>
      <c r="O74" s="99" t="s">
        <v>1338</v>
      </c>
      <c r="P74" s="107"/>
      <c r="Q74" s="99"/>
      <c r="R74" s="166"/>
      <c r="S74" s="100" t="s">
        <v>309</v>
      </c>
      <c r="T74" s="105" t="s">
        <v>396</v>
      </c>
      <c r="U74" s="105"/>
      <c r="V74" s="105"/>
      <c r="W74" s="105"/>
      <c r="X74" s="105"/>
      <c r="Y74" s="250" t="s">
        <v>1338</v>
      </c>
    </row>
    <row r="75" spans="2:25">
      <c r="B75" s="26"/>
      <c r="C75" s="100" t="s">
        <v>397</v>
      </c>
      <c r="D75" s="100" t="s">
        <v>301</v>
      </c>
      <c r="E75" s="101">
        <v>8.5625</v>
      </c>
      <c r="F75" s="101">
        <v>6.3125</v>
      </c>
      <c r="G75" s="101">
        <v>1.625</v>
      </c>
      <c r="H75" s="101">
        <f t="shared" si="2"/>
        <v>11.8125</v>
      </c>
      <c r="I75" s="101">
        <f t="shared" si="3"/>
        <v>9.5625</v>
      </c>
      <c r="J75" s="99" t="s">
        <v>302</v>
      </c>
      <c r="K75" s="101">
        <v>11.8125</v>
      </c>
      <c r="L75" s="101">
        <v>9.5625</v>
      </c>
      <c r="M75" s="102">
        <v>1</v>
      </c>
      <c r="N75" s="99">
        <v>1036</v>
      </c>
      <c r="O75" s="99" t="s">
        <v>1338</v>
      </c>
      <c r="P75" s="107"/>
      <c r="Q75" s="99"/>
      <c r="R75" s="166"/>
      <c r="S75" s="100" t="s">
        <v>309</v>
      </c>
      <c r="T75" s="105" t="s">
        <v>398</v>
      </c>
      <c r="U75" s="105"/>
      <c r="V75" s="105"/>
      <c r="W75" s="105"/>
      <c r="X75" s="105"/>
      <c r="Y75" s="250" t="s">
        <v>1338</v>
      </c>
    </row>
    <row r="76" spans="2:25">
      <c r="B76" s="26"/>
      <c r="C76" s="100" t="s">
        <v>399</v>
      </c>
      <c r="D76" s="100" t="s">
        <v>301</v>
      </c>
      <c r="E76" s="101">
        <v>6.1875</v>
      </c>
      <c r="F76" s="101">
        <v>1.4375</v>
      </c>
      <c r="G76" s="101">
        <v>0.625</v>
      </c>
      <c r="H76" s="101">
        <f t="shared" si="2"/>
        <v>7.4375</v>
      </c>
      <c r="I76" s="101">
        <f t="shared" si="3"/>
        <v>2.6875</v>
      </c>
      <c r="J76" s="99" t="s">
        <v>302</v>
      </c>
      <c r="K76" s="101">
        <v>7.4375</v>
      </c>
      <c r="L76" s="101">
        <v>8.0625</v>
      </c>
      <c r="M76" s="102">
        <v>3</v>
      </c>
      <c r="N76" s="99">
        <v>1037</v>
      </c>
      <c r="O76" s="99" t="s">
        <v>1338</v>
      </c>
      <c r="P76" s="107"/>
      <c r="Q76" s="99"/>
      <c r="R76" s="166"/>
      <c r="S76" s="100" t="s">
        <v>303</v>
      </c>
      <c r="T76" s="105" t="s">
        <v>400</v>
      </c>
      <c r="U76" s="105"/>
      <c r="V76" s="105"/>
      <c r="W76" s="105"/>
      <c r="X76" s="105"/>
      <c r="Y76" s="250" t="s">
        <v>1338</v>
      </c>
    </row>
    <row r="77" spans="2:25">
      <c r="B77" s="26"/>
      <c r="C77" s="100" t="s">
        <v>401</v>
      </c>
      <c r="D77" s="100" t="s">
        <v>306</v>
      </c>
      <c r="E77" s="101">
        <v>6.375</v>
      </c>
      <c r="F77" s="101">
        <v>1.5625</v>
      </c>
      <c r="G77" s="101">
        <v>0.46875</v>
      </c>
      <c r="H77" s="101">
        <f t="shared" si="2"/>
        <v>7.3125</v>
      </c>
      <c r="I77" s="101">
        <f t="shared" si="3"/>
        <v>2.5</v>
      </c>
      <c r="J77" s="99" t="s">
        <v>302</v>
      </c>
      <c r="K77" s="101">
        <v>7.3125</v>
      </c>
      <c r="L77" s="101">
        <v>7.5</v>
      </c>
      <c r="M77" s="102">
        <v>3</v>
      </c>
      <c r="N77" s="99">
        <v>1037</v>
      </c>
      <c r="O77" s="99" t="s">
        <v>1338</v>
      </c>
      <c r="P77" s="103"/>
      <c r="Q77" s="99"/>
      <c r="R77" s="166"/>
      <c r="S77" s="100" t="s">
        <v>307</v>
      </c>
      <c r="T77" s="105" t="s">
        <v>307</v>
      </c>
      <c r="U77" s="105"/>
      <c r="V77" s="105"/>
      <c r="W77" s="105"/>
      <c r="X77" s="105"/>
      <c r="Y77" s="250" t="s">
        <v>1338</v>
      </c>
    </row>
    <row r="78" spans="2:25">
      <c r="B78" s="26"/>
      <c r="C78" s="100" t="s">
        <v>1842</v>
      </c>
      <c r="D78" s="100" t="s">
        <v>301</v>
      </c>
      <c r="E78" s="101">
        <v>2.75</v>
      </c>
      <c r="F78" s="101">
        <v>2.75</v>
      </c>
      <c r="G78" s="101">
        <v>2</v>
      </c>
      <c r="H78" s="101">
        <f t="shared" si="2"/>
        <v>6.75</v>
      </c>
      <c r="I78" s="101">
        <f t="shared" si="3"/>
        <v>6.75</v>
      </c>
      <c r="J78" s="99" t="s">
        <v>318</v>
      </c>
      <c r="K78" s="101">
        <v>6.75</v>
      </c>
      <c r="L78" s="101">
        <f>6.75*2</f>
        <v>13.5</v>
      </c>
      <c r="M78" s="102">
        <v>2</v>
      </c>
      <c r="N78" s="99">
        <v>1040</v>
      </c>
      <c r="O78" s="99" t="s">
        <v>1338</v>
      </c>
      <c r="P78" s="103" t="s">
        <v>2443</v>
      </c>
      <c r="Q78" s="99"/>
      <c r="R78" s="166"/>
      <c r="S78" s="100"/>
      <c r="T78" s="105"/>
      <c r="U78" s="105"/>
      <c r="V78" s="105"/>
      <c r="W78" s="105"/>
      <c r="X78" s="105"/>
      <c r="Y78" s="250" t="s">
        <v>1338</v>
      </c>
    </row>
    <row r="79" spans="2:25">
      <c r="B79" s="26"/>
      <c r="C79" s="100" t="s">
        <v>405</v>
      </c>
      <c r="D79" s="100" t="s">
        <v>301</v>
      </c>
      <c r="E79" s="101">
        <v>5.125</v>
      </c>
      <c r="F79" s="101">
        <v>2.8125</v>
      </c>
      <c r="G79" s="101">
        <v>0.875</v>
      </c>
      <c r="H79" s="101">
        <f t="shared" ref="H79:H100" si="4">(E79+G79*2)</f>
        <v>6.875</v>
      </c>
      <c r="I79" s="101">
        <f t="shared" ref="I79:I100" si="5">(F79+G79*2)</f>
        <v>4.5625</v>
      </c>
      <c r="J79" s="99" t="s">
        <v>302</v>
      </c>
      <c r="K79" s="101">
        <v>6.875</v>
      </c>
      <c r="L79" s="101">
        <v>4.5625</v>
      </c>
      <c r="M79" s="102">
        <v>1</v>
      </c>
      <c r="N79" s="99">
        <v>1041</v>
      </c>
      <c r="O79" s="99" t="s">
        <v>1338</v>
      </c>
      <c r="P79" s="107"/>
      <c r="Q79" s="99"/>
      <c r="R79" s="166"/>
      <c r="S79" s="100" t="s">
        <v>303</v>
      </c>
      <c r="T79" s="105" t="s">
        <v>406</v>
      </c>
      <c r="U79" s="105"/>
      <c r="V79" s="105"/>
      <c r="W79" s="105"/>
      <c r="X79" s="105"/>
      <c r="Y79" s="250" t="s">
        <v>1338</v>
      </c>
    </row>
    <row r="80" spans="2:25">
      <c r="B80" s="26"/>
      <c r="C80" s="100" t="s">
        <v>407</v>
      </c>
      <c r="D80" s="100" t="s">
        <v>306</v>
      </c>
      <c r="E80" s="101">
        <v>5.3125</v>
      </c>
      <c r="F80" s="101">
        <v>2.9375</v>
      </c>
      <c r="G80" s="101">
        <v>0.625</v>
      </c>
      <c r="H80" s="101">
        <f t="shared" si="4"/>
        <v>6.5625</v>
      </c>
      <c r="I80" s="101">
        <f t="shared" si="5"/>
        <v>4.1875</v>
      </c>
      <c r="J80" s="99" t="s">
        <v>302</v>
      </c>
      <c r="K80" s="101">
        <v>6.5625</v>
      </c>
      <c r="L80" s="101">
        <v>4.1875</v>
      </c>
      <c r="M80" s="102">
        <v>1</v>
      </c>
      <c r="N80" s="99">
        <v>1041</v>
      </c>
      <c r="O80" s="99" t="s">
        <v>1338</v>
      </c>
      <c r="P80" s="103"/>
      <c r="Q80" s="99"/>
      <c r="R80" s="166"/>
      <c r="S80" s="100" t="s">
        <v>307</v>
      </c>
      <c r="T80" s="105" t="s">
        <v>307</v>
      </c>
      <c r="U80" s="105"/>
      <c r="V80" s="105"/>
      <c r="W80" s="105"/>
      <c r="X80" s="105"/>
      <c r="Y80" s="250" t="s">
        <v>1338</v>
      </c>
    </row>
    <row r="81" spans="2:25">
      <c r="B81" s="26"/>
      <c r="C81" s="100" t="s">
        <v>408</v>
      </c>
      <c r="D81" s="100" t="s">
        <v>301</v>
      </c>
      <c r="E81" s="101">
        <v>2.125</v>
      </c>
      <c r="F81" s="101">
        <v>1.25</v>
      </c>
      <c r="G81" s="101">
        <v>0.6875</v>
      </c>
      <c r="H81" s="101">
        <f t="shared" si="4"/>
        <v>3.5</v>
      </c>
      <c r="I81" s="101">
        <f t="shared" si="5"/>
        <v>2.625</v>
      </c>
      <c r="J81" s="99" t="s">
        <v>302</v>
      </c>
      <c r="K81" s="101">
        <v>3.5</v>
      </c>
      <c r="L81" s="101">
        <v>7.875</v>
      </c>
      <c r="M81" s="102">
        <v>3</v>
      </c>
      <c r="N81" s="99">
        <v>1042</v>
      </c>
      <c r="O81" s="99" t="s">
        <v>1338</v>
      </c>
      <c r="P81" s="107"/>
      <c r="Q81" s="99"/>
      <c r="R81" s="166"/>
      <c r="S81" s="100" t="s">
        <v>309</v>
      </c>
      <c r="T81" s="105" t="s">
        <v>409</v>
      </c>
      <c r="U81" s="105"/>
      <c r="V81" s="105"/>
      <c r="W81" s="105"/>
      <c r="X81" s="105"/>
      <c r="Y81" s="250" t="s">
        <v>1338</v>
      </c>
    </row>
    <row r="82" spans="2:25">
      <c r="B82" s="26"/>
      <c r="C82" s="100" t="s">
        <v>410</v>
      </c>
      <c r="D82" s="100" t="s">
        <v>301</v>
      </c>
      <c r="E82" s="101">
        <v>3.5625</v>
      </c>
      <c r="F82" s="101">
        <v>2.75</v>
      </c>
      <c r="G82" s="101">
        <v>2</v>
      </c>
      <c r="H82" s="101">
        <f t="shared" si="4"/>
        <v>7.5625</v>
      </c>
      <c r="I82" s="101">
        <f t="shared" si="5"/>
        <v>6.75</v>
      </c>
      <c r="J82" s="99" t="s">
        <v>302</v>
      </c>
      <c r="K82" s="101">
        <v>7.5625</v>
      </c>
      <c r="L82" s="101">
        <v>6.75</v>
      </c>
      <c r="M82" s="102">
        <v>1</v>
      </c>
      <c r="N82" s="99">
        <v>1044</v>
      </c>
      <c r="O82" s="99" t="s">
        <v>1338</v>
      </c>
      <c r="P82" s="107"/>
      <c r="Q82" s="99"/>
      <c r="R82" s="166"/>
      <c r="S82" s="100" t="s">
        <v>303</v>
      </c>
      <c r="T82" s="105" t="s">
        <v>411</v>
      </c>
      <c r="U82" s="105"/>
      <c r="V82" s="105"/>
      <c r="W82" s="105"/>
      <c r="X82" s="105"/>
      <c r="Y82" s="250" t="s">
        <v>1338</v>
      </c>
    </row>
    <row r="83" spans="2:25">
      <c r="B83" s="26"/>
      <c r="C83" s="100" t="s">
        <v>412</v>
      </c>
      <c r="D83" s="100" t="s">
        <v>306</v>
      </c>
      <c r="E83" s="101">
        <v>3.6875</v>
      </c>
      <c r="F83" s="101">
        <v>2.875</v>
      </c>
      <c r="G83" s="101">
        <v>0.75</v>
      </c>
      <c r="H83" s="101">
        <f t="shared" si="4"/>
        <v>5.1875</v>
      </c>
      <c r="I83" s="101">
        <f t="shared" si="5"/>
        <v>4.375</v>
      </c>
      <c r="J83" s="99" t="s">
        <v>302</v>
      </c>
      <c r="K83" s="101">
        <v>5.1875</v>
      </c>
      <c r="L83" s="101">
        <v>8.75</v>
      </c>
      <c r="M83" s="102">
        <v>2</v>
      </c>
      <c r="N83" s="99">
        <v>1044</v>
      </c>
      <c r="O83" s="99" t="s">
        <v>1338</v>
      </c>
      <c r="P83" s="103"/>
      <c r="Q83" s="99"/>
      <c r="R83" s="166"/>
      <c r="S83" s="100" t="s">
        <v>307</v>
      </c>
      <c r="T83" s="105" t="s">
        <v>307</v>
      </c>
      <c r="U83" s="105"/>
      <c r="V83" s="105"/>
      <c r="W83" s="105"/>
      <c r="X83" s="105"/>
      <c r="Y83" s="250" t="s">
        <v>1338</v>
      </c>
    </row>
    <row r="84" spans="2:25">
      <c r="B84" s="26"/>
      <c r="C84" s="100" t="s">
        <v>413</v>
      </c>
      <c r="D84" s="100" t="s">
        <v>301</v>
      </c>
      <c r="E84" s="101">
        <v>5</v>
      </c>
      <c r="F84" s="101">
        <v>4</v>
      </c>
      <c r="G84" s="101">
        <v>2</v>
      </c>
      <c r="H84" s="101">
        <f t="shared" si="4"/>
        <v>9</v>
      </c>
      <c r="I84" s="101">
        <f t="shared" si="5"/>
        <v>8</v>
      </c>
      <c r="J84" s="99" t="s">
        <v>302</v>
      </c>
      <c r="K84" s="101">
        <v>9</v>
      </c>
      <c r="L84" s="101">
        <v>8</v>
      </c>
      <c r="M84" s="102">
        <v>1</v>
      </c>
      <c r="N84" s="99">
        <v>1045</v>
      </c>
      <c r="O84" s="99" t="s">
        <v>1338</v>
      </c>
      <c r="P84" s="107"/>
      <c r="Q84" s="99"/>
      <c r="R84" s="166"/>
      <c r="S84" s="100" t="s">
        <v>303</v>
      </c>
      <c r="T84" s="105" t="s">
        <v>414</v>
      </c>
      <c r="U84" s="105"/>
      <c r="V84" s="105"/>
      <c r="W84" s="105"/>
      <c r="X84" s="105"/>
      <c r="Y84" s="250" t="s">
        <v>1338</v>
      </c>
    </row>
    <row r="85" spans="2:25">
      <c r="B85" s="26"/>
      <c r="C85" s="100" t="s">
        <v>415</v>
      </c>
      <c r="D85" s="100" t="s">
        <v>306</v>
      </c>
      <c r="E85" s="101">
        <v>5.1875</v>
      </c>
      <c r="F85" s="101">
        <v>4.125</v>
      </c>
      <c r="G85" s="101">
        <v>0.75</v>
      </c>
      <c r="H85" s="101">
        <f t="shared" si="4"/>
        <v>6.6875</v>
      </c>
      <c r="I85" s="101">
        <f t="shared" si="5"/>
        <v>5.625</v>
      </c>
      <c r="J85" s="99" t="s">
        <v>302</v>
      </c>
      <c r="K85" s="101">
        <v>6.6875</v>
      </c>
      <c r="L85" s="101">
        <v>11.25</v>
      </c>
      <c r="M85" s="102">
        <v>2</v>
      </c>
      <c r="N85" s="99">
        <v>1045</v>
      </c>
      <c r="O85" s="99" t="s">
        <v>1338</v>
      </c>
      <c r="P85" s="103"/>
      <c r="Q85" s="99"/>
      <c r="R85" s="166"/>
      <c r="S85" s="100" t="s">
        <v>307</v>
      </c>
      <c r="T85" s="105" t="s">
        <v>307</v>
      </c>
      <c r="U85" s="105"/>
      <c r="V85" s="105"/>
      <c r="W85" s="105"/>
      <c r="X85" s="105"/>
      <c r="Y85" s="250" t="s">
        <v>1338</v>
      </c>
    </row>
    <row r="86" spans="2:25">
      <c r="B86" s="26"/>
      <c r="C86" s="100" t="s">
        <v>416</v>
      </c>
      <c r="D86" s="100" t="s">
        <v>301</v>
      </c>
      <c r="E86" s="101">
        <v>10.25</v>
      </c>
      <c r="F86" s="101">
        <v>2.875</v>
      </c>
      <c r="G86" s="101">
        <v>1.25</v>
      </c>
      <c r="H86" s="101">
        <f t="shared" si="4"/>
        <v>12.75</v>
      </c>
      <c r="I86" s="101">
        <f t="shared" si="5"/>
        <v>5.375</v>
      </c>
      <c r="J86" s="99" t="s">
        <v>302</v>
      </c>
      <c r="K86" s="101">
        <v>12.75</v>
      </c>
      <c r="L86" s="101">
        <v>5.375</v>
      </c>
      <c r="M86" s="102">
        <v>1</v>
      </c>
      <c r="N86" s="99">
        <v>1046</v>
      </c>
      <c r="O86" s="99" t="s">
        <v>1338</v>
      </c>
      <c r="P86" s="107"/>
      <c r="Q86" s="99"/>
      <c r="R86" s="166"/>
      <c r="S86" s="100" t="s">
        <v>303</v>
      </c>
      <c r="T86" s="105" t="s">
        <v>417</v>
      </c>
      <c r="U86" s="105"/>
      <c r="V86" s="105"/>
      <c r="W86" s="105"/>
      <c r="X86" s="105"/>
      <c r="Y86" s="250" t="s">
        <v>1338</v>
      </c>
    </row>
    <row r="87" spans="2:25">
      <c r="B87" s="26"/>
      <c r="C87" s="100" t="s">
        <v>418</v>
      </c>
      <c r="D87" s="100" t="s">
        <v>306</v>
      </c>
      <c r="E87" s="101">
        <v>10.4375</v>
      </c>
      <c r="F87" s="101">
        <v>3</v>
      </c>
      <c r="G87" s="101">
        <v>0.9375</v>
      </c>
      <c r="H87" s="101">
        <f t="shared" si="4"/>
        <v>12.3125</v>
      </c>
      <c r="I87" s="101">
        <f t="shared" si="5"/>
        <v>4.875</v>
      </c>
      <c r="J87" s="99" t="s">
        <v>302</v>
      </c>
      <c r="K87" s="101">
        <v>12.3125</v>
      </c>
      <c r="L87" s="101">
        <v>4.875</v>
      </c>
      <c r="M87" s="102">
        <v>1</v>
      </c>
      <c r="N87" s="99">
        <v>1046</v>
      </c>
      <c r="O87" s="99" t="s">
        <v>1338</v>
      </c>
      <c r="P87" s="103"/>
      <c r="Q87" s="99"/>
      <c r="R87" s="166"/>
      <c r="S87" s="100" t="s">
        <v>307</v>
      </c>
      <c r="T87" s="105" t="s">
        <v>307</v>
      </c>
      <c r="U87" s="105"/>
      <c r="V87" s="105"/>
      <c r="W87" s="105"/>
      <c r="X87" s="105"/>
      <c r="Y87" s="250" t="s">
        <v>1338</v>
      </c>
    </row>
    <row r="88" spans="2:25">
      <c r="B88" s="26"/>
      <c r="C88" s="100" t="s">
        <v>419</v>
      </c>
      <c r="D88" s="100" t="s">
        <v>301</v>
      </c>
      <c r="E88" s="101">
        <v>10.375</v>
      </c>
      <c r="F88" s="101">
        <v>3</v>
      </c>
      <c r="G88" s="101">
        <v>0.75</v>
      </c>
      <c r="H88" s="101">
        <f t="shared" si="4"/>
        <v>11.875</v>
      </c>
      <c r="I88" s="101">
        <f t="shared" si="5"/>
        <v>4.5</v>
      </c>
      <c r="J88" s="99" t="s">
        <v>318</v>
      </c>
      <c r="K88" s="101">
        <v>11.875</v>
      </c>
      <c r="L88" s="101">
        <v>8.625</v>
      </c>
      <c r="M88" s="102">
        <v>2</v>
      </c>
      <c r="N88" s="99">
        <v>1047</v>
      </c>
      <c r="O88" s="99" t="s">
        <v>1338</v>
      </c>
      <c r="P88" s="107"/>
      <c r="Q88" s="99"/>
      <c r="R88" s="166"/>
      <c r="S88" s="100" t="s">
        <v>303</v>
      </c>
      <c r="T88" s="105" t="s">
        <v>420</v>
      </c>
      <c r="U88" s="105"/>
      <c r="V88" s="105"/>
      <c r="W88" s="105"/>
      <c r="X88" s="105"/>
      <c r="Y88" s="250" t="s">
        <v>1338</v>
      </c>
    </row>
    <row r="89" spans="2:25">
      <c r="B89" s="26"/>
      <c r="C89" s="100" t="s">
        <v>421</v>
      </c>
      <c r="D89" s="100" t="s">
        <v>306</v>
      </c>
      <c r="E89" s="101">
        <v>10.5625</v>
      </c>
      <c r="F89" s="101">
        <v>3.125</v>
      </c>
      <c r="G89" s="101">
        <v>0.5</v>
      </c>
      <c r="H89" s="101">
        <f t="shared" si="4"/>
        <v>11.5625</v>
      </c>
      <c r="I89" s="101">
        <f t="shared" si="5"/>
        <v>4.125</v>
      </c>
      <c r="J89" s="99" t="s">
        <v>318</v>
      </c>
      <c r="K89" s="101">
        <v>11.875</v>
      </c>
      <c r="L89" s="101">
        <v>8.625</v>
      </c>
      <c r="M89" s="102">
        <v>2</v>
      </c>
      <c r="N89" s="99">
        <v>1047</v>
      </c>
      <c r="O89" s="99" t="s">
        <v>1338</v>
      </c>
      <c r="P89" s="103"/>
      <c r="Q89" s="99"/>
      <c r="R89" s="166"/>
      <c r="S89" s="100" t="s">
        <v>307</v>
      </c>
      <c r="T89" s="105" t="s">
        <v>307</v>
      </c>
      <c r="U89" s="105"/>
      <c r="V89" s="105"/>
      <c r="W89" s="105"/>
      <c r="X89" s="105"/>
      <c r="Y89" s="250" t="s">
        <v>1338</v>
      </c>
    </row>
    <row r="90" spans="2:25">
      <c r="B90" s="26"/>
      <c r="C90" s="100" t="s">
        <v>422</v>
      </c>
      <c r="D90" s="100" t="s">
        <v>301</v>
      </c>
      <c r="E90" s="101">
        <v>8.375</v>
      </c>
      <c r="F90" s="101">
        <v>6.0625</v>
      </c>
      <c r="G90" s="101">
        <v>1.6875</v>
      </c>
      <c r="H90" s="101">
        <f t="shared" si="4"/>
        <v>11.75</v>
      </c>
      <c r="I90" s="101">
        <f t="shared" si="5"/>
        <v>9.4375</v>
      </c>
      <c r="J90" s="99" t="s">
        <v>302</v>
      </c>
      <c r="K90" s="101">
        <v>11.75</v>
      </c>
      <c r="L90" s="101">
        <v>18.875</v>
      </c>
      <c r="M90" s="102">
        <v>2</v>
      </c>
      <c r="N90" s="99">
        <v>1048</v>
      </c>
      <c r="O90" s="99" t="s">
        <v>1338</v>
      </c>
      <c r="P90" s="107"/>
      <c r="Q90" s="99"/>
      <c r="R90" s="166"/>
      <c r="S90" s="100" t="s">
        <v>307</v>
      </c>
      <c r="T90" s="105" t="s">
        <v>307</v>
      </c>
      <c r="U90" s="105"/>
      <c r="V90" s="105"/>
      <c r="W90" s="105"/>
      <c r="X90" s="105"/>
      <c r="Y90" s="250" t="s">
        <v>1338</v>
      </c>
    </row>
    <row r="91" spans="2:25">
      <c r="B91" s="26"/>
      <c r="C91" s="100" t="s">
        <v>423</v>
      </c>
      <c r="D91" s="100" t="s">
        <v>301</v>
      </c>
      <c r="E91" s="101">
        <v>5.25</v>
      </c>
      <c r="F91" s="101">
        <v>4.625</v>
      </c>
      <c r="G91" s="101">
        <v>0.75</v>
      </c>
      <c r="H91" s="101">
        <f t="shared" si="4"/>
        <v>6.75</v>
      </c>
      <c r="I91" s="101">
        <f t="shared" si="5"/>
        <v>6.125</v>
      </c>
      <c r="J91" s="99" t="s">
        <v>302</v>
      </c>
      <c r="K91" s="101">
        <v>6.75</v>
      </c>
      <c r="L91" s="101">
        <v>6.125</v>
      </c>
      <c r="M91" s="102">
        <v>1</v>
      </c>
      <c r="N91" s="99">
        <v>1049</v>
      </c>
      <c r="O91" s="99" t="s">
        <v>1338</v>
      </c>
      <c r="P91" s="107"/>
      <c r="Q91" s="99"/>
      <c r="R91" s="166"/>
      <c r="S91" s="100" t="s">
        <v>303</v>
      </c>
      <c r="T91" s="105" t="s">
        <v>424</v>
      </c>
      <c r="U91" s="105"/>
      <c r="V91" s="105"/>
      <c r="W91" s="105"/>
      <c r="X91" s="105"/>
      <c r="Y91" s="250" t="s">
        <v>1338</v>
      </c>
    </row>
    <row r="92" spans="2:25">
      <c r="B92" s="26"/>
      <c r="C92" s="100" t="s">
        <v>425</v>
      </c>
      <c r="D92" s="100" t="s">
        <v>306</v>
      </c>
      <c r="E92" s="101">
        <v>5.4375</v>
      </c>
      <c r="F92" s="101">
        <v>4.75</v>
      </c>
      <c r="G92" s="101">
        <v>0.5</v>
      </c>
      <c r="H92" s="101">
        <f t="shared" si="4"/>
        <v>6.4375</v>
      </c>
      <c r="I92" s="101">
        <f t="shared" si="5"/>
        <v>5.75</v>
      </c>
      <c r="J92" s="99" t="s">
        <v>302</v>
      </c>
      <c r="K92" s="101">
        <v>6.4375</v>
      </c>
      <c r="L92" s="101">
        <v>5.75</v>
      </c>
      <c r="M92" s="102">
        <v>1</v>
      </c>
      <c r="N92" s="99">
        <v>1049</v>
      </c>
      <c r="O92" s="99" t="s">
        <v>1338</v>
      </c>
      <c r="P92" s="103"/>
      <c r="Q92" s="99"/>
      <c r="R92" s="166"/>
      <c r="S92" s="100" t="s">
        <v>307</v>
      </c>
      <c r="T92" s="105" t="s">
        <v>307</v>
      </c>
      <c r="U92" s="105"/>
      <c r="V92" s="105"/>
      <c r="W92" s="105"/>
      <c r="X92" s="105"/>
      <c r="Y92" s="250" t="s">
        <v>1338</v>
      </c>
    </row>
    <row r="93" spans="2:25">
      <c r="B93" s="26"/>
      <c r="C93" s="100" t="s">
        <v>426</v>
      </c>
      <c r="D93" s="100" t="s">
        <v>301</v>
      </c>
      <c r="E93" s="101">
        <v>5.25</v>
      </c>
      <c r="F93" s="101">
        <v>4.625</v>
      </c>
      <c r="G93" s="101">
        <v>1.25</v>
      </c>
      <c r="H93" s="101">
        <f t="shared" si="4"/>
        <v>7.75</v>
      </c>
      <c r="I93" s="101">
        <f t="shared" si="5"/>
        <v>7.125</v>
      </c>
      <c r="J93" s="99" t="s">
        <v>302</v>
      </c>
      <c r="K93" s="101">
        <v>7.75</v>
      </c>
      <c r="L93" s="101">
        <v>7.125</v>
      </c>
      <c r="M93" s="102">
        <v>1</v>
      </c>
      <c r="N93" s="99">
        <v>1049</v>
      </c>
      <c r="O93" s="99" t="s">
        <v>1338</v>
      </c>
      <c r="P93" s="103"/>
      <c r="Q93" s="99"/>
      <c r="R93" s="166"/>
      <c r="S93" s="100" t="s">
        <v>307</v>
      </c>
      <c r="T93" s="105" t="s">
        <v>307</v>
      </c>
      <c r="U93" s="105"/>
      <c r="V93" s="105"/>
      <c r="W93" s="105"/>
      <c r="X93" s="105"/>
      <c r="Y93" s="250" t="s">
        <v>1338</v>
      </c>
    </row>
    <row r="94" spans="2:25">
      <c r="B94" s="26"/>
      <c r="C94" s="100" t="s">
        <v>427</v>
      </c>
      <c r="D94" s="100" t="s">
        <v>301</v>
      </c>
      <c r="E94" s="101">
        <v>3.375</v>
      </c>
      <c r="F94" s="101">
        <v>2.5625</v>
      </c>
      <c r="G94" s="101">
        <v>1</v>
      </c>
      <c r="H94" s="101">
        <f t="shared" si="4"/>
        <v>5.375</v>
      </c>
      <c r="I94" s="101">
        <f t="shared" si="5"/>
        <v>4.5625</v>
      </c>
      <c r="J94" s="99" t="s">
        <v>302</v>
      </c>
      <c r="K94" s="101">
        <v>5.375</v>
      </c>
      <c r="L94" s="101">
        <v>9.125</v>
      </c>
      <c r="M94" s="102">
        <v>2</v>
      </c>
      <c r="N94" s="99">
        <v>1050</v>
      </c>
      <c r="O94" s="99" t="s">
        <v>1338</v>
      </c>
      <c r="P94" s="107"/>
      <c r="Q94" s="99"/>
      <c r="R94" s="166"/>
      <c r="S94" s="100" t="s">
        <v>309</v>
      </c>
      <c r="T94" s="105" t="s">
        <v>428</v>
      </c>
      <c r="U94" s="105"/>
      <c r="V94" s="105"/>
      <c r="W94" s="105"/>
      <c r="X94" s="105"/>
      <c r="Y94" s="250" t="s">
        <v>1338</v>
      </c>
    </row>
    <row r="95" spans="2:25">
      <c r="B95" s="26"/>
      <c r="C95" s="100" t="s">
        <v>429</v>
      </c>
      <c r="D95" s="100" t="s">
        <v>301</v>
      </c>
      <c r="E95" s="101">
        <v>6.25</v>
      </c>
      <c r="F95" s="101">
        <v>1.875</v>
      </c>
      <c r="G95" s="101">
        <v>0.9375</v>
      </c>
      <c r="H95" s="101">
        <f t="shared" si="4"/>
        <v>8.125</v>
      </c>
      <c r="I95" s="101">
        <f t="shared" si="5"/>
        <v>3.75</v>
      </c>
      <c r="J95" s="99" t="s">
        <v>318</v>
      </c>
      <c r="K95" s="101">
        <v>8.125</v>
      </c>
      <c r="L95" s="101">
        <v>7.125</v>
      </c>
      <c r="M95" s="102">
        <v>2</v>
      </c>
      <c r="N95" s="99">
        <v>1051</v>
      </c>
      <c r="O95" s="99" t="s">
        <v>1338</v>
      </c>
      <c r="P95" s="107"/>
      <c r="Q95" s="99"/>
      <c r="R95" s="166"/>
      <c r="S95" s="100" t="s">
        <v>303</v>
      </c>
      <c r="T95" s="105" t="s">
        <v>430</v>
      </c>
      <c r="U95" s="105"/>
      <c r="V95" s="105"/>
      <c r="W95" s="105"/>
      <c r="X95" s="105"/>
      <c r="Y95" s="250" t="s">
        <v>1338</v>
      </c>
    </row>
    <row r="96" spans="2:25">
      <c r="B96" s="26"/>
      <c r="C96" s="100" t="s">
        <v>431</v>
      </c>
      <c r="D96" s="100" t="s">
        <v>306</v>
      </c>
      <c r="E96" s="101">
        <v>6.4375</v>
      </c>
      <c r="F96" s="101">
        <v>2</v>
      </c>
      <c r="G96" s="101">
        <v>0.6875</v>
      </c>
      <c r="H96" s="101">
        <f t="shared" si="4"/>
        <v>7.8125</v>
      </c>
      <c r="I96" s="101">
        <f t="shared" si="5"/>
        <v>3.375</v>
      </c>
      <c r="J96" s="99" t="s">
        <v>318</v>
      </c>
      <c r="K96" s="101">
        <v>8.125</v>
      </c>
      <c r="L96" s="101">
        <v>7.125</v>
      </c>
      <c r="M96" s="102">
        <v>2</v>
      </c>
      <c r="N96" s="99">
        <v>1051</v>
      </c>
      <c r="O96" s="99" t="s">
        <v>1338</v>
      </c>
      <c r="P96" s="103"/>
      <c r="Q96" s="99"/>
      <c r="R96" s="166"/>
      <c r="S96" s="100" t="s">
        <v>307</v>
      </c>
      <c r="T96" s="105" t="s">
        <v>307</v>
      </c>
      <c r="U96" s="105"/>
      <c r="V96" s="105"/>
      <c r="W96" s="105"/>
      <c r="X96" s="105"/>
      <c r="Y96" s="250" t="s">
        <v>1338</v>
      </c>
    </row>
    <row r="97" spans="2:25">
      <c r="B97" s="26"/>
      <c r="C97" s="100" t="s">
        <v>432</v>
      </c>
      <c r="D97" s="100" t="s">
        <v>301</v>
      </c>
      <c r="E97" s="101">
        <v>2.9375</v>
      </c>
      <c r="F97" s="101">
        <v>2.125</v>
      </c>
      <c r="G97" s="101">
        <v>1</v>
      </c>
      <c r="H97" s="101">
        <f t="shared" si="4"/>
        <v>4.9375</v>
      </c>
      <c r="I97" s="101">
        <f t="shared" si="5"/>
        <v>4.125</v>
      </c>
      <c r="J97" s="99" t="s">
        <v>318</v>
      </c>
      <c r="K97" s="101">
        <v>4.9375</v>
      </c>
      <c r="L97" s="101">
        <v>8.125</v>
      </c>
      <c r="M97" s="102">
        <v>2</v>
      </c>
      <c r="N97" s="99">
        <v>1052</v>
      </c>
      <c r="O97" s="99" t="s">
        <v>1338</v>
      </c>
      <c r="P97" s="107"/>
      <c r="Q97" s="99"/>
      <c r="R97" s="166"/>
      <c r="S97" s="100" t="s">
        <v>303</v>
      </c>
      <c r="T97" s="105" t="s">
        <v>433</v>
      </c>
      <c r="U97" s="105"/>
      <c r="V97" s="105"/>
      <c r="W97" s="105"/>
      <c r="X97" s="105"/>
      <c r="Y97" s="250" t="s">
        <v>1338</v>
      </c>
    </row>
    <row r="98" spans="2:25">
      <c r="B98" s="26"/>
      <c r="C98" s="100" t="s">
        <v>434</v>
      </c>
      <c r="D98" s="100" t="s">
        <v>306</v>
      </c>
      <c r="E98" s="101">
        <v>3.0625</v>
      </c>
      <c r="F98" s="101">
        <v>2.25</v>
      </c>
      <c r="G98" s="101">
        <v>0.875</v>
      </c>
      <c r="H98" s="101">
        <f t="shared" si="4"/>
        <v>4.8125</v>
      </c>
      <c r="I98" s="101">
        <f t="shared" si="5"/>
        <v>4</v>
      </c>
      <c r="J98" s="99" t="s">
        <v>318</v>
      </c>
      <c r="K98" s="101">
        <v>4.9375</v>
      </c>
      <c r="L98" s="101">
        <v>8.125</v>
      </c>
      <c r="M98" s="102">
        <v>2</v>
      </c>
      <c r="N98" s="99">
        <v>1052</v>
      </c>
      <c r="O98" s="99" t="s">
        <v>1338</v>
      </c>
      <c r="P98" s="103"/>
      <c r="Q98" s="99"/>
      <c r="R98" s="166"/>
      <c r="S98" s="100" t="s">
        <v>307</v>
      </c>
      <c r="T98" s="105" t="s">
        <v>307</v>
      </c>
      <c r="U98" s="105"/>
      <c r="V98" s="105"/>
      <c r="W98" s="105"/>
      <c r="X98" s="105"/>
      <c r="Y98" s="250" t="s">
        <v>1338</v>
      </c>
    </row>
    <row r="99" spans="2:25">
      <c r="B99" s="26"/>
      <c r="C99" s="100" t="s">
        <v>2028</v>
      </c>
      <c r="D99" s="100" t="s">
        <v>301</v>
      </c>
      <c r="E99" s="101">
        <v>6.1875</v>
      </c>
      <c r="F99" s="101">
        <v>1.75</v>
      </c>
      <c r="G99" s="101">
        <v>0.75</v>
      </c>
      <c r="H99" s="101">
        <f t="shared" si="4"/>
        <v>7.6875</v>
      </c>
      <c r="I99" s="101">
        <f t="shared" si="5"/>
        <v>3.25</v>
      </c>
      <c r="J99" s="99" t="s">
        <v>302</v>
      </c>
      <c r="K99" s="101">
        <v>39.5</v>
      </c>
      <c r="L99" s="101">
        <v>27.75</v>
      </c>
      <c r="M99" s="102">
        <v>40</v>
      </c>
      <c r="N99" s="99">
        <v>1053</v>
      </c>
      <c r="O99" s="99" t="s">
        <v>269</v>
      </c>
      <c r="P99" s="103"/>
      <c r="Q99" s="99"/>
      <c r="R99" s="166"/>
      <c r="S99" s="100" t="s">
        <v>303</v>
      </c>
      <c r="T99" s="105" t="s">
        <v>1767</v>
      </c>
      <c r="U99" s="105"/>
      <c r="V99" s="105"/>
      <c r="W99" s="105"/>
      <c r="X99" s="105"/>
      <c r="Y99" s="250" t="s">
        <v>269</v>
      </c>
    </row>
    <row r="100" spans="2:25">
      <c r="B100" s="25"/>
      <c r="C100" s="100" t="s">
        <v>2029</v>
      </c>
      <c r="D100" s="100" t="s">
        <v>306</v>
      </c>
      <c r="E100" s="101">
        <v>6.375</v>
      </c>
      <c r="F100" s="101">
        <v>1.875</v>
      </c>
      <c r="G100" s="101">
        <v>0.5625</v>
      </c>
      <c r="H100" s="101">
        <f t="shared" si="4"/>
        <v>7.5</v>
      </c>
      <c r="I100" s="101">
        <f t="shared" si="5"/>
        <v>3</v>
      </c>
      <c r="J100" s="99" t="s">
        <v>302</v>
      </c>
      <c r="K100" s="101">
        <v>38.875</v>
      </c>
      <c r="L100" s="101">
        <v>26.75</v>
      </c>
      <c r="M100" s="102">
        <v>40</v>
      </c>
      <c r="N100" s="99">
        <v>1053</v>
      </c>
      <c r="O100" s="99" t="s">
        <v>269</v>
      </c>
      <c r="P100" s="103"/>
      <c r="Q100" s="99"/>
      <c r="R100" s="166"/>
      <c r="S100" s="100" t="s">
        <v>307</v>
      </c>
      <c r="T100" s="105" t="s">
        <v>307</v>
      </c>
      <c r="U100" s="105"/>
      <c r="V100" s="105"/>
      <c r="W100" s="105"/>
      <c r="X100" s="105"/>
      <c r="Y100" s="250" t="s">
        <v>269</v>
      </c>
    </row>
    <row r="101" spans="2:25">
      <c r="B101" s="26"/>
      <c r="C101" s="100" t="s">
        <v>2671</v>
      </c>
      <c r="D101" s="130" t="s">
        <v>2529</v>
      </c>
      <c r="E101" s="101">
        <v>6.1875</v>
      </c>
      <c r="F101" s="101">
        <v>1.75</v>
      </c>
      <c r="G101" s="101">
        <v>0.75</v>
      </c>
      <c r="H101" s="101">
        <v>7.6875</v>
      </c>
      <c r="I101" s="101">
        <v>3.25</v>
      </c>
      <c r="J101" s="131" t="s">
        <v>318</v>
      </c>
      <c r="K101" s="101">
        <v>38.438000000000002</v>
      </c>
      <c r="L101" s="101">
        <v>25.5</v>
      </c>
      <c r="M101" s="102">
        <v>40</v>
      </c>
      <c r="N101" s="99">
        <v>1053</v>
      </c>
      <c r="O101" s="99" t="s">
        <v>269</v>
      </c>
      <c r="P101" s="108">
        <v>44866</v>
      </c>
      <c r="Q101" s="133" t="s">
        <v>2738</v>
      </c>
      <c r="R101" s="166"/>
      <c r="S101" s="100"/>
      <c r="T101" s="105"/>
      <c r="U101" s="105"/>
      <c r="V101" s="105"/>
      <c r="W101" s="105"/>
      <c r="X101" s="105"/>
      <c r="Y101" s="250" t="s">
        <v>269</v>
      </c>
    </row>
    <row r="102" spans="2:25">
      <c r="B102" s="26"/>
      <c r="C102" s="45" t="s">
        <v>435</v>
      </c>
      <c r="D102" s="45" t="s">
        <v>301</v>
      </c>
      <c r="E102" s="46">
        <v>6.1875</v>
      </c>
      <c r="F102" s="46">
        <v>1.75</v>
      </c>
      <c r="G102" s="46">
        <v>0.75</v>
      </c>
      <c r="H102" s="46">
        <f t="shared" ref="H102:H142" si="6">(E102+G102*2)</f>
        <v>7.6875</v>
      </c>
      <c r="I102" s="46">
        <f t="shared" ref="I102:I142" si="7">(F102+G102*2)</f>
        <v>3.25</v>
      </c>
      <c r="J102" s="44" t="s">
        <v>302</v>
      </c>
      <c r="K102" s="46">
        <v>7.6875</v>
      </c>
      <c r="L102" s="46">
        <v>6.5</v>
      </c>
      <c r="M102" s="47">
        <v>2</v>
      </c>
      <c r="N102" s="44">
        <v>1053</v>
      </c>
      <c r="O102" s="44" t="s">
        <v>1338</v>
      </c>
      <c r="P102" s="52"/>
      <c r="Q102" s="44"/>
      <c r="R102" s="167"/>
      <c r="S102" s="45" t="s">
        <v>303</v>
      </c>
      <c r="T102" s="49" t="s">
        <v>436</v>
      </c>
      <c r="U102" s="49"/>
      <c r="V102" s="49"/>
      <c r="W102" s="49"/>
      <c r="X102" s="49"/>
      <c r="Y102" s="250" t="s">
        <v>1338</v>
      </c>
    </row>
    <row r="103" spans="2:25">
      <c r="B103" s="26"/>
      <c r="C103" s="39" t="s">
        <v>437</v>
      </c>
      <c r="D103" s="39" t="s">
        <v>306</v>
      </c>
      <c r="E103" s="40">
        <v>6.375</v>
      </c>
      <c r="F103" s="40">
        <v>1.875</v>
      </c>
      <c r="G103" s="40">
        <v>0.5625</v>
      </c>
      <c r="H103" s="40">
        <f t="shared" si="6"/>
        <v>7.5</v>
      </c>
      <c r="I103" s="40">
        <f t="shared" si="7"/>
        <v>3</v>
      </c>
      <c r="J103" s="38" t="s">
        <v>302</v>
      </c>
      <c r="K103" s="40">
        <v>7.5</v>
      </c>
      <c r="L103" s="40">
        <v>6</v>
      </c>
      <c r="M103" s="41">
        <v>2</v>
      </c>
      <c r="N103" s="38">
        <v>1053</v>
      </c>
      <c r="O103" s="38" t="s">
        <v>1338</v>
      </c>
      <c r="P103" s="42"/>
      <c r="Q103" s="38"/>
      <c r="R103" s="168"/>
      <c r="S103" s="39" t="s">
        <v>307</v>
      </c>
      <c r="T103" s="43" t="s">
        <v>307</v>
      </c>
      <c r="U103" s="43"/>
      <c r="V103" s="43"/>
      <c r="W103" s="43"/>
      <c r="X103" s="43"/>
      <c r="Y103" s="250" t="s">
        <v>1338</v>
      </c>
    </row>
    <row r="104" spans="2:25">
      <c r="B104" s="26"/>
      <c r="C104" s="45" t="s">
        <v>438</v>
      </c>
      <c r="D104" s="45" t="s">
        <v>301</v>
      </c>
      <c r="E104" s="46">
        <v>6.25</v>
      </c>
      <c r="F104" s="46">
        <v>4.5</v>
      </c>
      <c r="G104" s="46">
        <v>0.75</v>
      </c>
      <c r="H104" s="46">
        <f t="shared" si="6"/>
        <v>7.75</v>
      </c>
      <c r="I104" s="46">
        <f t="shared" si="7"/>
        <v>6</v>
      </c>
      <c r="J104" s="44" t="s">
        <v>302</v>
      </c>
      <c r="K104" s="46">
        <v>7.75</v>
      </c>
      <c r="L104" s="46">
        <v>6</v>
      </c>
      <c r="M104" s="47">
        <v>1</v>
      </c>
      <c r="N104" s="44">
        <v>1054</v>
      </c>
      <c r="O104" s="44" t="s">
        <v>1338</v>
      </c>
      <c r="P104" s="52"/>
      <c r="Q104" s="44"/>
      <c r="R104" s="167"/>
      <c r="S104" s="45" t="s">
        <v>303</v>
      </c>
      <c r="T104" s="49" t="s">
        <v>439</v>
      </c>
      <c r="U104" s="49"/>
      <c r="V104" s="49"/>
      <c r="W104" s="49"/>
      <c r="X104" s="49"/>
      <c r="Y104" s="250" t="s">
        <v>1338</v>
      </c>
    </row>
    <row r="105" spans="2:25">
      <c r="B105" s="26"/>
      <c r="C105" s="39" t="s">
        <v>440</v>
      </c>
      <c r="D105" s="39" t="s">
        <v>306</v>
      </c>
      <c r="E105" s="40">
        <v>6.4375</v>
      </c>
      <c r="F105" s="40">
        <v>4.625</v>
      </c>
      <c r="G105" s="40">
        <v>0.5625</v>
      </c>
      <c r="H105" s="40">
        <f t="shared" si="6"/>
        <v>7.5625</v>
      </c>
      <c r="I105" s="40">
        <f t="shared" si="7"/>
        <v>5.75</v>
      </c>
      <c r="J105" s="38" t="s">
        <v>302</v>
      </c>
      <c r="K105" s="40">
        <v>7.5625</v>
      </c>
      <c r="L105" s="40">
        <v>5.75</v>
      </c>
      <c r="M105" s="41">
        <v>1</v>
      </c>
      <c r="N105" s="38">
        <v>1054</v>
      </c>
      <c r="O105" s="38" t="s">
        <v>1338</v>
      </c>
      <c r="P105" s="42"/>
      <c r="Q105" s="38"/>
      <c r="R105" s="168"/>
      <c r="S105" s="39" t="s">
        <v>307</v>
      </c>
      <c r="T105" s="43" t="s">
        <v>307</v>
      </c>
      <c r="U105" s="43"/>
      <c r="V105" s="43"/>
      <c r="W105" s="43"/>
      <c r="X105" s="43"/>
      <c r="Y105" s="250" t="s">
        <v>1338</v>
      </c>
    </row>
    <row r="106" spans="2:25">
      <c r="B106" s="26"/>
      <c r="C106" s="45" t="s">
        <v>441</v>
      </c>
      <c r="D106" s="45" t="s">
        <v>301</v>
      </c>
      <c r="E106" s="46">
        <v>3.9375</v>
      </c>
      <c r="F106" s="46">
        <v>3.5625</v>
      </c>
      <c r="G106" s="46">
        <v>1.3125</v>
      </c>
      <c r="H106" s="46">
        <f t="shared" si="6"/>
        <v>6.5625</v>
      </c>
      <c r="I106" s="46">
        <f t="shared" si="7"/>
        <v>6.1875</v>
      </c>
      <c r="J106" s="44" t="s">
        <v>302</v>
      </c>
      <c r="K106" s="46">
        <v>6.5625</v>
      </c>
      <c r="L106" s="46">
        <v>12.375</v>
      </c>
      <c r="M106" s="47">
        <v>2</v>
      </c>
      <c r="N106" s="44">
        <v>1055</v>
      </c>
      <c r="O106" s="44" t="s">
        <v>1338</v>
      </c>
      <c r="P106" s="52"/>
      <c r="Q106" s="44"/>
      <c r="R106" s="167"/>
      <c r="S106" s="45" t="s">
        <v>303</v>
      </c>
      <c r="T106" s="49" t="s">
        <v>442</v>
      </c>
      <c r="U106" s="49"/>
      <c r="V106" s="49"/>
      <c r="W106" s="49"/>
      <c r="X106" s="49"/>
      <c r="Y106" s="250" t="s">
        <v>1338</v>
      </c>
    </row>
    <row r="107" spans="2:25">
      <c r="B107" s="26"/>
      <c r="C107" s="39" t="s">
        <v>443</v>
      </c>
      <c r="D107" s="39" t="s">
        <v>306</v>
      </c>
      <c r="E107" s="40">
        <v>4.0625</v>
      </c>
      <c r="F107" s="40">
        <v>3.6875</v>
      </c>
      <c r="G107" s="40">
        <v>0.625</v>
      </c>
      <c r="H107" s="40">
        <f t="shared" si="6"/>
        <v>5.3125</v>
      </c>
      <c r="I107" s="40">
        <f t="shared" si="7"/>
        <v>4.9375</v>
      </c>
      <c r="J107" s="38" t="s">
        <v>302</v>
      </c>
      <c r="K107" s="40">
        <v>5.3125</v>
      </c>
      <c r="L107" s="40">
        <v>9.875</v>
      </c>
      <c r="M107" s="41">
        <v>2</v>
      </c>
      <c r="N107" s="38">
        <v>1055</v>
      </c>
      <c r="O107" s="38" t="s">
        <v>1338</v>
      </c>
      <c r="P107" s="42"/>
      <c r="Q107" s="38"/>
      <c r="R107" s="168"/>
      <c r="S107" s="39" t="s">
        <v>307</v>
      </c>
      <c r="T107" s="43" t="s">
        <v>307</v>
      </c>
      <c r="U107" s="43"/>
      <c r="V107" s="43"/>
      <c r="W107" s="43"/>
      <c r="X107" s="43"/>
      <c r="Y107" s="250" t="s">
        <v>1338</v>
      </c>
    </row>
    <row r="108" spans="2:25">
      <c r="B108" s="26"/>
      <c r="C108" s="45" t="s">
        <v>181</v>
      </c>
      <c r="D108" s="45" t="s">
        <v>301</v>
      </c>
      <c r="E108" s="46">
        <v>5</v>
      </c>
      <c r="F108" s="46">
        <v>5</v>
      </c>
      <c r="G108" s="46">
        <v>1.1875</v>
      </c>
      <c r="H108" s="46">
        <f t="shared" si="6"/>
        <v>7.375</v>
      </c>
      <c r="I108" s="46">
        <f t="shared" si="7"/>
        <v>7.375</v>
      </c>
      <c r="J108" s="44" t="s">
        <v>302</v>
      </c>
      <c r="K108" s="46">
        <v>38.75</v>
      </c>
      <c r="L108" s="46">
        <v>23.25</v>
      </c>
      <c r="M108" s="47">
        <v>15</v>
      </c>
      <c r="N108" s="44">
        <v>1056</v>
      </c>
      <c r="O108" s="44" t="s">
        <v>269</v>
      </c>
      <c r="P108" s="48"/>
      <c r="Q108" s="44"/>
      <c r="R108" s="167"/>
      <c r="S108" s="45"/>
      <c r="T108" s="49"/>
      <c r="U108" s="49"/>
      <c r="V108" s="49"/>
      <c r="W108" s="49"/>
      <c r="X108" s="49"/>
      <c r="Y108" s="250" t="s">
        <v>269</v>
      </c>
    </row>
    <row r="109" spans="2:25">
      <c r="B109" s="26"/>
      <c r="C109" s="39" t="s">
        <v>182</v>
      </c>
      <c r="D109" s="39" t="s">
        <v>306</v>
      </c>
      <c r="E109" s="40">
        <v>5.125</v>
      </c>
      <c r="F109" s="40">
        <v>5.125</v>
      </c>
      <c r="G109" s="40">
        <v>0.75</v>
      </c>
      <c r="H109" s="40">
        <f t="shared" si="6"/>
        <v>6.625</v>
      </c>
      <c r="I109" s="40">
        <f t="shared" si="7"/>
        <v>6.625</v>
      </c>
      <c r="J109" s="38" t="s">
        <v>302</v>
      </c>
      <c r="K109" s="40">
        <v>34.375</v>
      </c>
      <c r="L109" s="40">
        <v>27.5</v>
      </c>
      <c r="M109" s="41">
        <v>20</v>
      </c>
      <c r="N109" s="38">
        <v>1056</v>
      </c>
      <c r="O109" s="38" t="s">
        <v>269</v>
      </c>
      <c r="P109" s="42"/>
      <c r="Q109" s="38"/>
      <c r="R109" s="168"/>
      <c r="S109" s="39"/>
      <c r="T109" s="43"/>
      <c r="U109" s="43"/>
      <c r="V109" s="43"/>
      <c r="W109" s="43"/>
      <c r="X109" s="43"/>
      <c r="Y109" s="250" t="s">
        <v>269</v>
      </c>
    </row>
    <row r="110" spans="2:25">
      <c r="B110" s="26"/>
      <c r="C110" s="45" t="s">
        <v>444</v>
      </c>
      <c r="D110" s="45" t="s">
        <v>301</v>
      </c>
      <c r="E110" s="46">
        <v>5</v>
      </c>
      <c r="F110" s="46">
        <v>5</v>
      </c>
      <c r="G110" s="46">
        <v>1.1875</v>
      </c>
      <c r="H110" s="46">
        <f t="shared" si="6"/>
        <v>7.375</v>
      </c>
      <c r="I110" s="46">
        <f t="shared" si="7"/>
        <v>7.375</v>
      </c>
      <c r="J110" s="44" t="s">
        <v>302</v>
      </c>
      <c r="K110" s="46">
        <v>7.375</v>
      </c>
      <c r="L110" s="46">
        <v>14.75</v>
      </c>
      <c r="M110" s="47">
        <v>2</v>
      </c>
      <c r="N110" s="44">
        <v>1056</v>
      </c>
      <c r="O110" s="44" t="s">
        <v>1338</v>
      </c>
      <c r="P110" s="52"/>
      <c r="Q110" s="44"/>
      <c r="R110" s="167"/>
      <c r="S110" s="45" t="s">
        <v>303</v>
      </c>
      <c r="T110" s="49" t="s">
        <v>445</v>
      </c>
      <c r="U110" s="49"/>
      <c r="V110" s="49"/>
      <c r="W110" s="49"/>
      <c r="X110" s="49"/>
      <c r="Y110" s="250" t="s">
        <v>1338</v>
      </c>
    </row>
    <row r="111" spans="2:25">
      <c r="B111" s="26"/>
      <c r="C111" s="39" t="s">
        <v>446</v>
      </c>
      <c r="D111" s="39" t="s">
        <v>306</v>
      </c>
      <c r="E111" s="40">
        <v>5.125</v>
      </c>
      <c r="F111" s="40">
        <v>5.125</v>
      </c>
      <c r="G111" s="40">
        <v>0.75</v>
      </c>
      <c r="H111" s="40">
        <f t="shared" si="6"/>
        <v>6.625</v>
      </c>
      <c r="I111" s="40">
        <f t="shared" si="7"/>
        <v>6.625</v>
      </c>
      <c r="J111" s="38" t="s">
        <v>302</v>
      </c>
      <c r="K111" s="40">
        <v>6.6875</v>
      </c>
      <c r="L111" s="40">
        <v>13.375</v>
      </c>
      <c r="M111" s="41">
        <v>2</v>
      </c>
      <c r="N111" s="38">
        <v>1056</v>
      </c>
      <c r="O111" s="38" t="s">
        <v>1338</v>
      </c>
      <c r="P111" s="42"/>
      <c r="Q111" s="38"/>
      <c r="R111" s="168"/>
      <c r="S111" s="39" t="s">
        <v>307</v>
      </c>
      <c r="T111" s="43" t="s">
        <v>307</v>
      </c>
      <c r="U111" s="43"/>
      <c r="V111" s="43"/>
      <c r="W111" s="43"/>
      <c r="X111" s="43"/>
      <c r="Y111" s="250" t="s">
        <v>1338</v>
      </c>
    </row>
    <row r="112" spans="2:25">
      <c r="B112" s="26"/>
      <c r="C112" s="45" t="s">
        <v>2077</v>
      </c>
      <c r="D112" s="45" t="s">
        <v>306</v>
      </c>
      <c r="E112" s="46">
        <v>3.125</v>
      </c>
      <c r="F112" s="46">
        <v>3.125</v>
      </c>
      <c r="G112" s="46">
        <v>0.625</v>
      </c>
      <c r="H112" s="46">
        <f t="shared" si="6"/>
        <v>4.375</v>
      </c>
      <c r="I112" s="46">
        <f t="shared" si="7"/>
        <v>4.375</v>
      </c>
      <c r="J112" s="44" t="s">
        <v>302</v>
      </c>
      <c r="K112" s="46">
        <v>23.625</v>
      </c>
      <c r="L112" s="46">
        <v>19.875</v>
      </c>
      <c r="M112" s="47">
        <v>20</v>
      </c>
      <c r="N112" s="44">
        <v>1057</v>
      </c>
      <c r="O112" s="44" t="s">
        <v>1351</v>
      </c>
      <c r="P112" s="56" t="s">
        <v>2079</v>
      </c>
      <c r="Q112" s="44"/>
      <c r="R112" s="167"/>
      <c r="S112" s="45"/>
      <c r="T112" s="49"/>
      <c r="U112" s="49"/>
      <c r="V112" s="49"/>
      <c r="W112" s="49"/>
      <c r="X112" s="49"/>
      <c r="Y112" s="250" t="s">
        <v>1351</v>
      </c>
    </row>
    <row r="113" spans="2:25">
      <c r="B113" s="26"/>
      <c r="C113" s="39" t="s">
        <v>2078</v>
      </c>
      <c r="D113" s="39" t="s">
        <v>301</v>
      </c>
      <c r="E113" s="40">
        <v>3</v>
      </c>
      <c r="F113" s="40">
        <v>3</v>
      </c>
      <c r="G113" s="40">
        <v>1.25</v>
      </c>
      <c r="H113" s="40">
        <f t="shared" si="6"/>
        <v>5.5</v>
      </c>
      <c r="I113" s="40">
        <f t="shared" si="7"/>
        <v>5.5</v>
      </c>
      <c r="J113" s="38" t="s">
        <v>302</v>
      </c>
      <c r="K113" s="40">
        <v>34.875</v>
      </c>
      <c r="L113" s="40">
        <v>23.125</v>
      </c>
      <c r="M113" s="41">
        <v>24</v>
      </c>
      <c r="N113" s="38">
        <v>1057</v>
      </c>
      <c r="O113" s="38" t="s">
        <v>1351</v>
      </c>
      <c r="P113" s="55" t="s">
        <v>2079</v>
      </c>
      <c r="Q113" s="38"/>
      <c r="R113" s="168"/>
      <c r="S113" s="39"/>
      <c r="T113" s="43"/>
      <c r="U113" s="43"/>
      <c r="V113" s="43"/>
      <c r="W113" s="43"/>
      <c r="X113" s="43"/>
      <c r="Y113" s="250" t="s">
        <v>1351</v>
      </c>
    </row>
    <row r="114" spans="2:25">
      <c r="B114" s="26"/>
      <c r="C114" s="45" t="s">
        <v>447</v>
      </c>
      <c r="D114" s="45" t="s">
        <v>301</v>
      </c>
      <c r="E114" s="46">
        <v>3</v>
      </c>
      <c r="F114" s="46">
        <v>3</v>
      </c>
      <c r="G114" s="46">
        <v>1.25</v>
      </c>
      <c r="H114" s="46">
        <f t="shared" si="6"/>
        <v>5.5</v>
      </c>
      <c r="I114" s="46">
        <f t="shared" si="7"/>
        <v>5.5</v>
      </c>
      <c r="J114" s="44" t="s">
        <v>302</v>
      </c>
      <c r="K114" s="46">
        <v>5.5</v>
      </c>
      <c r="L114" s="46">
        <v>11</v>
      </c>
      <c r="M114" s="47">
        <v>2</v>
      </c>
      <c r="N114" s="44">
        <v>1057</v>
      </c>
      <c r="O114" s="44" t="s">
        <v>1338</v>
      </c>
      <c r="P114" s="52"/>
      <c r="Q114" s="44"/>
      <c r="R114" s="167"/>
      <c r="S114" s="45" t="s">
        <v>303</v>
      </c>
      <c r="T114" s="49" t="s">
        <v>448</v>
      </c>
      <c r="U114" s="49"/>
      <c r="V114" s="49"/>
      <c r="W114" s="49"/>
      <c r="X114" s="49"/>
      <c r="Y114" s="250" t="s">
        <v>1338</v>
      </c>
    </row>
    <row r="115" spans="2:25">
      <c r="B115" s="26"/>
      <c r="C115" s="39" t="s">
        <v>449</v>
      </c>
      <c r="D115" s="39" t="s">
        <v>306</v>
      </c>
      <c r="E115" s="40">
        <v>3.125</v>
      </c>
      <c r="F115" s="40">
        <v>3.125</v>
      </c>
      <c r="G115" s="40">
        <v>0.625</v>
      </c>
      <c r="H115" s="40">
        <f t="shared" si="6"/>
        <v>4.375</v>
      </c>
      <c r="I115" s="40">
        <f t="shared" si="7"/>
        <v>4.375</v>
      </c>
      <c r="J115" s="38" t="s">
        <v>302</v>
      </c>
      <c r="K115" s="40">
        <v>4.375</v>
      </c>
      <c r="L115" s="40">
        <v>8.75</v>
      </c>
      <c r="M115" s="41">
        <v>2</v>
      </c>
      <c r="N115" s="38">
        <v>1057</v>
      </c>
      <c r="O115" s="38" t="s">
        <v>1338</v>
      </c>
      <c r="P115" s="42"/>
      <c r="Q115" s="38"/>
      <c r="R115" s="168"/>
      <c r="S115" s="39" t="s">
        <v>307</v>
      </c>
      <c r="T115" s="43" t="s">
        <v>307</v>
      </c>
      <c r="U115" s="43"/>
      <c r="V115" s="43"/>
      <c r="W115" s="43"/>
      <c r="X115" s="43"/>
      <c r="Y115" s="250" t="s">
        <v>1338</v>
      </c>
    </row>
    <row r="116" spans="2:25">
      <c r="B116" s="26"/>
      <c r="C116" s="45" t="s">
        <v>450</v>
      </c>
      <c r="D116" s="45" t="s">
        <v>301</v>
      </c>
      <c r="E116" s="46">
        <v>8.5</v>
      </c>
      <c r="F116" s="46">
        <v>1.625</v>
      </c>
      <c r="G116" s="46">
        <v>0.75</v>
      </c>
      <c r="H116" s="46">
        <f t="shared" si="6"/>
        <v>10</v>
      </c>
      <c r="I116" s="46">
        <f t="shared" si="7"/>
        <v>3.125</v>
      </c>
      <c r="J116" s="44" t="s">
        <v>302</v>
      </c>
      <c r="K116" s="46">
        <v>10</v>
      </c>
      <c r="L116" s="46">
        <v>6.25</v>
      </c>
      <c r="M116" s="47">
        <v>2</v>
      </c>
      <c r="N116" s="44">
        <v>1058</v>
      </c>
      <c r="O116" s="44" t="s">
        <v>1338</v>
      </c>
      <c r="P116" s="52"/>
      <c r="Q116" s="44"/>
      <c r="R116" s="167"/>
      <c r="S116" s="45" t="s">
        <v>303</v>
      </c>
      <c r="T116" s="49" t="s">
        <v>451</v>
      </c>
      <c r="U116" s="49"/>
      <c r="V116" s="49"/>
      <c r="W116" s="49"/>
      <c r="X116" s="49"/>
      <c r="Y116" s="250" t="s">
        <v>1338</v>
      </c>
    </row>
    <row r="117" spans="2:25">
      <c r="B117" s="26"/>
      <c r="C117" s="39" t="s">
        <v>452</v>
      </c>
      <c r="D117" s="39" t="s">
        <v>306</v>
      </c>
      <c r="E117" s="40">
        <v>8.6875</v>
      </c>
      <c r="F117" s="40">
        <v>1.75</v>
      </c>
      <c r="G117" s="40">
        <v>0.5625</v>
      </c>
      <c r="H117" s="40">
        <f t="shared" si="6"/>
        <v>9.8125</v>
      </c>
      <c r="I117" s="40">
        <f t="shared" si="7"/>
        <v>2.875</v>
      </c>
      <c r="J117" s="38" t="s">
        <v>302</v>
      </c>
      <c r="K117" s="40">
        <v>9.8125</v>
      </c>
      <c r="L117" s="40">
        <v>5.75</v>
      </c>
      <c r="M117" s="41">
        <v>2</v>
      </c>
      <c r="N117" s="38">
        <v>1058</v>
      </c>
      <c r="O117" s="38" t="s">
        <v>1338</v>
      </c>
      <c r="P117" s="42"/>
      <c r="Q117" s="38"/>
      <c r="R117" s="168"/>
      <c r="S117" s="39" t="s">
        <v>307</v>
      </c>
      <c r="T117" s="43" t="s">
        <v>307</v>
      </c>
      <c r="U117" s="43"/>
      <c r="V117" s="43"/>
      <c r="W117" s="43"/>
      <c r="X117" s="43"/>
      <c r="Y117" s="250" t="s">
        <v>1338</v>
      </c>
    </row>
    <row r="118" spans="2:25">
      <c r="B118" s="26"/>
      <c r="C118" s="45" t="s">
        <v>453</v>
      </c>
      <c r="D118" s="45" t="s">
        <v>301</v>
      </c>
      <c r="E118" s="46">
        <v>5.25</v>
      </c>
      <c r="F118" s="46">
        <v>3</v>
      </c>
      <c r="G118" s="46">
        <v>2.5</v>
      </c>
      <c r="H118" s="46">
        <f t="shared" si="6"/>
        <v>10.25</v>
      </c>
      <c r="I118" s="46">
        <f t="shared" si="7"/>
        <v>8</v>
      </c>
      <c r="J118" s="44" t="s">
        <v>302</v>
      </c>
      <c r="K118" s="46">
        <v>10.25</v>
      </c>
      <c r="L118" s="46">
        <v>8</v>
      </c>
      <c r="M118" s="47">
        <v>1</v>
      </c>
      <c r="N118" s="44">
        <v>1059</v>
      </c>
      <c r="O118" s="44" t="s">
        <v>1338</v>
      </c>
      <c r="P118" s="52"/>
      <c r="Q118" s="44"/>
      <c r="R118" s="167"/>
      <c r="S118" s="45" t="s">
        <v>303</v>
      </c>
      <c r="T118" s="49" t="s">
        <v>454</v>
      </c>
      <c r="U118" s="49"/>
      <c r="V118" s="49"/>
      <c r="W118" s="49"/>
      <c r="X118" s="49"/>
      <c r="Y118" s="250" t="s">
        <v>1338</v>
      </c>
    </row>
    <row r="119" spans="2:25">
      <c r="B119" s="26"/>
      <c r="C119" s="39" t="s">
        <v>455</v>
      </c>
      <c r="D119" s="39" t="s">
        <v>306</v>
      </c>
      <c r="E119" s="40">
        <v>5.4375</v>
      </c>
      <c r="F119" s="40">
        <v>3.125</v>
      </c>
      <c r="G119" s="40">
        <v>1</v>
      </c>
      <c r="H119" s="40">
        <f t="shared" si="6"/>
        <v>7.4375</v>
      </c>
      <c r="I119" s="40">
        <f t="shared" si="7"/>
        <v>5.125</v>
      </c>
      <c r="J119" s="38" t="s">
        <v>302</v>
      </c>
      <c r="K119" s="40">
        <v>7.4375</v>
      </c>
      <c r="L119" s="40">
        <v>5.125</v>
      </c>
      <c r="M119" s="41">
        <v>1</v>
      </c>
      <c r="N119" s="38">
        <v>1059</v>
      </c>
      <c r="O119" s="38" t="s">
        <v>1338</v>
      </c>
      <c r="P119" s="42"/>
      <c r="Q119" s="38"/>
      <c r="R119" s="168"/>
      <c r="S119" s="39" t="s">
        <v>307</v>
      </c>
      <c r="T119" s="43" t="s">
        <v>307</v>
      </c>
      <c r="U119" s="43"/>
      <c r="V119" s="43"/>
      <c r="W119" s="43"/>
      <c r="X119" s="43"/>
      <c r="Y119" s="250" t="s">
        <v>1338</v>
      </c>
    </row>
    <row r="120" spans="2:25">
      <c r="B120" s="26"/>
      <c r="C120" s="45" t="s">
        <v>456</v>
      </c>
      <c r="D120" s="45" t="s">
        <v>301</v>
      </c>
      <c r="E120" s="46">
        <v>11.25</v>
      </c>
      <c r="F120" s="46">
        <v>8.75</v>
      </c>
      <c r="G120" s="46">
        <v>2</v>
      </c>
      <c r="H120" s="46">
        <f t="shared" si="6"/>
        <v>15.25</v>
      </c>
      <c r="I120" s="46">
        <f t="shared" si="7"/>
        <v>12.75</v>
      </c>
      <c r="J120" s="44" t="s">
        <v>302</v>
      </c>
      <c r="K120" s="46">
        <v>15.25</v>
      </c>
      <c r="L120" s="46">
        <v>12.75</v>
      </c>
      <c r="M120" s="47">
        <v>1</v>
      </c>
      <c r="N120" s="44">
        <v>1060</v>
      </c>
      <c r="O120" s="44" t="s">
        <v>1338</v>
      </c>
      <c r="P120" s="52"/>
      <c r="Q120" s="44"/>
      <c r="R120" s="167"/>
      <c r="S120" s="45" t="s">
        <v>303</v>
      </c>
      <c r="T120" s="49" t="s">
        <v>457</v>
      </c>
      <c r="U120" s="49"/>
      <c r="V120" s="49"/>
      <c r="W120" s="49"/>
      <c r="X120" s="49"/>
      <c r="Y120" s="250" t="s">
        <v>1338</v>
      </c>
    </row>
    <row r="121" spans="2:25">
      <c r="B121" s="26"/>
      <c r="C121" s="39" t="s">
        <v>458</v>
      </c>
      <c r="D121" s="39" t="s">
        <v>306</v>
      </c>
      <c r="E121" s="40">
        <v>11.4375</v>
      </c>
      <c r="F121" s="40">
        <v>8.9375</v>
      </c>
      <c r="G121" s="40">
        <v>1</v>
      </c>
      <c r="H121" s="40">
        <f t="shared" si="6"/>
        <v>13.4375</v>
      </c>
      <c r="I121" s="40">
        <f t="shared" si="7"/>
        <v>10.9375</v>
      </c>
      <c r="J121" s="38" t="s">
        <v>302</v>
      </c>
      <c r="K121" s="40">
        <v>13.4375</v>
      </c>
      <c r="L121" s="40">
        <v>10.9375</v>
      </c>
      <c r="M121" s="41">
        <v>1</v>
      </c>
      <c r="N121" s="38">
        <v>1060</v>
      </c>
      <c r="O121" s="38" t="s">
        <v>1338</v>
      </c>
      <c r="P121" s="42"/>
      <c r="Q121" s="38"/>
      <c r="R121" s="168"/>
      <c r="S121" s="39" t="s">
        <v>307</v>
      </c>
      <c r="T121" s="43" t="s">
        <v>307</v>
      </c>
      <c r="U121" s="43"/>
      <c r="V121" s="43"/>
      <c r="W121" s="43"/>
      <c r="X121" s="43"/>
      <c r="Y121" s="250" t="s">
        <v>1338</v>
      </c>
    </row>
    <row r="122" spans="2:25">
      <c r="B122" s="26"/>
      <c r="C122" s="45" t="s">
        <v>459</v>
      </c>
      <c r="D122" s="45" t="s">
        <v>301</v>
      </c>
      <c r="E122" s="46">
        <v>7.8125</v>
      </c>
      <c r="F122" s="46">
        <v>5.9375</v>
      </c>
      <c r="G122" s="46">
        <v>1.125</v>
      </c>
      <c r="H122" s="46">
        <f t="shared" si="6"/>
        <v>10.0625</v>
      </c>
      <c r="I122" s="46">
        <f t="shared" si="7"/>
        <v>8.1875</v>
      </c>
      <c r="J122" s="44" t="s">
        <v>302</v>
      </c>
      <c r="K122" s="46">
        <v>10.0625</v>
      </c>
      <c r="L122" s="46">
        <v>8.1875</v>
      </c>
      <c r="M122" s="47">
        <v>1</v>
      </c>
      <c r="N122" s="44">
        <v>1061</v>
      </c>
      <c r="O122" s="44" t="s">
        <v>1338</v>
      </c>
      <c r="P122" s="52"/>
      <c r="Q122" s="44"/>
      <c r="R122" s="167"/>
      <c r="S122" s="45" t="s">
        <v>303</v>
      </c>
      <c r="T122" s="49" t="s">
        <v>460</v>
      </c>
      <c r="U122" s="49"/>
      <c r="V122" s="49"/>
      <c r="W122" s="49"/>
      <c r="X122" s="49"/>
      <c r="Y122" s="250" t="s">
        <v>1338</v>
      </c>
    </row>
    <row r="123" spans="2:25">
      <c r="B123" s="26"/>
      <c r="C123" s="39" t="s">
        <v>461</v>
      </c>
      <c r="D123" s="39" t="s">
        <v>306</v>
      </c>
      <c r="E123" s="40">
        <v>8</v>
      </c>
      <c r="F123" s="40">
        <v>6.125</v>
      </c>
      <c r="G123" s="40">
        <v>0.625</v>
      </c>
      <c r="H123" s="40">
        <f t="shared" si="6"/>
        <v>9.25</v>
      </c>
      <c r="I123" s="40">
        <f t="shared" si="7"/>
        <v>7.375</v>
      </c>
      <c r="J123" s="38" t="s">
        <v>302</v>
      </c>
      <c r="K123" s="40">
        <v>9.25</v>
      </c>
      <c r="L123" s="40">
        <v>7.375</v>
      </c>
      <c r="M123" s="41">
        <v>1</v>
      </c>
      <c r="N123" s="38">
        <v>1061</v>
      </c>
      <c r="O123" s="38" t="s">
        <v>1338</v>
      </c>
      <c r="P123" s="42"/>
      <c r="Q123" s="38"/>
      <c r="R123" s="168"/>
      <c r="S123" s="39" t="s">
        <v>307</v>
      </c>
      <c r="T123" s="43" t="s">
        <v>307</v>
      </c>
      <c r="U123" s="43"/>
      <c r="V123" s="43"/>
      <c r="W123" s="43"/>
      <c r="X123" s="43"/>
      <c r="Y123" s="250" t="s">
        <v>1338</v>
      </c>
    </row>
    <row r="124" spans="2:25">
      <c r="B124" s="26"/>
      <c r="C124" s="45" t="s">
        <v>462</v>
      </c>
      <c r="D124" s="45" t="s">
        <v>301</v>
      </c>
      <c r="E124" s="46">
        <v>5.375</v>
      </c>
      <c r="F124" s="46">
        <v>3.125</v>
      </c>
      <c r="G124" s="46">
        <v>0.625</v>
      </c>
      <c r="H124" s="46">
        <f t="shared" si="6"/>
        <v>6.625</v>
      </c>
      <c r="I124" s="46">
        <f t="shared" si="7"/>
        <v>4.375</v>
      </c>
      <c r="J124" s="44" t="s">
        <v>318</v>
      </c>
      <c r="K124" s="46">
        <v>6.625</v>
      </c>
      <c r="L124" s="46">
        <v>8.625</v>
      </c>
      <c r="M124" s="47">
        <v>2</v>
      </c>
      <c r="N124" s="44">
        <v>1062</v>
      </c>
      <c r="O124" s="44" t="s">
        <v>1338</v>
      </c>
      <c r="P124" s="52"/>
      <c r="Q124" s="44"/>
      <c r="R124" s="167"/>
      <c r="S124" s="45" t="s">
        <v>303</v>
      </c>
      <c r="T124" s="49" t="s">
        <v>463</v>
      </c>
      <c r="U124" s="49"/>
      <c r="V124" s="49"/>
      <c r="W124" s="49"/>
      <c r="X124" s="49"/>
      <c r="Y124" s="250" t="s">
        <v>1338</v>
      </c>
    </row>
    <row r="125" spans="2:25">
      <c r="B125" s="26"/>
      <c r="C125" s="39" t="s">
        <v>464</v>
      </c>
      <c r="D125" s="39" t="s">
        <v>306</v>
      </c>
      <c r="E125" s="40">
        <v>5.5625</v>
      </c>
      <c r="F125" s="40">
        <v>3.25</v>
      </c>
      <c r="G125" s="40">
        <v>0.5</v>
      </c>
      <c r="H125" s="40">
        <f t="shared" si="6"/>
        <v>6.5625</v>
      </c>
      <c r="I125" s="40">
        <f t="shared" si="7"/>
        <v>4.25</v>
      </c>
      <c r="J125" s="38" t="s">
        <v>318</v>
      </c>
      <c r="K125" s="40">
        <v>6.625</v>
      </c>
      <c r="L125" s="40">
        <v>8.625</v>
      </c>
      <c r="M125" s="41">
        <v>2</v>
      </c>
      <c r="N125" s="38">
        <v>1062</v>
      </c>
      <c r="O125" s="38" t="s">
        <v>1338</v>
      </c>
      <c r="P125" s="42"/>
      <c r="Q125" s="38"/>
      <c r="R125" s="168"/>
      <c r="S125" s="39" t="s">
        <v>307</v>
      </c>
      <c r="T125" s="43" t="s">
        <v>307</v>
      </c>
      <c r="U125" s="43"/>
      <c r="V125" s="43"/>
      <c r="W125" s="43"/>
      <c r="X125" s="43"/>
      <c r="Y125" s="250" t="s">
        <v>1338</v>
      </c>
    </row>
    <row r="126" spans="2:25">
      <c r="B126" s="26"/>
      <c r="C126" s="45" t="s">
        <v>465</v>
      </c>
      <c r="D126" s="45" t="s">
        <v>301</v>
      </c>
      <c r="E126" s="46">
        <v>3.5625</v>
      </c>
      <c r="F126" s="46">
        <v>3.5625</v>
      </c>
      <c r="G126" s="46">
        <v>1.75</v>
      </c>
      <c r="H126" s="46">
        <f t="shared" si="6"/>
        <v>7.0625</v>
      </c>
      <c r="I126" s="46">
        <f t="shared" si="7"/>
        <v>7.0625</v>
      </c>
      <c r="J126" s="44" t="s">
        <v>302</v>
      </c>
      <c r="K126" s="46">
        <v>7.0625</v>
      </c>
      <c r="L126" s="46">
        <v>7.0625</v>
      </c>
      <c r="M126" s="47">
        <v>1</v>
      </c>
      <c r="N126" s="44">
        <v>1063</v>
      </c>
      <c r="O126" s="44" t="s">
        <v>1338</v>
      </c>
      <c r="P126" s="52"/>
      <c r="Q126" s="44"/>
      <c r="R126" s="167"/>
      <c r="S126" s="45" t="s">
        <v>303</v>
      </c>
      <c r="T126" s="49" t="s">
        <v>466</v>
      </c>
      <c r="U126" s="49"/>
      <c r="V126" s="49"/>
      <c r="W126" s="49"/>
      <c r="X126" s="49"/>
      <c r="Y126" s="250" t="s">
        <v>1338</v>
      </c>
    </row>
    <row r="127" spans="2:25">
      <c r="B127" s="26"/>
      <c r="C127" s="39" t="s">
        <v>467</v>
      </c>
      <c r="D127" s="39" t="s">
        <v>306</v>
      </c>
      <c r="E127" s="40">
        <v>3.6875</v>
      </c>
      <c r="F127" s="40">
        <v>3.6875</v>
      </c>
      <c r="G127" s="40">
        <v>0.75</v>
      </c>
      <c r="H127" s="40">
        <f t="shared" si="6"/>
        <v>5.1875</v>
      </c>
      <c r="I127" s="40">
        <f t="shared" si="7"/>
        <v>5.1875</v>
      </c>
      <c r="J127" s="38" t="s">
        <v>302</v>
      </c>
      <c r="K127" s="40">
        <v>5.1875</v>
      </c>
      <c r="L127" s="40">
        <v>10.375</v>
      </c>
      <c r="M127" s="41">
        <v>2</v>
      </c>
      <c r="N127" s="38">
        <v>1063</v>
      </c>
      <c r="O127" s="38" t="s">
        <v>1338</v>
      </c>
      <c r="P127" s="42"/>
      <c r="Q127" s="38"/>
      <c r="R127" s="168"/>
      <c r="S127" s="39" t="s">
        <v>307</v>
      </c>
      <c r="T127" s="43" t="s">
        <v>307</v>
      </c>
      <c r="U127" s="43"/>
      <c r="V127" s="43"/>
      <c r="W127" s="43"/>
      <c r="X127" s="43"/>
      <c r="Y127" s="250" t="s">
        <v>1338</v>
      </c>
    </row>
    <row r="128" spans="2:25">
      <c r="B128" s="26"/>
      <c r="C128" s="45" t="s">
        <v>468</v>
      </c>
      <c r="D128" s="45" t="s">
        <v>301</v>
      </c>
      <c r="E128" s="46">
        <v>3</v>
      </c>
      <c r="F128" s="46">
        <v>2.5</v>
      </c>
      <c r="G128" s="46">
        <v>1</v>
      </c>
      <c r="H128" s="46">
        <f t="shared" si="6"/>
        <v>5</v>
      </c>
      <c r="I128" s="46">
        <f t="shared" si="7"/>
        <v>4.5</v>
      </c>
      <c r="J128" s="44" t="s">
        <v>302</v>
      </c>
      <c r="K128" s="46">
        <f>H128*2</f>
        <v>10</v>
      </c>
      <c r="L128" s="46">
        <v>9</v>
      </c>
      <c r="M128" s="47">
        <v>4</v>
      </c>
      <c r="N128" s="44">
        <v>1064</v>
      </c>
      <c r="O128" s="44" t="s">
        <v>1338</v>
      </c>
      <c r="P128" s="52"/>
      <c r="Q128" s="44"/>
      <c r="R128" s="167"/>
      <c r="S128" s="45" t="s">
        <v>303</v>
      </c>
      <c r="T128" s="49" t="s">
        <v>469</v>
      </c>
      <c r="U128" s="49"/>
      <c r="V128" s="49"/>
      <c r="W128" s="49"/>
      <c r="X128" s="49"/>
      <c r="Y128" s="250" t="s">
        <v>1338</v>
      </c>
    </row>
    <row r="129" spans="2:25">
      <c r="B129" s="26"/>
      <c r="C129" s="39" t="s">
        <v>470</v>
      </c>
      <c r="D129" s="39" t="s">
        <v>306</v>
      </c>
      <c r="E129" s="40">
        <v>3.125</v>
      </c>
      <c r="F129" s="40">
        <v>2.625</v>
      </c>
      <c r="G129" s="40">
        <v>0.625</v>
      </c>
      <c r="H129" s="40">
        <f t="shared" si="6"/>
        <v>4.375</v>
      </c>
      <c r="I129" s="40">
        <f t="shared" si="7"/>
        <v>3.875</v>
      </c>
      <c r="J129" s="38" t="s">
        <v>302</v>
      </c>
      <c r="K129" s="40">
        <f>H129*2</f>
        <v>8.75</v>
      </c>
      <c r="L129" s="40">
        <v>7.75</v>
      </c>
      <c r="M129" s="41">
        <v>4</v>
      </c>
      <c r="N129" s="38">
        <v>1064</v>
      </c>
      <c r="O129" s="38" t="s">
        <v>1338</v>
      </c>
      <c r="P129" s="42"/>
      <c r="Q129" s="38"/>
      <c r="R129" s="168"/>
      <c r="S129" s="39" t="s">
        <v>307</v>
      </c>
      <c r="T129" s="43" t="s">
        <v>307</v>
      </c>
      <c r="U129" s="43"/>
      <c r="V129" s="43"/>
      <c r="W129" s="43"/>
      <c r="X129" s="43"/>
      <c r="Y129" s="250" t="s">
        <v>1338</v>
      </c>
    </row>
    <row r="130" spans="2:25">
      <c r="B130" s="26"/>
      <c r="C130" s="45" t="s">
        <v>471</v>
      </c>
      <c r="D130" s="45" t="s">
        <v>301</v>
      </c>
      <c r="E130" s="46">
        <v>3.5</v>
      </c>
      <c r="F130" s="46">
        <v>2.5625</v>
      </c>
      <c r="G130" s="46">
        <v>0.5</v>
      </c>
      <c r="H130" s="46">
        <f t="shared" si="6"/>
        <v>4.5</v>
      </c>
      <c r="I130" s="46">
        <f t="shared" si="7"/>
        <v>3.5625</v>
      </c>
      <c r="J130" s="44" t="s">
        <v>302</v>
      </c>
      <c r="K130" s="46">
        <v>4.5</v>
      </c>
      <c r="L130" s="46">
        <v>7.125</v>
      </c>
      <c r="M130" s="47">
        <v>2</v>
      </c>
      <c r="N130" s="44">
        <v>1065</v>
      </c>
      <c r="O130" s="44" t="s">
        <v>1338</v>
      </c>
      <c r="P130" s="52"/>
      <c r="Q130" s="44"/>
      <c r="R130" s="167"/>
      <c r="S130" s="45" t="s">
        <v>309</v>
      </c>
      <c r="T130" s="49" t="s">
        <v>472</v>
      </c>
      <c r="U130" s="49"/>
      <c r="V130" s="49"/>
      <c r="W130" s="49"/>
      <c r="X130" s="49"/>
      <c r="Y130" s="250" t="s">
        <v>1338</v>
      </c>
    </row>
    <row r="131" spans="2:25">
      <c r="B131" s="26"/>
      <c r="C131" s="39" t="s">
        <v>473</v>
      </c>
      <c r="D131" s="39" t="s">
        <v>301</v>
      </c>
      <c r="E131" s="40">
        <v>14.25</v>
      </c>
      <c r="F131" s="40">
        <v>7.5</v>
      </c>
      <c r="G131" s="40">
        <v>0.5625</v>
      </c>
      <c r="H131" s="40">
        <f t="shared" si="6"/>
        <v>15.375</v>
      </c>
      <c r="I131" s="40">
        <f t="shared" si="7"/>
        <v>8.625</v>
      </c>
      <c r="J131" s="38" t="s">
        <v>302</v>
      </c>
      <c r="K131" s="40">
        <v>15.375</v>
      </c>
      <c r="L131" s="40">
        <v>8.625</v>
      </c>
      <c r="M131" s="41">
        <v>1</v>
      </c>
      <c r="N131" s="38">
        <v>1066</v>
      </c>
      <c r="O131" s="38" t="s">
        <v>1338</v>
      </c>
      <c r="P131" s="51"/>
      <c r="Q131" s="38"/>
      <c r="R131" s="168"/>
      <c r="S131" s="39" t="s">
        <v>309</v>
      </c>
      <c r="T131" s="43" t="s">
        <v>474</v>
      </c>
      <c r="U131" s="43"/>
      <c r="V131" s="43"/>
      <c r="W131" s="43"/>
      <c r="X131" s="43"/>
      <c r="Y131" s="250" t="s">
        <v>1338</v>
      </c>
    </row>
    <row r="132" spans="2:25">
      <c r="B132" s="26"/>
      <c r="C132" s="45" t="s">
        <v>475</v>
      </c>
      <c r="D132" s="45" t="s">
        <v>301</v>
      </c>
      <c r="E132" s="46">
        <v>2.375</v>
      </c>
      <c r="F132" s="46">
        <v>2.375</v>
      </c>
      <c r="G132" s="46">
        <v>2.75</v>
      </c>
      <c r="H132" s="46">
        <f t="shared" si="6"/>
        <v>7.875</v>
      </c>
      <c r="I132" s="46">
        <f t="shared" si="7"/>
        <v>7.875</v>
      </c>
      <c r="J132" s="44" t="s">
        <v>302</v>
      </c>
      <c r="K132" s="46">
        <v>7.875</v>
      </c>
      <c r="L132" s="46">
        <v>7.875</v>
      </c>
      <c r="M132" s="47">
        <v>1</v>
      </c>
      <c r="N132" s="44">
        <v>1068</v>
      </c>
      <c r="O132" s="44" t="s">
        <v>1338</v>
      </c>
      <c r="P132" s="52"/>
      <c r="Q132" s="44"/>
      <c r="R132" s="167"/>
      <c r="S132" s="45" t="s">
        <v>303</v>
      </c>
      <c r="T132" s="49" t="s">
        <v>476</v>
      </c>
      <c r="U132" s="49"/>
      <c r="V132" s="49"/>
      <c r="W132" s="49"/>
      <c r="X132" s="49"/>
      <c r="Y132" s="250" t="s">
        <v>1338</v>
      </c>
    </row>
    <row r="133" spans="2:25">
      <c r="B133" s="26"/>
      <c r="C133" s="39" t="s">
        <v>477</v>
      </c>
      <c r="D133" s="39" t="s">
        <v>306</v>
      </c>
      <c r="E133" s="40">
        <v>2.5</v>
      </c>
      <c r="F133" s="40">
        <v>2.5</v>
      </c>
      <c r="G133" s="40">
        <v>1.25</v>
      </c>
      <c r="H133" s="40">
        <f t="shared" si="6"/>
        <v>5</v>
      </c>
      <c r="I133" s="40">
        <f t="shared" si="7"/>
        <v>5</v>
      </c>
      <c r="J133" s="38" t="s">
        <v>302</v>
      </c>
      <c r="K133" s="40">
        <v>5</v>
      </c>
      <c r="L133" s="40">
        <v>5</v>
      </c>
      <c r="M133" s="41">
        <v>1</v>
      </c>
      <c r="N133" s="38">
        <v>1068</v>
      </c>
      <c r="O133" s="38" t="s">
        <v>1338</v>
      </c>
      <c r="P133" s="42"/>
      <c r="Q133" s="38"/>
      <c r="R133" s="168"/>
      <c r="S133" s="39" t="s">
        <v>307</v>
      </c>
      <c r="T133" s="43" t="s">
        <v>307</v>
      </c>
      <c r="U133" s="43"/>
      <c r="V133" s="43"/>
      <c r="W133" s="43"/>
      <c r="X133" s="43"/>
      <c r="Y133" s="250" t="s">
        <v>1338</v>
      </c>
    </row>
    <row r="134" spans="2:25">
      <c r="B134" s="26"/>
      <c r="C134" s="45" t="s">
        <v>478</v>
      </c>
      <c r="D134" s="45" t="s">
        <v>301</v>
      </c>
      <c r="E134" s="46">
        <v>3</v>
      </c>
      <c r="F134" s="46">
        <v>2.65625</v>
      </c>
      <c r="G134" s="46">
        <v>0.8125</v>
      </c>
      <c r="H134" s="46">
        <f t="shared" si="6"/>
        <v>4.625</v>
      </c>
      <c r="I134" s="46">
        <f t="shared" si="7"/>
        <v>4.28125</v>
      </c>
      <c r="J134" s="44" t="s">
        <v>302</v>
      </c>
      <c r="K134" s="46">
        <v>4.625</v>
      </c>
      <c r="L134" s="46">
        <v>4.28125</v>
      </c>
      <c r="M134" s="47">
        <v>1</v>
      </c>
      <c r="N134" s="44">
        <v>1069</v>
      </c>
      <c r="O134" s="44" t="s">
        <v>1338</v>
      </c>
      <c r="P134" s="52"/>
      <c r="Q134" s="44"/>
      <c r="R134" s="167"/>
      <c r="S134" s="45" t="s">
        <v>309</v>
      </c>
      <c r="T134" s="49" t="s">
        <v>479</v>
      </c>
      <c r="U134" s="49"/>
      <c r="V134" s="49"/>
      <c r="W134" s="49"/>
      <c r="X134" s="49"/>
      <c r="Y134" s="250" t="s">
        <v>1338</v>
      </c>
    </row>
    <row r="135" spans="2:25">
      <c r="B135" s="26"/>
      <c r="C135" s="39" t="s">
        <v>481</v>
      </c>
      <c r="D135" s="39" t="s">
        <v>301</v>
      </c>
      <c r="E135" s="40">
        <v>6.3125</v>
      </c>
      <c r="F135" s="40">
        <v>1.8125</v>
      </c>
      <c r="G135" s="40">
        <v>0.625</v>
      </c>
      <c r="H135" s="40">
        <f t="shared" si="6"/>
        <v>7.5625</v>
      </c>
      <c r="I135" s="40">
        <f t="shared" si="7"/>
        <v>3.0625</v>
      </c>
      <c r="J135" s="38" t="s">
        <v>302</v>
      </c>
      <c r="K135" s="40">
        <v>7.5625</v>
      </c>
      <c r="L135" s="40">
        <v>6.125</v>
      </c>
      <c r="M135" s="41">
        <v>2</v>
      </c>
      <c r="N135" s="38">
        <v>1070</v>
      </c>
      <c r="O135" s="38" t="s">
        <v>1338</v>
      </c>
      <c r="P135" s="51"/>
      <c r="Q135" s="38"/>
      <c r="R135" s="168"/>
      <c r="S135" s="39" t="s">
        <v>303</v>
      </c>
      <c r="T135" s="43" t="s">
        <v>482</v>
      </c>
      <c r="U135" s="43"/>
      <c r="V135" s="43"/>
      <c r="W135" s="43"/>
      <c r="X135" s="43"/>
      <c r="Y135" s="250" t="s">
        <v>1338</v>
      </c>
    </row>
    <row r="136" spans="2:25">
      <c r="B136" s="26"/>
      <c r="C136" s="45" t="s">
        <v>483</v>
      </c>
      <c r="D136" s="45" t="s">
        <v>306</v>
      </c>
      <c r="E136" s="46">
        <v>6.5</v>
      </c>
      <c r="F136" s="46">
        <v>1.9375</v>
      </c>
      <c r="G136" s="46">
        <v>0.5</v>
      </c>
      <c r="H136" s="46">
        <f t="shared" si="6"/>
        <v>7.5</v>
      </c>
      <c r="I136" s="46">
        <f t="shared" si="7"/>
        <v>2.9375</v>
      </c>
      <c r="J136" s="44" t="s">
        <v>302</v>
      </c>
      <c r="K136" s="46">
        <v>7.5</v>
      </c>
      <c r="L136" s="46">
        <v>5.875</v>
      </c>
      <c r="M136" s="47">
        <v>2</v>
      </c>
      <c r="N136" s="44">
        <v>1070</v>
      </c>
      <c r="O136" s="44" t="s">
        <v>1338</v>
      </c>
      <c r="P136" s="48"/>
      <c r="Q136" s="44"/>
      <c r="R136" s="167"/>
      <c r="S136" s="45" t="s">
        <v>307</v>
      </c>
      <c r="T136" s="49" t="s">
        <v>307</v>
      </c>
      <c r="U136" s="49"/>
      <c r="V136" s="49"/>
      <c r="W136" s="49"/>
      <c r="X136" s="49"/>
      <c r="Y136" s="250" t="s">
        <v>1338</v>
      </c>
    </row>
    <row r="137" spans="2:25">
      <c r="B137" s="26"/>
      <c r="C137" s="39" t="s">
        <v>1889</v>
      </c>
      <c r="D137" s="39" t="s">
        <v>301</v>
      </c>
      <c r="E137" s="40">
        <v>8</v>
      </c>
      <c r="F137" s="40">
        <v>2</v>
      </c>
      <c r="G137" s="40">
        <v>0.875</v>
      </c>
      <c r="H137" s="40">
        <f t="shared" si="6"/>
        <v>9.75</v>
      </c>
      <c r="I137" s="40">
        <f t="shared" si="7"/>
        <v>3.75</v>
      </c>
      <c r="J137" s="38" t="s">
        <v>318</v>
      </c>
      <c r="K137" s="40">
        <v>39</v>
      </c>
      <c r="L137" s="40">
        <v>28</v>
      </c>
      <c r="M137" s="41">
        <v>32</v>
      </c>
      <c r="N137" s="38">
        <v>1071</v>
      </c>
      <c r="O137" s="38" t="s">
        <v>269</v>
      </c>
      <c r="P137" s="57">
        <v>42606</v>
      </c>
      <c r="Q137" s="38"/>
      <c r="R137" s="168"/>
      <c r="S137" s="39"/>
      <c r="T137" s="43"/>
      <c r="U137" s="43"/>
      <c r="V137" s="43"/>
      <c r="W137" s="43"/>
      <c r="X137" s="43"/>
      <c r="Y137" s="250" t="s">
        <v>269</v>
      </c>
    </row>
    <row r="138" spans="2:25">
      <c r="B138" s="26"/>
      <c r="C138" s="45" t="s">
        <v>1886</v>
      </c>
      <c r="D138" s="45" t="s">
        <v>306</v>
      </c>
      <c r="E138" s="46">
        <v>8.125</v>
      </c>
      <c r="F138" s="46">
        <v>2.125</v>
      </c>
      <c r="G138" s="46">
        <v>0.5625</v>
      </c>
      <c r="H138" s="46">
        <f t="shared" si="6"/>
        <v>9.25</v>
      </c>
      <c r="I138" s="46">
        <f t="shared" si="7"/>
        <v>3.25</v>
      </c>
      <c r="J138" s="44" t="s">
        <v>318</v>
      </c>
      <c r="K138" s="46">
        <v>39</v>
      </c>
      <c r="L138" s="46">
        <v>28</v>
      </c>
      <c r="M138" s="47">
        <v>32</v>
      </c>
      <c r="N138" s="44">
        <v>1071</v>
      </c>
      <c r="O138" s="44" t="s">
        <v>269</v>
      </c>
      <c r="P138" s="53">
        <v>42606</v>
      </c>
      <c r="Q138" s="44"/>
      <c r="R138" s="167"/>
      <c r="S138" s="45"/>
      <c r="T138" s="49"/>
      <c r="U138" s="49"/>
      <c r="V138" s="49"/>
      <c r="W138" s="49"/>
      <c r="X138" s="49"/>
      <c r="Y138" s="250" t="s">
        <v>269</v>
      </c>
    </row>
    <row r="139" spans="2:25">
      <c r="B139" s="26"/>
      <c r="C139" s="39" t="s">
        <v>484</v>
      </c>
      <c r="D139" s="39" t="s">
        <v>301</v>
      </c>
      <c r="E139" s="40">
        <v>8</v>
      </c>
      <c r="F139" s="40">
        <v>2</v>
      </c>
      <c r="G139" s="40">
        <v>0.875</v>
      </c>
      <c r="H139" s="40">
        <f t="shared" si="6"/>
        <v>9.75</v>
      </c>
      <c r="I139" s="40">
        <f t="shared" si="7"/>
        <v>3.75</v>
      </c>
      <c r="J139" s="38" t="s">
        <v>302</v>
      </c>
      <c r="K139" s="40">
        <v>9.75</v>
      </c>
      <c r="L139" s="40">
        <v>15</v>
      </c>
      <c r="M139" s="41">
        <v>4</v>
      </c>
      <c r="N139" s="38">
        <v>1071</v>
      </c>
      <c r="O139" s="38" t="s">
        <v>1338</v>
      </c>
      <c r="P139" s="55" t="s">
        <v>2103</v>
      </c>
      <c r="Q139" s="38"/>
      <c r="R139" s="168"/>
      <c r="S139" s="39" t="s">
        <v>303</v>
      </c>
      <c r="T139" s="43" t="s">
        <v>485</v>
      </c>
      <c r="U139" s="43"/>
      <c r="V139" s="43"/>
      <c r="W139" s="43"/>
      <c r="X139" s="43"/>
      <c r="Y139" s="250" t="s">
        <v>1338</v>
      </c>
    </row>
    <row r="140" spans="2:25">
      <c r="B140" s="26"/>
      <c r="C140" s="45" t="s">
        <v>486</v>
      </c>
      <c r="D140" s="45" t="s">
        <v>487</v>
      </c>
      <c r="E140" s="46">
        <v>8.125</v>
      </c>
      <c r="F140" s="46">
        <v>2.125</v>
      </c>
      <c r="G140" s="46">
        <v>0.5625</v>
      </c>
      <c r="H140" s="46">
        <f t="shared" si="6"/>
        <v>9.25</v>
      </c>
      <c r="I140" s="46">
        <f t="shared" si="7"/>
        <v>3.25</v>
      </c>
      <c r="J140" s="44" t="s">
        <v>302</v>
      </c>
      <c r="K140" s="46">
        <v>9.25</v>
      </c>
      <c r="L140" s="46">
        <f>3.25*2</f>
        <v>6.5</v>
      </c>
      <c r="M140" s="47">
        <v>2</v>
      </c>
      <c r="N140" s="44">
        <v>1071</v>
      </c>
      <c r="O140" s="44" t="s">
        <v>1338</v>
      </c>
      <c r="P140" s="48"/>
      <c r="Q140" s="44"/>
      <c r="R140" s="167"/>
      <c r="S140" s="45" t="s">
        <v>307</v>
      </c>
      <c r="T140" s="49" t="s">
        <v>307</v>
      </c>
      <c r="U140" s="49"/>
      <c r="V140" s="49"/>
      <c r="W140" s="49"/>
      <c r="X140" s="49"/>
      <c r="Y140" s="250" t="s">
        <v>1338</v>
      </c>
    </row>
    <row r="141" spans="2:25">
      <c r="B141" s="26"/>
      <c r="C141" s="39" t="s">
        <v>488</v>
      </c>
      <c r="D141" s="39" t="s">
        <v>489</v>
      </c>
      <c r="E141" s="40">
        <v>8</v>
      </c>
      <c r="F141" s="40">
        <v>2</v>
      </c>
      <c r="G141" s="40">
        <v>0.25</v>
      </c>
      <c r="H141" s="40">
        <f t="shared" si="6"/>
        <v>8.5</v>
      </c>
      <c r="I141" s="40">
        <f t="shared" si="7"/>
        <v>2.5</v>
      </c>
      <c r="J141" s="38" t="s">
        <v>302</v>
      </c>
      <c r="K141" s="40">
        <v>8.5</v>
      </c>
      <c r="L141" s="40">
        <f>2.5*2</f>
        <v>5</v>
      </c>
      <c r="M141" s="41">
        <v>2</v>
      </c>
      <c r="N141" s="38">
        <v>1071</v>
      </c>
      <c r="O141" s="38" t="s">
        <v>1338</v>
      </c>
      <c r="P141" s="42"/>
      <c r="Q141" s="38"/>
      <c r="R141" s="168"/>
      <c r="S141" s="39"/>
      <c r="T141" s="43"/>
      <c r="U141" s="43"/>
      <c r="V141" s="43"/>
      <c r="W141" s="43"/>
      <c r="X141" s="43"/>
      <c r="Y141" s="250" t="s">
        <v>1338</v>
      </c>
    </row>
    <row r="142" spans="2:25">
      <c r="B142" s="26"/>
      <c r="C142" s="45" t="s">
        <v>490</v>
      </c>
      <c r="D142" s="45" t="s">
        <v>491</v>
      </c>
      <c r="E142" s="46">
        <v>8.125</v>
      </c>
      <c r="F142" s="46">
        <v>2.125</v>
      </c>
      <c r="G142" s="46">
        <v>0.75</v>
      </c>
      <c r="H142" s="46">
        <f t="shared" si="6"/>
        <v>9.625</v>
      </c>
      <c r="I142" s="46">
        <f t="shared" si="7"/>
        <v>3.625</v>
      </c>
      <c r="J142" s="44" t="s">
        <v>302</v>
      </c>
      <c r="K142" s="46">
        <v>9.625</v>
      </c>
      <c r="L142" s="46">
        <f>3.625*2</f>
        <v>7.25</v>
      </c>
      <c r="M142" s="47">
        <v>2</v>
      </c>
      <c r="N142" s="44">
        <v>1071</v>
      </c>
      <c r="O142" s="44" t="s">
        <v>1338</v>
      </c>
      <c r="P142" s="52"/>
      <c r="Q142" s="44"/>
      <c r="R142" s="167"/>
      <c r="S142" s="45" t="s">
        <v>307</v>
      </c>
      <c r="T142" s="49" t="s">
        <v>307</v>
      </c>
      <c r="U142" s="49"/>
      <c r="V142" s="49"/>
      <c r="W142" s="49"/>
      <c r="X142" s="49"/>
      <c r="Y142" s="250" t="s">
        <v>1338</v>
      </c>
    </row>
    <row r="143" spans="2:25">
      <c r="B143" s="26"/>
      <c r="C143" s="39" t="s">
        <v>1954</v>
      </c>
      <c r="D143" s="39" t="s">
        <v>1788</v>
      </c>
      <c r="E143" s="40">
        <v>8</v>
      </c>
      <c r="F143" s="40">
        <v>2</v>
      </c>
      <c r="G143" s="40">
        <v>1.4375</v>
      </c>
      <c r="H143" s="40">
        <f>(E143+G143*2)+1.125</f>
        <v>12</v>
      </c>
      <c r="I143" s="40">
        <f>(F143+G143*2)+1.125</f>
        <v>6</v>
      </c>
      <c r="J143" s="38" t="s">
        <v>302</v>
      </c>
      <c r="K143" s="40">
        <v>12</v>
      </c>
      <c r="L143" s="40">
        <v>6</v>
      </c>
      <c r="M143" s="41">
        <v>1</v>
      </c>
      <c r="N143" s="38">
        <v>1071</v>
      </c>
      <c r="O143" s="38" t="s">
        <v>1338</v>
      </c>
      <c r="P143" s="51"/>
      <c r="Q143" s="38"/>
      <c r="R143" s="168"/>
      <c r="S143" s="39"/>
      <c r="T143" s="43"/>
      <c r="U143" s="43"/>
      <c r="V143" s="43"/>
      <c r="W143" s="43"/>
      <c r="X143" s="43"/>
      <c r="Y143" s="250" t="s">
        <v>1338</v>
      </c>
    </row>
    <row r="144" spans="2:25">
      <c r="B144" s="26"/>
      <c r="C144" s="45" t="s">
        <v>492</v>
      </c>
      <c r="D144" s="45" t="s">
        <v>301</v>
      </c>
      <c r="E144" s="46">
        <v>10.5625</v>
      </c>
      <c r="F144" s="46">
        <v>2.625</v>
      </c>
      <c r="G144" s="46">
        <v>0.625</v>
      </c>
      <c r="H144" s="46">
        <f t="shared" ref="H144:H185" si="8">(E144+G144*2)</f>
        <v>11.8125</v>
      </c>
      <c r="I144" s="46">
        <f t="shared" ref="I144:I185" si="9">(F144+G144*2)</f>
        <v>3.875</v>
      </c>
      <c r="J144" s="44" t="s">
        <v>318</v>
      </c>
      <c r="K144" s="46">
        <v>12</v>
      </c>
      <c r="L144" s="46">
        <v>7.875</v>
      </c>
      <c r="M144" s="47">
        <v>2</v>
      </c>
      <c r="N144" s="44">
        <v>1072</v>
      </c>
      <c r="O144" s="44" t="s">
        <v>1338</v>
      </c>
      <c r="P144" s="52"/>
      <c r="Q144" s="44"/>
      <c r="R144" s="167"/>
      <c r="S144" s="45" t="s">
        <v>303</v>
      </c>
      <c r="T144" s="49" t="s">
        <v>493</v>
      </c>
      <c r="U144" s="49"/>
      <c r="V144" s="49"/>
      <c r="W144" s="49"/>
      <c r="X144" s="49"/>
      <c r="Y144" s="250" t="s">
        <v>1338</v>
      </c>
    </row>
    <row r="145" spans="2:25">
      <c r="B145" s="26"/>
      <c r="C145" s="39" t="s">
        <v>494</v>
      </c>
      <c r="D145" s="39" t="s">
        <v>306</v>
      </c>
      <c r="E145" s="40">
        <v>10.75</v>
      </c>
      <c r="F145" s="40">
        <v>2.75</v>
      </c>
      <c r="G145" s="40">
        <v>0.625</v>
      </c>
      <c r="H145" s="40">
        <f t="shared" si="8"/>
        <v>12</v>
      </c>
      <c r="I145" s="40">
        <f t="shared" si="9"/>
        <v>4</v>
      </c>
      <c r="J145" s="38" t="s">
        <v>318</v>
      </c>
      <c r="K145" s="40">
        <v>12</v>
      </c>
      <c r="L145" s="40">
        <v>7.875</v>
      </c>
      <c r="M145" s="41">
        <v>2</v>
      </c>
      <c r="N145" s="38">
        <v>1072</v>
      </c>
      <c r="O145" s="38" t="s">
        <v>1338</v>
      </c>
      <c r="P145" s="42"/>
      <c r="Q145" s="38"/>
      <c r="R145" s="168"/>
      <c r="S145" s="39" t="s">
        <v>307</v>
      </c>
      <c r="T145" s="43" t="s">
        <v>307</v>
      </c>
      <c r="U145" s="43"/>
      <c r="V145" s="43"/>
      <c r="W145" s="43"/>
      <c r="X145" s="43"/>
      <c r="Y145" s="250" t="s">
        <v>1338</v>
      </c>
    </row>
    <row r="146" spans="2:25">
      <c r="B146" s="26"/>
      <c r="C146" s="45" t="s">
        <v>495</v>
      </c>
      <c r="D146" s="45" t="s">
        <v>301</v>
      </c>
      <c r="E146" s="46">
        <v>6.75</v>
      </c>
      <c r="F146" s="46">
        <v>2.75</v>
      </c>
      <c r="G146" s="46">
        <v>0.75</v>
      </c>
      <c r="H146" s="46">
        <f t="shared" si="8"/>
        <v>8.25</v>
      </c>
      <c r="I146" s="46">
        <f t="shared" si="9"/>
        <v>4.25</v>
      </c>
      <c r="J146" s="44" t="s">
        <v>318</v>
      </c>
      <c r="K146" s="46">
        <v>8.25</v>
      </c>
      <c r="L146" s="46">
        <v>8.25</v>
      </c>
      <c r="M146" s="47">
        <v>2</v>
      </c>
      <c r="N146" s="44">
        <v>1073</v>
      </c>
      <c r="O146" s="44" t="s">
        <v>1338</v>
      </c>
      <c r="P146" s="52"/>
      <c r="Q146" s="44"/>
      <c r="R146" s="167"/>
      <c r="S146" s="45" t="s">
        <v>303</v>
      </c>
      <c r="T146" s="49" t="s">
        <v>496</v>
      </c>
      <c r="U146" s="49"/>
      <c r="V146" s="49"/>
      <c r="W146" s="49"/>
      <c r="X146" s="49"/>
      <c r="Y146" s="250" t="s">
        <v>1338</v>
      </c>
    </row>
    <row r="147" spans="2:25">
      <c r="B147" s="26"/>
      <c r="C147" s="39" t="s">
        <v>497</v>
      </c>
      <c r="D147" s="39" t="s">
        <v>306</v>
      </c>
      <c r="E147" s="40">
        <v>6.9375</v>
      </c>
      <c r="F147" s="40">
        <v>2.875</v>
      </c>
      <c r="G147" s="40">
        <v>0.5625</v>
      </c>
      <c r="H147" s="40">
        <f t="shared" si="8"/>
        <v>8.0625</v>
      </c>
      <c r="I147" s="40">
        <f t="shared" si="9"/>
        <v>4</v>
      </c>
      <c r="J147" s="38" t="s">
        <v>318</v>
      </c>
      <c r="K147" s="40">
        <v>8.25</v>
      </c>
      <c r="L147" s="40">
        <v>8.25</v>
      </c>
      <c r="M147" s="41">
        <v>2</v>
      </c>
      <c r="N147" s="38">
        <v>1073</v>
      </c>
      <c r="O147" s="38" t="s">
        <v>1338</v>
      </c>
      <c r="P147" s="42"/>
      <c r="Q147" s="38"/>
      <c r="R147" s="168"/>
      <c r="S147" s="39" t="s">
        <v>307</v>
      </c>
      <c r="T147" s="43" t="s">
        <v>307</v>
      </c>
      <c r="U147" s="43"/>
      <c r="V147" s="43"/>
      <c r="W147" s="43"/>
      <c r="X147" s="43"/>
      <c r="Y147" s="250" t="s">
        <v>1338</v>
      </c>
    </row>
    <row r="148" spans="2:25">
      <c r="B148" s="26"/>
      <c r="C148" s="45" t="s">
        <v>498</v>
      </c>
      <c r="D148" s="45" t="s">
        <v>301</v>
      </c>
      <c r="E148" s="46">
        <v>7.5</v>
      </c>
      <c r="F148" s="46">
        <v>3.5</v>
      </c>
      <c r="G148" s="46">
        <v>1.125</v>
      </c>
      <c r="H148" s="46">
        <f t="shared" si="8"/>
        <v>9.75</v>
      </c>
      <c r="I148" s="46">
        <f t="shared" si="9"/>
        <v>5.75</v>
      </c>
      <c r="J148" s="44" t="s">
        <v>302</v>
      </c>
      <c r="K148" s="46">
        <v>9.75</v>
      </c>
      <c r="L148" s="46">
        <v>5.75</v>
      </c>
      <c r="M148" s="47">
        <v>1</v>
      </c>
      <c r="N148" s="44">
        <v>1074</v>
      </c>
      <c r="O148" s="44" t="s">
        <v>1338</v>
      </c>
      <c r="P148" s="52"/>
      <c r="Q148" s="44"/>
      <c r="R148" s="167"/>
      <c r="S148" s="45" t="s">
        <v>309</v>
      </c>
      <c r="T148" s="49" t="s">
        <v>499</v>
      </c>
      <c r="U148" s="49"/>
      <c r="V148" s="49"/>
      <c r="W148" s="49"/>
      <c r="X148" s="49"/>
      <c r="Y148" s="250" t="s">
        <v>1338</v>
      </c>
    </row>
    <row r="149" spans="2:25">
      <c r="B149" s="26"/>
      <c r="C149" s="39" t="s">
        <v>500</v>
      </c>
      <c r="D149" s="39" t="s">
        <v>301</v>
      </c>
      <c r="E149" s="40">
        <v>8.125</v>
      </c>
      <c r="F149" s="40">
        <v>1.0625</v>
      </c>
      <c r="G149" s="40">
        <v>0.5</v>
      </c>
      <c r="H149" s="40">
        <f t="shared" si="8"/>
        <v>9.125</v>
      </c>
      <c r="I149" s="40">
        <f t="shared" si="9"/>
        <v>2.0625</v>
      </c>
      <c r="J149" s="38" t="s">
        <v>302</v>
      </c>
      <c r="K149" s="40">
        <v>9.125</v>
      </c>
      <c r="L149" s="40">
        <v>4.125</v>
      </c>
      <c r="M149" s="41">
        <v>2</v>
      </c>
      <c r="N149" s="38">
        <v>1075</v>
      </c>
      <c r="O149" s="38" t="s">
        <v>1338</v>
      </c>
      <c r="P149" s="51"/>
      <c r="Q149" s="38"/>
      <c r="R149" s="168"/>
      <c r="S149" s="39" t="s">
        <v>309</v>
      </c>
      <c r="T149" s="43" t="s">
        <v>501</v>
      </c>
      <c r="U149" s="43"/>
      <c r="V149" s="43"/>
      <c r="W149" s="43"/>
      <c r="X149" s="43"/>
      <c r="Y149" s="250" t="s">
        <v>1338</v>
      </c>
    </row>
    <row r="150" spans="2:25">
      <c r="B150" s="26"/>
      <c r="C150" s="45" t="s">
        <v>502</v>
      </c>
      <c r="D150" s="45" t="s">
        <v>301</v>
      </c>
      <c r="E150" s="46">
        <v>10.25</v>
      </c>
      <c r="F150" s="46">
        <v>5.25</v>
      </c>
      <c r="G150" s="46">
        <v>0.6875</v>
      </c>
      <c r="H150" s="46">
        <f t="shared" si="8"/>
        <v>11.625</v>
      </c>
      <c r="I150" s="46">
        <f t="shared" si="9"/>
        <v>6.625</v>
      </c>
      <c r="J150" s="44" t="s">
        <v>302</v>
      </c>
      <c r="K150" s="46">
        <v>11.625</v>
      </c>
      <c r="L150" s="46">
        <v>6.625</v>
      </c>
      <c r="M150" s="47">
        <v>1</v>
      </c>
      <c r="N150" s="44">
        <v>1076</v>
      </c>
      <c r="O150" s="44" t="s">
        <v>1338</v>
      </c>
      <c r="P150" s="52"/>
      <c r="Q150" s="44"/>
      <c r="R150" s="167"/>
      <c r="S150" s="45" t="s">
        <v>309</v>
      </c>
      <c r="T150" s="49" t="s">
        <v>503</v>
      </c>
      <c r="U150" s="49"/>
      <c r="V150" s="49"/>
      <c r="W150" s="49"/>
      <c r="X150" s="49"/>
      <c r="Y150" s="250" t="s">
        <v>1338</v>
      </c>
    </row>
    <row r="151" spans="2:25">
      <c r="B151" s="26"/>
      <c r="C151" s="39" t="s">
        <v>504</v>
      </c>
      <c r="D151" s="39" t="s">
        <v>301</v>
      </c>
      <c r="E151" s="40">
        <v>2.25</v>
      </c>
      <c r="F151" s="40">
        <v>2</v>
      </c>
      <c r="G151" s="40">
        <v>0.875</v>
      </c>
      <c r="H151" s="40">
        <f t="shared" si="8"/>
        <v>4</v>
      </c>
      <c r="I151" s="40">
        <f t="shared" si="9"/>
        <v>3.75</v>
      </c>
      <c r="J151" s="38" t="s">
        <v>302</v>
      </c>
      <c r="K151" s="40">
        <v>4</v>
      </c>
      <c r="L151" s="40">
        <v>7.5</v>
      </c>
      <c r="M151" s="41">
        <v>2</v>
      </c>
      <c r="N151" s="38">
        <v>1077</v>
      </c>
      <c r="O151" s="38" t="s">
        <v>1338</v>
      </c>
      <c r="P151" s="51"/>
      <c r="Q151" s="38"/>
      <c r="R151" s="168"/>
      <c r="S151" s="39" t="s">
        <v>303</v>
      </c>
      <c r="T151" s="43" t="s">
        <v>505</v>
      </c>
      <c r="U151" s="43"/>
      <c r="V151" s="43"/>
      <c r="W151" s="43"/>
      <c r="X151" s="43"/>
      <c r="Y151" s="250" t="s">
        <v>1338</v>
      </c>
    </row>
    <row r="152" spans="2:25">
      <c r="B152" s="26"/>
      <c r="C152" s="45" t="s">
        <v>506</v>
      </c>
      <c r="D152" s="45" t="s">
        <v>306</v>
      </c>
      <c r="E152" s="46">
        <v>2.375</v>
      </c>
      <c r="F152" s="46">
        <v>2.125</v>
      </c>
      <c r="G152" s="46">
        <v>0.875</v>
      </c>
      <c r="H152" s="46">
        <f t="shared" si="8"/>
        <v>4.125</v>
      </c>
      <c r="I152" s="46">
        <f t="shared" si="9"/>
        <v>3.875</v>
      </c>
      <c r="J152" s="44" t="s">
        <v>302</v>
      </c>
      <c r="K152" s="46">
        <v>4.125</v>
      </c>
      <c r="L152" s="46">
        <v>7.75</v>
      </c>
      <c r="M152" s="47">
        <v>2</v>
      </c>
      <c r="N152" s="44">
        <v>1077</v>
      </c>
      <c r="O152" s="44" t="s">
        <v>1338</v>
      </c>
      <c r="P152" s="48"/>
      <c r="Q152" s="44"/>
      <c r="R152" s="167"/>
      <c r="S152" s="45" t="s">
        <v>307</v>
      </c>
      <c r="T152" s="49" t="s">
        <v>307</v>
      </c>
      <c r="U152" s="49"/>
      <c r="V152" s="49"/>
      <c r="W152" s="49"/>
      <c r="X152" s="49"/>
      <c r="Y152" s="250" t="s">
        <v>1338</v>
      </c>
    </row>
    <row r="153" spans="2:25">
      <c r="B153" s="26"/>
      <c r="C153" s="39" t="s">
        <v>1956</v>
      </c>
      <c r="D153" s="39" t="s">
        <v>306</v>
      </c>
      <c r="E153" s="40">
        <v>2.375</v>
      </c>
      <c r="F153" s="40">
        <v>2.125</v>
      </c>
      <c r="G153" s="40">
        <v>1.125</v>
      </c>
      <c r="H153" s="40">
        <f t="shared" si="8"/>
        <v>4.625</v>
      </c>
      <c r="I153" s="40">
        <f t="shared" si="9"/>
        <v>4.375</v>
      </c>
      <c r="J153" s="38" t="s">
        <v>302</v>
      </c>
      <c r="K153" s="40">
        <f>H153*2</f>
        <v>9.25</v>
      </c>
      <c r="L153" s="40">
        <f>I153*2</f>
        <v>8.75</v>
      </c>
      <c r="M153" s="41">
        <v>4</v>
      </c>
      <c r="N153" s="38">
        <v>1077</v>
      </c>
      <c r="O153" s="38" t="s">
        <v>1338</v>
      </c>
      <c r="P153" s="42"/>
      <c r="Q153" s="38"/>
      <c r="R153" s="168"/>
      <c r="S153" s="39"/>
      <c r="T153" s="43"/>
      <c r="U153" s="43"/>
      <c r="V153" s="43"/>
      <c r="W153" s="43"/>
      <c r="X153" s="43"/>
      <c r="Y153" s="250" t="s">
        <v>1338</v>
      </c>
    </row>
    <row r="154" spans="2:25">
      <c r="B154" s="26"/>
      <c r="C154" s="45" t="s">
        <v>507</v>
      </c>
      <c r="D154" s="45" t="s">
        <v>301</v>
      </c>
      <c r="E154" s="46">
        <v>5.75</v>
      </c>
      <c r="F154" s="46">
        <v>5</v>
      </c>
      <c r="G154" s="46">
        <v>1.75</v>
      </c>
      <c r="H154" s="46">
        <f t="shared" si="8"/>
        <v>9.25</v>
      </c>
      <c r="I154" s="46">
        <f t="shared" si="9"/>
        <v>8.5</v>
      </c>
      <c r="J154" s="44" t="s">
        <v>302</v>
      </c>
      <c r="K154" s="46">
        <v>9.25</v>
      </c>
      <c r="L154" s="46">
        <v>8.5</v>
      </c>
      <c r="M154" s="47">
        <v>1</v>
      </c>
      <c r="N154" s="44">
        <v>1078</v>
      </c>
      <c r="O154" s="44" t="s">
        <v>1338</v>
      </c>
      <c r="P154" s="52"/>
      <c r="Q154" s="44"/>
      <c r="R154" s="167"/>
      <c r="S154" s="45" t="s">
        <v>303</v>
      </c>
      <c r="T154" s="49" t="s">
        <v>508</v>
      </c>
      <c r="U154" s="49"/>
      <c r="V154" s="49"/>
      <c r="W154" s="49"/>
      <c r="X154" s="49"/>
      <c r="Y154" s="250" t="s">
        <v>1338</v>
      </c>
    </row>
    <row r="155" spans="2:25">
      <c r="B155" s="26"/>
      <c r="C155" s="39" t="s">
        <v>509</v>
      </c>
      <c r="D155" s="39" t="s">
        <v>306</v>
      </c>
      <c r="E155" s="40">
        <v>5.9375</v>
      </c>
      <c r="F155" s="40">
        <v>5.1875</v>
      </c>
      <c r="G155" s="40">
        <v>1</v>
      </c>
      <c r="H155" s="40">
        <f t="shared" si="8"/>
        <v>7.9375</v>
      </c>
      <c r="I155" s="40">
        <f t="shared" si="9"/>
        <v>7.1875</v>
      </c>
      <c r="J155" s="38" t="s">
        <v>302</v>
      </c>
      <c r="K155" s="40">
        <v>7.9375</v>
      </c>
      <c r="L155" s="40">
        <v>7.1875</v>
      </c>
      <c r="M155" s="41">
        <v>1</v>
      </c>
      <c r="N155" s="38">
        <v>1078</v>
      </c>
      <c r="O155" s="38" t="s">
        <v>1338</v>
      </c>
      <c r="P155" s="42"/>
      <c r="Q155" s="38"/>
      <c r="R155" s="168"/>
      <c r="S155" s="39" t="s">
        <v>307</v>
      </c>
      <c r="T155" s="43" t="s">
        <v>307</v>
      </c>
      <c r="U155" s="43"/>
      <c r="V155" s="43"/>
      <c r="W155" s="43"/>
      <c r="X155" s="43"/>
      <c r="Y155" s="250" t="s">
        <v>1338</v>
      </c>
    </row>
    <row r="156" spans="2:25">
      <c r="B156" s="26"/>
      <c r="C156" s="45" t="s">
        <v>510</v>
      </c>
      <c r="D156" s="45" t="s">
        <v>301</v>
      </c>
      <c r="E156" s="46">
        <v>8.75</v>
      </c>
      <c r="F156" s="46">
        <v>1.5</v>
      </c>
      <c r="G156" s="46">
        <v>0.625</v>
      </c>
      <c r="H156" s="46">
        <f t="shared" si="8"/>
        <v>10</v>
      </c>
      <c r="I156" s="46">
        <f t="shared" si="9"/>
        <v>2.75</v>
      </c>
      <c r="J156" s="44" t="s">
        <v>318</v>
      </c>
      <c r="K156" s="46">
        <v>10</v>
      </c>
      <c r="L156" s="46">
        <v>10.75</v>
      </c>
      <c r="M156" s="47">
        <v>4</v>
      </c>
      <c r="N156" s="44">
        <v>1079</v>
      </c>
      <c r="O156" s="44" t="s">
        <v>1338</v>
      </c>
      <c r="P156" s="52"/>
      <c r="Q156" s="44"/>
      <c r="R156" s="167"/>
      <c r="S156" s="45" t="s">
        <v>303</v>
      </c>
      <c r="T156" s="49" t="s">
        <v>511</v>
      </c>
      <c r="U156" s="49"/>
      <c r="V156" s="49"/>
      <c r="W156" s="49"/>
      <c r="X156" s="49"/>
      <c r="Y156" s="250" t="s">
        <v>1338</v>
      </c>
    </row>
    <row r="157" spans="2:25">
      <c r="B157" s="26"/>
      <c r="C157" s="39" t="s">
        <v>512</v>
      </c>
      <c r="D157" s="39" t="s">
        <v>306</v>
      </c>
      <c r="E157" s="40">
        <v>8.9375</v>
      </c>
      <c r="F157" s="40">
        <v>1.625</v>
      </c>
      <c r="G157" s="40">
        <v>0.5</v>
      </c>
      <c r="H157" s="40">
        <f t="shared" si="8"/>
        <v>9.9375</v>
      </c>
      <c r="I157" s="40">
        <f t="shared" si="9"/>
        <v>2.625</v>
      </c>
      <c r="J157" s="38" t="s">
        <v>318</v>
      </c>
      <c r="K157" s="40">
        <v>10</v>
      </c>
      <c r="L157" s="40">
        <v>10.75</v>
      </c>
      <c r="M157" s="41">
        <v>4</v>
      </c>
      <c r="N157" s="38">
        <v>1079</v>
      </c>
      <c r="O157" s="38" t="s">
        <v>1338</v>
      </c>
      <c r="P157" s="42"/>
      <c r="Q157" s="38"/>
      <c r="R157" s="168"/>
      <c r="S157" s="39" t="s">
        <v>307</v>
      </c>
      <c r="T157" s="43" t="s">
        <v>307</v>
      </c>
      <c r="U157" s="43"/>
      <c r="V157" s="43"/>
      <c r="W157" s="43"/>
      <c r="X157" s="43"/>
      <c r="Y157" s="250" t="s">
        <v>1338</v>
      </c>
    </row>
    <row r="158" spans="2:25">
      <c r="B158" s="26"/>
      <c r="C158" s="45" t="s">
        <v>513</v>
      </c>
      <c r="D158" s="45" t="s">
        <v>301</v>
      </c>
      <c r="E158" s="46">
        <v>4.5</v>
      </c>
      <c r="F158" s="46">
        <v>2</v>
      </c>
      <c r="G158" s="46">
        <v>0.5</v>
      </c>
      <c r="H158" s="46">
        <f t="shared" si="8"/>
        <v>5.5</v>
      </c>
      <c r="I158" s="46">
        <f t="shared" si="9"/>
        <v>3</v>
      </c>
      <c r="J158" s="44" t="s">
        <v>318</v>
      </c>
      <c r="K158" s="46">
        <v>11</v>
      </c>
      <c r="L158" s="46">
        <v>6</v>
      </c>
      <c r="M158" s="47">
        <v>4</v>
      </c>
      <c r="N158" s="44">
        <v>1080</v>
      </c>
      <c r="O158" s="44" t="s">
        <v>1338</v>
      </c>
      <c r="P158" s="52"/>
      <c r="Q158" s="44"/>
      <c r="R158" s="167"/>
      <c r="S158" s="45" t="s">
        <v>303</v>
      </c>
      <c r="T158" s="49" t="s">
        <v>514</v>
      </c>
      <c r="U158" s="49"/>
      <c r="V158" s="49"/>
      <c r="W158" s="49"/>
      <c r="X158" s="49"/>
      <c r="Y158" s="250" t="s">
        <v>1338</v>
      </c>
    </row>
    <row r="159" spans="2:25">
      <c r="B159" s="26"/>
      <c r="C159" s="39" t="s">
        <v>515</v>
      </c>
      <c r="D159" s="39" t="s">
        <v>306</v>
      </c>
      <c r="E159" s="40">
        <v>4.625</v>
      </c>
      <c r="F159" s="40">
        <v>2.125</v>
      </c>
      <c r="G159" s="40">
        <v>0.4375</v>
      </c>
      <c r="H159" s="40">
        <f t="shared" si="8"/>
        <v>5.5</v>
      </c>
      <c r="I159" s="40">
        <f t="shared" si="9"/>
        <v>3</v>
      </c>
      <c r="J159" s="38" t="s">
        <v>318</v>
      </c>
      <c r="K159" s="40">
        <v>11</v>
      </c>
      <c r="L159" s="40">
        <v>6</v>
      </c>
      <c r="M159" s="41">
        <v>4</v>
      </c>
      <c r="N159" s="38">
        <v>1080</v>
      </c>
      <c r="O159" s="38" t="s">
        <v>1338</v>
      </c>
      <c r="P159" s="42"/>
      <c r="Q159" s="38"/>
      <c r="R159" s="168"/>
      <c r="S159" s="39" t="s">
        <v>307</v>
      </c>
      <c r="T159" s="43" t="s">
        <v>307</v>
      </c>
      <c r="U159" s="43"/>
      <c r="V159" s="43"/>
      <c r="W159" s="43"/>
      <c r="X159" s="43"/>
      <c r="Y159" s="250" t="s">
        <v>1338</v>
      </c>
    </row>
    <row r="160" spans="2:25">
      <c r="B160" s="26"/>
      <c r="C160" s="45" t="s">
        <v>516</v>
      </c>
      <c r="D160" s="45" t="s">
        <v>301</v>
      </c>
      <c r="E160" s="46">
        <v>3.625</v>
      </c>
      <c r="F160" s="46">
        <v>1.4375</v>
      </c>
      <c r="G160" s="46">
        <v>0.625</v>
      </c>
      <c r="H160" s="46">
        <f t="shared" si="8"/>
        <v>4.875</v>
      </c>
      <c r="I160" s="46">
        <f t="shared" si="9"/>
        <v>2.6875</v>
      </c>
      <c r="J160" s="44" t="s">
        <v>318</v>
      </c>
      <c r="K160" s="46">
        <v>9.75</v>
      </c>
      <c r="L160" s="46">
        <v>5.25</v>
      </c>
      <c r="M160" s="47">
        <v>4</v>
      </c>
      <c r="N160" s="44">
        <v>1081</v>
      </c>
      <c r="O160" s="44" t="s">
        <v>1338</v>
      </c>
      <c r="P160" s="52"/>
      <c r="Q160" s="44"/>
      <c r="R160" s="167"/>
      <c r="S160" s="45" t="s">
        <v>303</v>
      </c>
      <c r="T160" s="49" t="s">
        <v>517</v>
      </c>
      <c r="U160" s="49"/>
      <c r="V160" s="49"/>
      <c r="W160" s="49"/>
      <c r="X160" s="49"/>
      <c r="Y160" s="250" t="s">
        <v>1338</v>
      </c>
    </row>
    <row r="161" spans="2:25">
      <c r="B161" s="26"/>
      <c r="C161" s="39" t="s">
        <v>518</v>
      </c>
      <c r="D161" s="39" t="s">
        <v>306</v>
      </c>
      <c r="E161" s="40">
        <v>3.75</v>
      </c>
      <c r="F161" s="40">
        <v>1.5625</v>
      </c>
      <c r="G161" s="40">
        <v>0.5</v>
      </c>
      <c r="H161" s="40">
        <f t="shared" si="8"/>
        <v>4.75</v>
      </c>
      <c r="I161" s="40">
        <f t="shared" si="9"/>
        <v>2.5625</v>
      </c>
      <c r="J161" s="38" t="s">
        <v>318</v>
      </c>
      <c r="K161" s="40">
        <v>9.75</v>
      </c>
      <c r="L161" s="40">
        <v>5.25</v>
      </c>
      <c r="M161" s="41">
        <v>4</v>
      </c>
      <c r="N161" s="38">
        <v>1081</v>
      </c>
      <c r="O161" s="38" t="s">
        <v>1338</v>
      </c>
      <c r="P161" s="42"/>
      <c r="Q161" s="38"/>
      <c r="R161" s="168"/>
      <c r="S161" s="39" t="s">
        <v>307</v>
      </c>
      <c r="T161" s="43" t="s">
        <v>307</v>
      </c>
      <c r="U161" s="43"/>
      <c r="V161" s="43"/>
      <c r="W161" s="43"/>
      <c r="X161" s="43"/>
      <c r="Y161" s="250" t="s">
        <v>1338</v>
      </c>
    </row>
    <row r="162" spans="2:25">
      <c r="B162" s="26"/>
      <c r="C162" s="45" t="s">
        <v>519</v>
      </c>
      <c r="D162" s="45" t="s">
        <v>301</v>
      </c>
      <c r="E162" s="46">
        <v>3.75</v>
      </c>
      <c r="F162" s="46">
        <v>2.875</v>
      </c>
      <c r="G162" s="46">
        <v>0.625</v>
      </c>
      <c r="H162" s="46">
        <f t="shared" si="8"/>
        <v>5</v>
      </c>
      <c r="I162" s="46">
        <f t="shared" si="9"/>
        <v>4.125</v>
      </c>
      <c r="J162" s="44" t="s">
        <v>318</v>
      </c>
      <c r="K162" s="46">
        <v>10</v>
      </c>
      <c r="L162" s="46">
        <v>8.125</v>
      </c>
      <c r="M162" s="47">
        <v>4</v>
      </c>
      <c r="N162" s="44">
        <v>1082</v>
      </c>
      <c r="O162" s="44" t="s">
        <v>1338</v>
      </c>
      <c r="P162" s="52"/>
      <c r="Q162" s="44"/>
      <c r="R162" s="167"/>
      <c r="S162" s="45" t="s">
        <v>303</v>
      </c>
      <c r="T162" s="49" t="s">
        <v>524</v>
      </c>
      <c r="U162" s="49"/>
      <c r="V162" s="49"/>
      <c r="W162" s="49"/>
      <c r="X162" s="49"/>
      <c r="Y162" s="250" t="s">
        <v>1338</v>
      </c>
    </row>
    <row r="163" spans="2:25">
      <c r="B163" s="26"/>
      <c r="C163" s="39" t="s">
        <v>525</v>
      </c>
      <c r="D163" s="39" t="s">
        <v>306</v>
      </c>
      <c r="E163" s="40">
        <v>3.875</v>
      </c>
      <c r="F163" s="40">
        <v>3</v>
      </c>
      <c r="G163" s="40">
        <v>0.5</v>
      </c>
      <c r="H163" s="40">
        <f t="shared" si="8"/>
        <v>4.875</v>
      </c>
      <c r="I163" s="40">
        <f t="shared" si="9"/>
        <v>4</v>
      </c>
      <c r="J163" s="38" t="s">
        <v>318</v>
      </c>
      <c r="K163" s="40">
        <v>10</v>
      </c>
      <c r="L163" s="40">
        <v>8.125</v>
      </c>
      <c r="M163" s="41">
        <v>4</v>
      </c>
      <c r="N163" s="38">
        <v>1082</v>
      </c>
      <c r="O163" s="38" t="s">
        <v>1338</v>
      </c>
      <c r="P163" s="42"/>
      <c r="Q163" s="38"/>
      <c r="R163" s="168"/>
      <c r="S163" s="39" t="s">
        <v>307</v>
      </c>
      <c r="T163" s="43" t="s">
        <v>307</v>
      </c>
      <c r="U163" s="43"/>
      <c r="V163" s="43"/>
      <c r="W163" s="43"/>
      <c r="X163" s="43"/>
      <c r="Y163" s="250" t="s">
        <v>1338</v>
      </c>
    </row>
    <row r="164" spans="2:25">
      <c r="B164" s="26"/>
      <c r="C164" s="45" t="s">
        <v>526</v>
      </c>
      <c r="D164" s="45" t="s">
        <v>301</v>
      </c>
      <c r="E164" s="46">
        <v>4.75</v>
      </c>
      <c r="F164" s="46">
        <v>3.625</v>
      </c>
      <c r="G164" s="46">
        <v>0.75</v>
      </c>
      <c r="H164" s="46">
        <f t="shared" si="8"/>
        <v>6.25</v>
      </c>
      <c r="I164" s="46">
        <f t="shared" si="9"/>
        <v>5.125</v>
      </c>
      <c r="J164" s="44" t="s">
        <v>318</v>
      </c>
      <c r="K164" s="46">
        <v>6.25</v>
      </c>
      <c r="L164" s="46">
        <v>9.75</v>
      </c>
      <c r="M164" s="47">
        <v>2</v>
      </c>
      <c r="N164" s="44">
        <v>1083</v>
      </c>
      <c r="O164" s="44" t="s">
        <v>1338</v>
      </c>
      <c r="P164" s="52"/>
      <c r="Q164" s="44"/>
      <c r="R164" s="167"/>
      <c r="S164" s="45" t="s">
        <v>303</v>
      </c>
      <c r="T164" s="49" t="s">
        <v>527</v>
      </c>
      <c r="U164" s="49"/>
      <c r="V164" s="49"/>
      <c r="W164" s="49"/>
      <c r="X164" s="49"/>
      <c r="Y164" s="250" t="s">
        <v>1338</v>
      </c>
    </row>
    <row r="165" spans="2:25">
      <c r="B165" s="26"/>
      <c r="C165" s="39" t="s">
        <v>528</v>
      </c>
      <c r="D165" s="39" t="s">
        <v>306</v>
      </c>
      <c r="E165" s="40">
        <v>4.875</v>
      </c>
      <c r="F165" s="40">
        <v>3.75</v>
      </c>
      <c r="G165" s="40">
        <v>0.4375</v>
      </c>
      <c r="H165" s="40">
        <f t="shared" si="8"/>
        <v>5.75</v>
      </c>
      <c r="I165" s="40">
        <f t="shared" si="9"/>
        <v>4.625</v>
      </c>
      <c r="J165" s="38" t="s">
        <v>318</v>
      </c>
      <c r="K165" s="40">
        <v>6.25</v>
      </c>
      <c r="L165" s="40">
        <v>9.75</v>
      </c>
      <c r="M165" s="41">
        <v>2</v>
      </c>
      <c r="N165" s="38">
        <v>1083</v>
      </c>
      <c r="O165" s="38" t="s">
        <v>1338</v>
      </c>
      <c r="P165" s="42"/>
      <c r="Q165" s="38"/>
      <c r="R165" s="168"/>
      <c r="S165" s="39" t="s">
        <v>307</v>
      </c>
      <c r="T165" s="43" t="s">
        <v>307</v>
      </c>
      <c r="U165" s="43"/>
      <c r="V165" s="43"/>
      <c r="W165" s="43"/>
      <c r="X165" s="43"/>
      <c r="Y165" s="250" t="s">
        <v>1338</v>
      </c>
    </row>
    <row r="166" spans="2:25">
      <c r="B166" s="26"/>
      <c r="C166" s="45" t="s">
        <v>529</v>
      </c>
      <c r="D166" s="45" t="s">
        <v>301</v>
      </c>
      <c r="E166" s="46">
        <v>4.375</v>
      </c>
      <c r="F166" s="46">
        <v>3.5</v>
      </c>
      <c r="G166" s="46">
        <v>0.75</v>
      </c>
      <c r="H166" s="46">
        <f t="shared" si="8"/>
        <v>5.875</v>
      </c>
      <c r="I166" s="46">
        <f t="shared" si="9"/>
        <v>5</v>
      </c>
      <c r="J166" s="44" t="s">
        <v>318</v>
      </c>
      <c r="K166" s="46">
        <v>5.875</v>
      </c>
      <c r="L166" s="46">
        <v>9.75</v>
      </c>
      <c r="M166" s="47">
        <v>2</v>
      </c>
      <c r="N166" s="44">
        <v>1084</v>
      </c>
      <c r="O166" s="44" t="s">
        <v>1338</v>
      </c>
      <c r="P166" s="52"/>
      <c r="Q166" s="44"/>
      <c r="R166" s="167"/>
      <c r="S166" s="45" t="s">
        <v>303</v>
      </c>
      <c r="T166" s="49" t="s">
        <v>530</v>
      </c>
      <c r="U166" s="49"/>
      <c r="V166" s="49"/>
      <c r="W166" s="49"/>
      <c r="X166" s="49"/>
      <c r="Y166" s="250" t="s">
        <v>1338</v>
      </c>
    </row>
    <row r="167" spans="2:25">
      <c r="B167" s="26"/>
      <c r="C167" s="39" t="s">
        <v>531</v>
      </c>
      <c r="D167" s="39" t="s">
        <v>306</v>
      </c>
      <c r="E167" s="40">
        <v>4.5</v>
      </c>
      <c r="F167" s="40">
        <v>3.625</v>
      </c>
      <c r="G167" s="40">
        <v>0.5625</v>
      </c>
      <c r="H167" s="40">
        <f t="shared" si="8"/>
        <v>5.625</v>
      </c>
      <c r="I167" s="40">
        <f t="shared" si="9"/>
        <v>4.75</v>
      </c>
      <c r="J167" s="38" t="s">
        <v>318</v>
      </c>
      <c r="K167" s="40">
        <v>5.875</v>
      </c>
      <c r="L167" s="40">
        <v>9.75</v>
      </c>
      <c r="M167" s="41">
        <v>2</v>
      </c>
      <c r="N167" s="38">
        <v>1084</v>
      </c>
      <c r="O167" s="38" t="s">
        <v>1338</v>
      </c>
      <c r="P167" s="42"/>
      <c r="Q167" s="38"/>
      <c r="R167" s="168"/>
      <c r="S167" s="39" t="s">
        <v>307</v>
      </c>
      <c r="T167" s="43" t="s">
        <v>307</v>
      </c>
      <c r="U167" s="43"/>
      <c r="V167" s="43"/>
      <c r="W167" s="43"/>
      <c r="X167" s="43"/>
      <c r="Y167" s="250" t="s">
        <v>1338</v>
      </c>
    </row>
    <row r="168" spans="2:25">
      <c r="B168" s="26"/>
      <c r="C168" s="45" t="s">
        <v>532</v>
      </c>
      <c r="D168" s="45" t="s">
        <v>301</v>
      </c>
      <c r="E168" s="46">
        <v>4.75</v>
      </c>
      <c r="F168" s="46">
        <v>2.75</v>
      </c>
      <c r="G168" s="46">
        <v>0.6875</v>
      </c>
      <c r="H168" s="46">
        <f t="shared" si="8"/>
        <v>6.125</v>
      </c>
      <c r="I168" s="46">
        <f t="shared" si="9"/>
        <v>4.125</v>
      </c>
      <c r="J168" s="44" t="s">
        <v>318</v>
      </c>
      <c r="K168" s="46">
        <v>6.125</v>
      </c>
      <c r="L168" s="46">
        <v>8.125</v>
      </c>
      <c r="M168" s="47">
        <v>2</v>
      </c>
      <c r="N168" s="44">
        <v>1085</v>
      </c>
      <c r="O168" s="44" t="s">
        <v>1338</v>
      </c>
      <c r="P168" s="52"/>
      <c r="Q168" s="44"/>
      <c r="R168" s="167"/>
      <c r="S168" s="45" t="s">
        <v>303</v>
      </c>
      <c r="T168" s="49" t="s">
        <v>533</v>
      </c>
      <c r="U168" s="49"/>
      <c r="V168" s="49"/>
      <c r="W168" s="49"/>
      <c r="X168" s="49"/>
      <c r="Y168" s="250" t="s">
        <v>1338</v>
      </c>
    </row>
    <row r="169" spans="2:25">
      <c r="B169" s="26"/>
      <c r="C169" s="39" t="s">
        <v>534</v>
      </c>
      <c r="D169" s="39" t="s">
        <v>306</v>
      </c>
      <c r="E169" s="40">
        <v>4.875</v>
      </c>
      <c r="F169" s="40">
        <v>2.875</v>
      </c>
      <c r="G169" s="40">
        <v>0.5625</v>
      </c>
      <c r="H169" s="40">
        <f t="shared" si="8"/>
        <v>6</v>
      </c>
      <c r="I169" s="40">
        <f t="shared" si="9"/>
        <v>4</v>
      </c>
      <c r="J169" s="38" t="s">
        <v>318</v>
      </c>
      <c r="K169" s="40">
        <v>6.125</v>
      </c>
      <c r="L169" s="40">
        <v>8.125</v>
      </c>
      <c r="M169" s="41">
        <v>2</v>
      </c>
      <c r="N169" s="38">
        <v>1085</v>
      </c>
      <c r="O169" s="38" t="s">
        <v>1338</v>
      </c>
      <c r="P169" s="42"/>
      <c r="Q169" s="38"/>
      <c r="R169" s="168"/>
      <c r="S169" s="39" t="s">
        <v>307</v>
      </c>
      <c r="T169" s="43" t="s">
        <v>307</v>
      </c>
      <c r="U169" s="43"/>
      <c r="V169" s="43"/>
      <c r="W169" s="43"/>
      <c r="X169" s="43"/>
      <c r="Y169" s="250" t="s">
        <v>1338</v>
      </c>
    </row>
    <row r="170" spans="2:25">
      <c r="B170" s="26"/>
      <c r="C170" s="45" t="s">
        <v>535</v>
      </c>
      <c r="D170" s="45" t="s">
        <v>301</v>
      </c>
      <c r="E170" s="46">
        <v>2</v>
      </c>
      <c r="F170" s="46">
        <v>1.5625</v>
      </c>
      <c r="G170" s="46">
        <v>0.625</v>
      </c>
      <c r="H170" s="46">
        <f t="shared" si="8"/>
        <v>3.25</v>
      </c>
      <c r="I170" s="46">
        <f t="shared" si="9"/>
        <v>2.8125</v>
      </c>
      <c r="J170" s="44" t="s">
        <v>302</v>
      </c>
      <c r="K170" s="46">
        <v>6.5</v>
      </c>
      <c r="L170" s="46">
        <v>5.625</v>
      </c>
      <c r="M170" s="47">
        <v>4</v>
      </c>
      <c r="N170" s="44">
        <v>1086</v>
      </c>
      <c r="O170" s="44" t="s">
        <v>1338</v>
      </c>
      <c r="P170" s="52"/>
      <c r="Q170" s="44"/>
      <c r="R170" s="167"/>
      <c r="S170" s="45" t="s">
        <v>303</v>
      </c>
      <c r="T170" s="49" t="s">
        <v>536</v>
      </c>
      <c r="U170" s="49"/>
      <c r="V170" s="49"/>
      <c r="W170" s="49"/>
      <c r="X170" s="49"/>
      <c r="Y170" s="250" t="s">
        <v>1338</v>
      </c>
    </row>
    <row r="171" spans="2:25">
      <c r="B171" s="26"/>
      <c r="C171" s="39" t="s">
        <v>537</v>
      </c>
      <c r="D171" s="39" t="s">
        <v>306</v>
      </c>
      <c r="E171" s="40">
        <v>2.125</v>
      </c>
      <c r="F171" s="40">
        <v>1.6875</v>
      </c>
      <c r="G171" s="40">
        <v>0.5</v>
      </c>
      <c r="H171" s="40">
        <f t="shared" si="8"/>
        <v>3.125</v>
      </c>
      <c r="I171" s="40">
        <f t="shared" si="9"/>
        <v>2.6875</v>
      </c>
      <c r="J171" s="38" t="s">
        <v>302</v>
      </c>
      <c r="K171" s="40">
        <v>6.25</v>
      </c>
      <c r="L171" s="40">
        <v>5.375</v>
      </c>
      <c r="M171" s="41">
        <v>4</v>
      </c>
      <c r="N171" s="38">
        <v>1086</v>
      </c>
      <c r="O171" s="38" t="s">
        <v>1338</v>
      </c>
      <c r="P171" s="42"/>
      <c r="Q171" s="38"/>
      <c r="R171" s="168"/>
      <c r="S171" s="39" t="s">
        <v>307</v>
      </c>
      <c r="T171" s="43" t="s">
        <v>307</v>
      </c>
      <c r="U171" s="43"/>
      <c r="V171" s="43"/>
      <c r="W171" s="43"/>
      <c r="X171" s="43"/>
      <c r="Y171" s="250" t="s">
        <v>1338</v>
      </c>
    </row>
    <row r="172" spans="2:25">
      <c r="B172" s="26"/>
      <c r="C172" s="45" t="s">
        <v>541</v>
      </c>
      <c r="D172" s="45" t="s">
        <v>301</v>
      </c>
      <c r="E172" s="46">
        <v>5.625</v>
      </c>
      <c r="F172" s="46">
        <v>4.5625</v>
      </c>
      <c r="G172" s="46">
        <v>0.6875</v>
      </c>
      <c r="H172" s="46">
        <f t="shared" si="8"/>
        <v>7</v>
      </c>
      <c r="I172" s="46">
        <f t="shared" si="9"/>
        <v>5.9375</v>
      </c>
      <c r="J172" s="44" t="s">
        <v>318</v>
      </c>
      <c r="K172" s="46">
        <v>14</v>
      </c>
      <c r="L172" s="46">
        <v>11.75</v>
      </c>
      <c r="M172" s="47">
        <v>4</v>
      </c>
      <c r="N172" s="44">
        <v>1088</v>
      </c>
      <c r="O172" s="44" t="s">
        <v>1338</v>
      </c>
      <c r="P172" s="52"/>
      <c r="Q172" s="44"/>
      <c r="R172" s="167"/>
      <c r="S172" s="45" t="s">
        <v>303</v>
      </c>
      <c r="T172" s="49" t="s">
        <v>542</v>
      </c>
      <c r="U172" s="49"/>
      <c r="V172" s="49"/>
      <c r="W172" s="49"/>
      <c r="X172" s="49"/>
      <c r="Y172" s="250" t="s">
        <v>1338</v>
      </c>
    </row>
    <row r="173" spans="2:25">
      <c r="B173" s="26"/>
      <c r="C173" s="39" t="s">
        <v>543</v>
      </c>
      <c r="D173" s="39" t="s">
        <v>306</v>
      </c>
      <c r="E173" s="40">
        <v>5.8125</v>
      </c>
      <c r="F173" s="40">
        <v>4.6875</v>
      </c>
      <c r="G173" s="40">
        <v>0.5625</v>
      </c>
      <c r="H173" s="40">
        <f t="shared" si="8"/>
        <v>6.9375</v>
      </c>
      <c r="I173" s="40">
        <f t="shared" si="9"/>
        <v>5.8125</v>
      </c>
      <c r="J173" s="38" t="s">
        <v>318</v>
      </c>
      <c r="K173" s="40">
        <v>14</v>
      </c>
      <c r="L173" s="40">
        <v>11.75</v>
      </c>
      <c r="M173" s="41">
        <v>4</v>
      </c>
      <c r="N173" s="38">
        <v>1088</v>
      </c>
      <c r="O173" s="38" t="s">
        <v>1338</v>
      </c>
      <c r="P173" s="42"/>
      <c r="Q173" s="38"/>
      <c r="R173" s="168"/>
      <c r="S173" s="39" t="s">
        <v>307</v>
      </c>
      <c r="T173" s="43" t="s">
        <v>307</v>
      </c>
      <c r="U173" s="43"/>
      <c r="V173" s="43"/>
      <c r="W173" s="43"/>
      <c r="X173" s="43"/>
      <c r="Y173" s="250" t="s">
        <v>1338</v>
      </c>
    </row>
    <row r="174" spans="2:25">
      <c r="B174" s="26"/>
      <c r="C174" s="45" t="s">
        <v>544</v>
      </c>
      <c r="D174" s="45" t="s">
        <v>301</v>
      </c>
      <c r="E174" s="46">
        <v>7.625</v>
      </c>
      <c r="F174" s="46">
        <v>4.125</v>
      </c>
      <c r="G174" s="46">
        <v>0.6875</v>
      </c>
      <c r="H174" s="46">
        <f t="shared" si="8"/>
        <v>9</v>
      </c>
      <c r="I174" s="46">
        <f t="shared" si="9"/>
        <v>5.5</v>
      </c>
      <c r="J174" s="44" t="s">
        <v>318</v>
      </c>
      <c r="K174" s="46">
        <v>9</v>
      </c>
      <c r="L174" s="46">
        <v>10.875</v>
      </c>
      <c r="M174" s="47">
        <v>2</v>
      </c>
      <c r="N174" s="44">
        <v>1089</v>
      </c>
      <c r="O174" s="44" t="s">
        <v>1338</v>
      </c>
      <c r="P174" s="52"/>
      <c r="Q174" s="44"/>
      <c r="R174" s="167"/>
      <c r="S174" s="45" t="s">
        <v>303</v>
      </c>
      <c r="T174" s="49" t="s">
        <v>545</v>
      </c>
      <c r="U174" s="49"/>
      <c r="V174" s="49"/>
      <c r="W174" s="49"/>
      <c r="X174" s="49"/>
      <c r="Y174" s="250" t="s">
        <v>1338</v>
      </c>
    </row>
    <row r="175" spans="2:25">
      <c r="B175" s="26"/>
      <c r="C175" s="39" t="s">
        <v>546</v>
      </c>
      <c r="D175" s="39" t="s">
        <v>306</v>
      </c>
      <c r="E175" s="40">
        <v>7.8125</v>
      </c>
      <c r="F175" s="40">
        <v>4.25</v>
      </c>
      <c r="G175" s="40">
        <v>0.5625</v>
      </c>
      <c r="H175" s="58">
        <f t="shared" si="8"/>
        <v>8.9375</v>
      </c>
      <c r="I175" s="40">
        <f t="shared" si="9"/>
        <v>5.375</v>
      </c>
      <c r="J175" s="38" t="s">
        <v>318</v>
      </c>
      <c r="K175" s="40">
        <v>9</v>
      </c>
      <c r="L175" s="40">
        <v>10.875</v>
      </c>
      <c r="M175" s="41">
        <v>2</v>
      </c>
      <c r="N175" s="38">
        <v>1089</v>
      </c>
      <c r="O175" s="38" t="s">
        <v>1338</v>
      </c>
      <c r="P175" s="42"/>
      <c r="Q175" s="38"/>
      <c r="R175" s="168"/>
      <c r="S175" s="39" t="s">
        <v>307</v>
      </c>
      <c r="T175" s="43" t="s">
        <v>307</v>
      </c>
      <c r="U175" s="43"/>
      <c r="V175" s="43"/>
      <c r="W175" s="43"/>
      <c r="X175" s="43"/>
      <c r="Y175" s="250" t="s">
        <v>1338</v>
      </c>
    </row>
    <row r="176" spans="2:25">
      <c r="B176" s="26"/>
      <c r="C176" s="45" t="s">
        <v>547</v>
      </c>
      <c r="D176" s="45" t="s">
        <v>301</v>
      </c>
      <c r="E176" s="46">
        <v>7</v>
      </c>
      <c r="F176" s="46">
        <v>3.75</v>
      </c>
      <c r="G176" s="46">
        <v>0.625</v>
      </c>
      <c r="H176" s="46">
        <f t="shared" si="8"/>
        <v>8.25</v>
      </c>
      <c r="I176" s="46">
        <f t="shared" si="9"/>
        <v>5</v>
      </c>
      <c r="J176" s="44" t="s">
        <v>318</v>
      </c>
      <c r="K176" s="46">
        <v>8.3125</v>
      </c>
      <c r="L176" s="46">
        <v>10</v>
      </c>
      <c r="M176" s="47">
        <v>2</v>
      </c>
      <c r="N176" s="44">
        <v>1090</v>
      </c>
      <c r="O176" s="44" t="s">
        <v>1338</v>
      </c>
      <c r="P176" s="52"/>
      <c r="Q176" s="44"/>
      <c r="R176" s="167"/>
      <c r="S176" s="45" t="s">
        <v>303</v>
      </c>
      <c r="T176" s="49" t="s">
        <v>548</v>
      </c>
      <c r="U176" s="49"/>
      <c r="V176" s="49"/>
      <c r="W176" s="49"/>
      <c r="X176" s="49"/>
      <c r="Y176" s="250" t="s">
        <v>1338</v>
      </c>
    </row>
    <row r="177" spans="2:25">
      <c r="B177" s="26"/>
      <c r="C177" s="39" t="s">
        <v>549</v>
      </c>
      <c r="D177" s="39" t="s">
        <v>306</v>
      </c>
      <c r="E177" s="40">
        <v>7.1875</v>
      </c>
      <c r="F177" s="40">
        <v>3.875</v>
      </c>
      <c r="G177" s="40">
        <v>0.5625</v>
      </c>
      <c r="H177" s="40">
        <f t="shared" si="8"/>
        <v>8.3125</v>
      </c>
      <c r="I177" s="40">
        <f t="shared" si="9"/>
        <v>5</v>
      </c>
      <c r="J177" s="38" t="s">
        <v>318</v>
      </c>
      <c r="K177" s="40">
        <v>8.3125</v>
      </c>
      <c r="L177" s="40">
        <v>10</v>
      </c>
      <c r="M177" s="41">
        <v>2</v>
      </c>
      <c r="N177" s="38">
        <v>1090</v>
      </c>
      <c r="O177" s="38" t="s">
        <v>1338</v>
      </c>
      <c r="P177" s="42"/>
      <c r="Q177" s="38"/>
      <c r="R177" s="168"/>
      <c r="S177" s="39" t="s">
        <v>307</v>
      </c>
      <c r="T177" s="43" t="s">
        <v>307</v>
      </c>
      <c r="U177" s="43"/>
      <c r="V177" s="43"/>
      <c r="W177" s="43"/>
      <c r="X177" s="43"/>
      <c r="Y177" s="250" t="s">
        <v>1338</v>
      </c>
    </row>
    <row r="178" spans="2:25">
      <c r="B178" s="26"/>
      <c r="C178" s="45" t="s">
        <v>550</v>
      </c>
      <c r="D178" s="45" t="s">
        <v>301</v>
      </c>
      <c r="E178" s="46">
        <v>6</v>
      </c>
      <c r="F178" s="46">
        <v>4</v>
      </c>
      <c r="G178" s="46">
        <v>3</v>
      </c>
      <c r="H178" s="46">
        <f t="shared" si="8"/>
        <v>12</v>
      </c>
      <c r="I178" s="46">
        <f t="shared" si="9"/>
        <v>10</v>
      </c>
      <c r="J178" s="44" t="s">
        <v>302</v>
      </c>
      <c r="K178" s="46">
        <v>12</v>
      </c>
      <c r="L178" s="46">
        <v>10</v>
      </c>
      <c r="M178" s="47">
        <v>1</v>
      </c>
      <c r="N178" s="44">
        <v>1091</v>
      </c>
      <c r="O178" s="44" t="s">
        <v>1338</v>
      </c>
      <c r="P178" s="52"/>
      <c r="Q178" s="44"/>
      <c r="R178" s="167"/>
      <c r="S178" s="45" t="s">
        <v>303</v>
      </c>
      <c r="T178" s="49" t="s">
        <v>551</v>
      </c>
      <c r="U178" s="49"/>
      <c r="V178" s="49"/>
      <c r="W178" s="49"/>
      <c r="X178" s="49"/>
      <c r="Y178" s="250" t="s">
        <v>1338</v>
      </c>
    </row>
    <row r="179" spans="2:25">
      <c r="B179" s="26"/>
      <c r="C179" s="39" t="s">
        <v>552</v>
      </c>
      <c r="D179" s="39" t="s">
        <v>306</v>
      </c>
      <c r="E179" s="40">
        <v>6.1875</v>
      </c>
      <c r="F179" s="40">
        <v>4.125</v>
      </c>
      <c r="G179" s="40">
        <v>0.75</v>
      </c>
      <c r="H179" s="40">
        <f t="shared" si="8"/>
        <v>7.6875</v>
      </c>
      <c r="I179" s="40">
        <f t="shared" si="9"/>
        <v>5.625</v>
      </c>
      <c r="J179" s="38" t="s">
        <v>302</v>
      </c>
      <c r="K179" s="40">
        <v>7.6875</v>
      </c>
      <c r="L179" s="40">
        <v>5.625</v>
      </c>
      <c r="M179" s="41">
        <v>1</v>
      </c>
      <c r="N179" s="38">
        <v>1091</v>
      </c>
      <c r="O179" s="38" t="s">
        <v>1338</v>
      </c>
      <c r="P179" s="42"/>
      <c r="Q179" s="38"/>
      <c r="R179" s="168"/>
      <c r="S179" s="39" t="s">
        <v>307</v>
      </c>
      <c r="T179" s="43" t="s">
        <v>307</v>
      </c>
      <c r="U179" s="43"/>
      <c r="V179" s="43"/>
      <c r="W179" s="43"/>
      <c r="X179" s="43"/>
      <c r="Y179" s="250" t="s">
        <v>1338</v>
      </c>
    </row>
    <row r="180" spans="2:25">
      <c r="B180" s="26"/>
      <c r="C180" s="45" t="s">
        <v>553</v>
      </c>
      <c r="D180" s="45" t="s">
        <v>301</v>
      </c>
      <c r="E180" s="46">
        <v>4.5</v>
      </c>
      <c r="F180" s="46">
        <v>2</v>
      </c>
      <c r="G180" s="46">
        <v>0.75</v>
      </c>
      <c r="H180" s="46">
        <f t="shared" si="8"/>
        <v>6</v>
      </c>
      <c r="I180" s="46">
        <f t="shared" si="9"/>
        <v>3.5</v>
      </c>
      <c r="J180" s="44" t="s">
        <v>302</v>
      </c>
      <c r="K180" s="46">
        <v>6</v>
      </c>
      <c r="L180" s="46">
        <v>7</v>
      </c>
      <c r="M180" s="47">
        <v>2</v>
      </c>
      <c r="N180" s="44">
        <v>1092</v>
      </c>
      <c r="O180" s="44" t="s">
        <v>1338</v>
      </c>
      <c r="P180" s="52"/>
      <c r="Q180" s="44"/>
      <c r="R180" s="167"/>
      <c r="S180" s="45" t="s">
        <v>307</v>
      </c>
      <c r="T180" s="49" t="s">
        <v>307</v>
      </c>
      <c r="U180" s="49"/>
      <c r="V180" s="49"/>
      <c r="W180" s="49"/>
      <c r="X180" s="49"/>
      <c r="Y180" s="250" t="s">
        <v>1338</v>
      </c>
    </row>
    <row r="181" spans="2:25">
      <c r="B181" s="26"/>
      <c r="C181" s="39" t="s">
        <v>1973</v>
      </c>
      <c r="D181" s="39" t="s">
        <v>306</v>
      </c>
      <c r="E181" s="40">
        <v>4.625</v>
      </c>
      <c r="F181" s="40">
        <v>2.125</v>
      </c>
      <c r="G181" s="40">
        <v>0.5</v>
      </c>
      <c r="H181" s="40">
        <f t="shared" si="8"/>
        <v>5.625</v>
      </c>
      <c r="I181" s="40">
        <f t="shared" si="9"/>
        <v>3.125</v>
      </c>
      <c r="J181" s="38" t="s">
        <v>302</v>
      </c>
      <c r="K181" s="40">
        <v>5.625</v>
      </c>
      <c r="L181" s="40">
        <v>6.25</v>
      </c>
      <c r="M181" s="41">
        <v>2</v>
      </c>
      <c r="N181" s="38">
        <v>1092</v>
      </c>
      <c r="O181" s="38" t="s">
        <v>1338</v>
      </c>
      <c r="P181" s="42"/>
      <c r="Q181" s="38"/>
      <c r="R181" s="168"/>
      <c r="S181" s="39" t="s">
        <v>307</v>
      </c>
      <c r="T181" s="43" t="s">
        <v>307</v>
      </c>
      <c r="U181" s="43"/>
      <c r="V181" s="43"/>
      <c r="W181" s="43"/>
      <c r="X181" s="43"/>
      <c r="Y181" s="250" t="s">
        <v>1338</v>
      </c>
    </row>
    <row r="182" spans="2:25">
      <c r="B182" s="26"/>
      <c r="C182" s="45" t="s">
        <v>554</v>
      </c>
      <c r="D182" s="45" t="s">
        <v>301</v>
      </c>
      <c r="E182" s="46">
        <v>2.4375</v>
      </c>
      <c r="F182" s="46">
        <v>2.125</v>
      </c>
      <c r="G182" s="46">
        <v>1.5625</v>
      </c>
      <c r="H182" s="46">
        <f t="shared" si="8"/>
        <v>5.5625</v>
      </c>
      <c r="I182" s="46">
        <f t="shared" si="9"/>
        <v>5.25</v>
      </c>
      <c r="J182" s="44" t="s">
        <v>302</v>
      </c>
      <c r="K182" s="46">
        <v>5.5625</v>
      </c>
      <c r="L182" s="46">
        <v>10.5</v>
      </c>
      <c r="M182" s="47">
        <v>2</v>
      </c>
      <c r="N182" s="44">
        <v>1094</v>
      </c>
      <c r="O182" s="44" t="s">
        <v>1338</v>
      </c>
      <c r="P182" s="52"/>
      <c r="Q182" s="44"/>
      <c r="R182" s="167"/>
      <c r="S182" s="45" t="s">
        <v>303</v>
      </c>
      <c r="T182" s="49" t="s">
        <v>555</v>
      </c>
      <c r="U182" s="49"/>
      <c r="V182" s="49"/>
      <c r="W182" s="49"/>
      <c r="X182" s="49"/>
      <c r="Y182" s="250" t="s">
        <v>1338</v>
      </c>
    </row>
    <row r="183" spans="2:25">
      <c r="B183" s="26"/>
      <c r="C183" s="39" t="s">
        <v>556</v>
      </c>
      <c r="D183" s="39" t="s">
        <v>306</v>
      </c>
      <c r="E183" s="40">
        <v>2.5625</v>
      </c>
      <c r="F183" s="40">
        <v>2.25</v>
      </c>
      <c r="G183" s="40">
        <v>0.625</v>
      </c>
      <c r="H183" s="40">
        <f t="shared" si="8"/>
        <v>3.8125</v>
      </c>
      <c r="I183" s="40">
        <f t="shared" si="9"/>
        <v>3.5</v>
      </c>
      <c r="J183" s="38" t="s">
        <v>302</v>
      </c>
      <c r="K183" s="40">
        <v>3.8125</v>
      </c>
      <c r="L183" s="40">
        <v>7</v>
      </c>
      <c r="M183" s="41">
        <v>2</v>
      </c>
      <c r="N183" s="38">
        <v>1094</v>
      </c>
      <c r="O183" s="38" t="s">
        <v>1338</v>
      </c>
      <c r="P183" s="42"/>
      <c r="Q183" s="38"/>
      <c r="R183" s="168"/>
      <c r="S183" s="39" t="s">
        <v>307</v>
      </c>
      <c r="T183" s="43" t="s">
        <v>307</v>
      </c>
      <c r="U183" s="43"/>
      <c r="V183" s="43"/>
      <c r="W183" s="43"/>
      <c r="X183" s="43"/>
      <c r="Y183" s="250" t="s">
        <v>1338</v>
      </c>
    </row>
    <row r="184" spans="2:25">
      <c r="B184" s="26"/>
      <c r="C184" s="45" t="s">
        <v>1857</v>
      </c>
      <c r="D184" s="45" t="s">
        <v>301</v>
      </c>
      <c r="E184" s="46">
        <v>9.75</v>
      </c>
      <c r="F184" s="46">
        <v>2.5</v>
      </c>
      <c r="G184" s="46">
        <v>0.625</v>
      </c>
      <c r="H184" s="46">
        <f t="shared" si="8"/>
        <v>11</v>
      </c>
      <c r="I184" s="46">
        <f t="shared" si="9"/>
        <v>3.75</v>
      </c>
      <c r="J184" s="44" t="s">
        <v>302</v>
      </c>
      <c r="K184" s="46">
        <v>11</v>
      </c>
      <c r="L184" s="46">
        <v>7.75</v>
      </c>
      <c r="M184" s="47">
        <v>2</v>
      </c>
      <c r="N184" s="44">
        <v>1095</v>
      </c>
      <c r="O184" s="44" t="s">
        <v>1338</v>
      </c>
      <c r="P184" s="52"/>
      <c r="Q184" s="44"/>
      <c r="R184" s="167"/>
      <c r="S184" s="45" t="s">
        <v>303</v>
      </c>
      <c r="T184" s="49" t="s">
        <v>557</v>
      </c>
      <c r="U184" s="49"/>
      <c r="V184" s="49"/>
      <c r="W184" s="49"/>
      <c r="X184" s="49"/>
      <c r="Y184" s="250" t="s">
        <v>1338</v>
      </c>
    </row>
    <row r="185" spans="2:25">
      <c r="B185" s="26"/>
      <c r="C185" s="39" t="s">
        <v>1858</v>
      </c>
      <c r="D185" s="39" t="s">
        <v>306</v>
      </c>
      <c r="E185" s="40">
        <v>9.9375</v>
      </c>
      <c r="F185" s="40">
        <v>2.625</v>
      </c>
      <c r="G185" s="40">
        <v>0.5</v>
      </c>
      <c r="H185" s="40">
        <f t="shared" si="8"/>
        <v>10.9375</v>
      </c>
      <c r="I185" s="40">
        <f t="shared" si="9"/>
        <v>3.625</v>
      </c>
      <c r="J185" s="38" t="s">
        <v>302</v>
      </c>
      <c r="K185" s="40">
        <v>10.9375</v>
      </c>
      <c r="L185" s="40">
        <v>7.5</v>
      </c>
      <c r="M185" s="41">
        <v>2</v>
      </c>
      <c r="N185" s="38">
        <v>1095</v>
      </c>
      <c r="O185" s="38" t="s">
        <v>1338</v>
      </c>
      <c r="P185" s="42"/>
      <c r="Q185" s="38"/>
      <c r="R185" s="168"/>
      <c r="S185" s="39" t="s">
        <v>307</v>
      </c>
      <c r="T185" s="43" t="s">
        <v>307</v>
      </c>
      <c r="U185" s="43"/>
      <c r="V185" s="43"/>
      <c r="W185" s="43"/>
      <c r="X185" s="43"/>
      <c r="Y185" s="250" t="s">
        <v>1338</v>
      </c>
    </row>
    <row r="186" spans="2:25">
      <c r="B186" s="26"/>
      <c r="C186" s="45" t="s">
        <v>1932</v>
      </c>
      <c r="D186" s="45" t="s">
        <v>301</v>
      </c>
      <c r="E186" s="46">
        <v>3</v>
      </c>
      <c r="F186" s="46">
        <v>2.25</v>
      </c>
      <c r="G186" s="46">
        <v>0.625</v>
      </c>
      <c r="H186" s="46"/>
      <c r="I186" s="46"/>
      <c r="J186" s="44" t="s">
        <v>302</v>
      </c>
      <c r="K186" s="46">
        <v>36.5</v>
      </c>
      <c r="L186" s="46">
        <v>26.75</v>
      </c>
      <c r="M186" s="47">
        <v>56</v>
      </c>
      <c r="N186" s="44">
        <v>1096</v>
      </c>
      <c r="O186" s="44" t="s">
        <v>269</v>
      </c>
      <c r="P186" s="52"/>
      <c r="Q186" s="44"/>
      <c r="R186" s="167"/>
      <c r="S186" s="45"/>
      <c r="T186" s="49"/>
      <c r="U186" s="49"/>
      <c r="V186" s="49"/>
      <c r="W186" s="49"/>
      <c r="X186" s="49"/>
      <c r="Y186" s="250" t="s">
        <v>269</v>
      </c>
    </row>
    <row r="187" spans="2:25">
      <c r="B187" s="26"/>
      <c r="C187" s="39" t="s">
        <v>1933</v>
      </c>
      <c r="D187" s="39" t="s">
        <v>306</v>
      </c>
      <c r="E187" s="40">
        <v>3.125</v>
      </c>
      <c r="F187" s="40">
        <v>2.375</v>
      </c>
      <c r="G187" s="40">
        <v>0.5</v>
      </c>
      <c r="H187" s="40"/>
      <c r="I187" s="40"/>
      <c r="J187" s="38" t="s">
        <v>302</v>
      </c>
      <c r="K187" s="40">
        <v>35.75</v>
      </c>
      <c r="L187" s="40">
        <v>26</v>
      </c>
      <c r="M187" s="41">
        <v>56</v>
      </c>
      <c r="N187" s="38">
        <v>1096</v>
      </c>
      <c r="O187" s="38" t="s">
        <v>269</v>
      </c>
      <c r="P187" s="51"/>
      <c r="Q187" s="38"/>
      <c r="R187" s="168"/>
      <c r="S187" s="39"/>
      <c r="T187" s="43"/>
      <c r="U187" s="43"/>
      <c r="V187" s="43"/>
      <c r="W187" s="43"/>
      <c r="X187" s="43"/>
      <c r="Y187" s="250" t="s">
        <v>269</v>
      </c>
    </row>
    <row r="188" spans="2:25">
      <c r="B188" s="26"/>
      <c r="C188" s="45" t="s">
        <v>558</v>
      </c>
      <c r="D188" s="45" t="s">
        <v>301</v>
      </c>
      <c r="E188" s="46">
        <v>3</v>
      </c>
      <c r="F188" s="46">
        <v>2.25</v>
      </c>
      <c r="G188" s="46">
        <v>0.625</v>
      </c>
      <c r="H188" s="46">
        <f t="shared" ref="H188:H215" si="10">(E188+G188*2)</f>
        <v>4.25</v>
      </c>
      <c r="I188" s="46">
        <f t="shared" ref="I188:I215" si="11">(F188+G188*2)</f>
        <v>3.5</v>
      </c>
      <c r="J188" s="44" t="s">
        <v>302</v>
      </c>
      <c r="K188" s="46">
        <v>4.25</v>
      </c>
      <c r="L188" s="46">
        <v>7</v>
      </c>
      <c r="M188" s="47">
        <v>4</v>
      </c>
      <c r="N188" s="44">
        <v>1096</v>
      </c>
      <c r="O188" s="44" t="s">
        <v>1338</v>
      </c>
      <c r="P188" s="52"/>
      <c r="Q188" s="44"/>
      <c r="R188" s="167"/>
      <c r="S188" s="45" t="s">
        <v>303</v>
      </c>
      <c r="T188" s="49" t="s">
        <v>559</v>
      </c>
      <c r="U188" s="49"/>
      <c r="V188" s="49"/>
      <c r="W188" s="49"/>
      <c r="X188" s="49"/>
      <c r="Y188" s="250" t="s">
        <v>1338</v>
      </c>
    </row>
    <row r="189" spans="2:25">
      <c r="B189" s="26"/>
      <c r="C189" s="39" t="s">
        <v>560</v>
      </c>
      <c r="D189" s="39" t="s">
        <v>306</v>
      </c>
      <c r="E189" s="40">
        <v>3.125</v>
      </c>
      <c r="F189" s="40">
        <v>2.375</v>
      </c>
      <c r="G189" s="40">
        <v>0.5</v>
      </c>
      <c r="H189" s="40">
        <f t="shared" si="10"/>
        <v>4.125</v>
      </c>
      <c r="I189" s="40">
        <f t="shared" si="11"/>
        <v>3.375</v>
      </c>
      <c r="J189" s="38" t="s">
        <v>302</v>
      </c>
      <c r="K189" s="40">
        <v>4.125</v>
      </c>
      <c r="L189" s="40">
        <v>6.75</v>
      </c>
      <c r="M189" s="41">
        <v>4</v>
      </c>
      <c r="N189" s="38">
        <v>1096</v>
      </c>
      <c r="O189" s="38" t="s">
        <v>1338</v>
      </c>
      <c r="P189" s="42"/>
      <c r="Q189" s="38"/>
      <c r="R189" s="168"/>
      <c r="S189" s="39" t="s">
        <v>307</v>
      </c>
      <c r="T189" s="43" t="s">
        <v>307</v>
      </c>
      <c r="U189" s="43"/>
      <c r="V189" s="43"/>
      <c r="W189" s="43"/>
      <c r="X189" s="43"/>
      <c r="Y189" s="250" t="s">
        <v>1338</v>
      </c>
    </row>
    <row r="190" spans="2:25">
      <c r="B190" s="26"/>
      <c r="C190" s="45" t="s">
        <v>561</v>
      </c>
      <c r="D190" s="45" t="s">
        <v>301</v>
      </c>
      <c r="E190" s="46">
        <v>8.1875</v>
      </c>
      <c r="F190" s="46">
        <v>6.375</v>
      </c>
      <c r="G190" s="46">
        <v>0.5625</v>
      </c>
      <c r="H190" s="46">
        <f t="shared" si="10"/>
        <v>9.3125</v>
      </c>
      <c r="I190" s="46">
        <f t="shared" si="11"/>
        <v>7.5</v>
      </c>
      <c r="J190" s="44" t="s">
        <v>302</v>
      </c>
      <c r="K190" s="46">
        <v>9.3125</v>
      </c>
      <c r="L190" s="46">
        <v>7.5</v>
      </c>
      <c r="M190" s="47">
        <v>1</v>
      </c>
      <c r="N190" s="44">
        <v>1097</v>
      </c>
      <c r="O190" s="44" t="s">
        <v>1338</v>
      </c>
      <c r="P190" s="52"/>
      <c r="Q190" s="44"/>
      <c r="R190" s="167"/>
      <c r="S190" s="45" t="s">
        <v>307</v>
      </c>
      <c r="T190" s="49" t="s">
        <v>307</v>
      </c>
      <c r="U190" s="49"/>
      <c r="V190" s="49"/>
      <c r="W190" s="49"/>
      <c r="X190" s="49"/>
      <c r="Y190" s="250" t="s">
        <v>1338</v>
      </c>
    </row>
    <row r="191" spans="2:25">
      <c r="B191" s="26"/>
      <c r="C191" s="39" t="s">
        <v>562</v>
      </c>
      <c r="D191" s="39" t="s">
        <v>301</v>
      </c>
      <c r="E191" s="40">
        <v>9.5625</v>
      </c>
      <c r="F191" s="40">
        <v>5.0625</v>
      </c>
      <c r="G191" s="40">
        <v>0.9375</v>
      </c>
      <c r="H191" s="40">
        <f t="shared" si="10"/>
        <v>11.4375</v>
      </c>
      <c r="I191" s="40">
        <f t="shared" si="11"/>
        <v>6.9375</v>
      </c>
      <c r="J191" s="38" t="s">
        <v>318</v>
      </c>
      <c r="K191" s="40">
        <v>11.5</v>
      </c>
      <c r="L191" s="40">
        <v>13.9375</v>
      </c>
      <c r="M191" s="41">
        <v>2</v>
      </c>
      <c r="N191" s="38">
        <v>1098</v>
      </c>
      <c r="O191" s="38" t="s">
        <v>1338</v>
      </c>
      <c r="P191" s="51"/>
      <c r="Q191" s="38"/>
      <c r="R191" s="168"/>
      <c r="S191" s="39" t="s">
        <v>303</v>
      </c>
      <c r="T191" s="43" t="s">
        <v>563</v>
      </c>
      <c r="U191" s="43"/>
      <c r="V191" s="43"/>
      <c r="W191" s="43"/>
      <c r="X191" s="43"/>
      <c r="Y191" s="250" t="s">
        <v>1338</v>
      </c>
    </row>
    <row r="192" spans="2:25">
      <c r="B192" s="26"/>
      <c r="C192" s="45" t="s">
        <v>564</v>
      </c>
      <c r="D192" s="45" t="s">
        <v>306</v>
      </c>
      <c r="E192" s="46">
        <v>9.75</v>
      </c>
      <c r="F192" s="46">
        <v>5.25</v>
      </c>
      <c r="G192" s="46">
        <v>0.875</v>
      </c>
      <c r="H192" s="46">
        <f t="shared" si="10"/>
        <v>11.5</v>
      </c>
      <c r="I192" s="46">
        <f t="shared" si="11"/>
        <v>7</v>
      </c>
      <c r="J192" s="44" t="s">
        <v>318</v>
      </c>
      <c r="K192" s="46">
        <v>11.5</v>
      </c>
      <c r="L192" s="46">
        <v>13.9375</v>
      </c>
      <c r="M192" s="47">
        <v>2</v>
      </c>
      <c r="N192" s="44">
        <v>1098</v>
      </c>
      <c r="O192" s="44" t="s">
        <v>1338</v>
      </c>
      <c r="P192" s="48"/>
      <c r="Q192" s="44"/>
      <c r="R192" s="167"/>
      <c r="S192" s="45" t="s">
        <v>307</v>
      </c>
      <c r="T192" s="49" t="s">
        <v>307</v>
      </c>
      <c r="U192" s="49"/>
      <c r="V192" s="49"/>
      <c r="W192" s="49"/>
      <c r="X192" s="49"/>
      <c r="Y192" s="250" t="s">
        <v>1338</v>
      </c>
    </row>
    <row r="193" spans="2:25">
      <c r="B193" s="26"/>
      <c r="C193" s="39" t="s">
        <v>565</v>
      </c>
      <c r="D193" s="39" t="s">
        <v>301</v>
      </c>
      <c r="E193" s="40">
        <v>3.5</v>
      </c>
      <c r="F193" s="40">
        <v>2.6875</v>
      </c>
      <c r="G193" s="40">
        <v>1.5</v>
      </c>
      <c r="H193" s="40">
        <f t="shared" si="10"/>
        <v>6.5</v>
      </c>
      <c r="I193" s="40">
        <f t="shared" si="11"/>
        <v>5.6875</v>
      </c>
      <c r="J193" s="38" t="s">
        <v>302</v>
      </c>
      <c r="K193" s="40">
        <v>6.5</v>
      </c>
      <c r="L193" s="40">
        <v>11.375</v>
      </c>
      <c r="M193" s="41">
        <v>2</v>
      </c>
      <c r="N193" s="38">
        <v>1099</v>
      </c>
      <c r="O193" s="38" t="s">
        <v>1338</v>
      </c>
      <c r="P193" s="51"/>
      <c r="Q193" s="38"/>
      <c r="R193" s="168"/>
      <c r="S193" s="39" t="s">
        <v>303</v>
      </c>
      <c r="T193" s="43" t="s">
        <v>566</v>
      </c>
      <c r="U193" s="43"/>
      <c r="V193" s="43"/>
      <c r="W193" s="43"/>
      <c r="X193" s="43"/>
      <c r="Y193" s="250" t="s">
        <v>1338</v>
      </c>
    </row>
    <row r="194" spans="2:25">
      <c r="B194" s="26"/>
      <c r="C194" s="45" t="s">
        <v>567</v>
      </c>
      <c r="D194" s="45" t="s">
        <v>306</v>
      </c>
      <c r="E194" s="46">
        <v>3.625</v>
      </c>
      <c r="F194" s="46">
        <v>2.8125</v>
      </c>
      <c r="G194" s="46">
        <v>0.625</v>
      </c>
      <c r="H194" s="46">
        <f t="shared" si="10"/>
        <v>4.875</v>
      </c>
      <c r="I194" s="46">
        <f t="shared" si="11"/>
        <v>4.0625</v>
      </c>
      <c r="J194" s="44" t="s">
        <v>302</v>
      </c>
      <c r="K194" s="46">
        <v>4.875</v>
      </c>
      <c r="L194" s="46">
        <v>8.125</v>
      </c>
      <c r="M194" s="47">
        <v>2</v>
      </c>
      <c r="N194" s="44">
        <v>1099</v>
      </c>
      <c r="O194" s="44" t="s">
        <v>1338</v>
      </c>
      <c r="P194" s="48"/>
      <c r="Q194" s="44"/>
      <c r="R194" s="167"/>
      <c r="S194" s="45" t="s">
        <v>307</v>
      </c>
      <c r="T194" s="49" t="s">
        <v>307</v>
      </c>
      <c r="U194" s="49"/>
      <c r="V194" s="49"/>
      <c r="W194" s="49"/>
      <c r="X194" s="49"/>
      <c r="Y194" s="250" t="s">
        <v>1338</v>
      </c>
    </row>
    <row r="195" spans="2:25">
      <c r="B195" s="26"/>
      <c r="C195" s="39" t="s">
        <v>568</v>
      </c>
      <c r="D195" s="39" t="s">
        <v>301</v>
      </c>
      <c r="E195" s="40">
        <v>8.75</v>
      </c>
      <c r="F195" s="40">
        <v>2.8125</v>
      </c>
      <c r="G195" s="40">
        <v>1.25</v>
      </c>
      <c r="H195" s="40">
        <f t="shared" si="10"/>
        <v>11.25</v>
      </c>
      <c r="I195" s="40">
        <f t="shared" si="11"/>
        <v>5.3125</v>
      </c>
      <c r="J195" s="38" t="s">
        <v>302</v>
      </c>
      <c r="K195" s="40">
        <v>11.25</v>
      </c>
      <c r="L195" s="40">
        <v>10.625</v>
      </c>
      <c r="M195" s="41">
        <v>2</v>
      </c>
      <c r="N195" s="38">
        <v>1100</v>
      </c>
      <c r="O195" s="38" t="s">
        <v>1338</v>
      </c>
      <c r="P195" s="51"/>
      <c r="Q195" s="38"/>
      <c r="R195" s="168"/>
      <c r="S195" s="39" t="s">
        <v>303</v>
      </c>
      <c r="T195" s="43" t="s">
        <v>569</v>
      </c>
      <c r="U195" s="43"/>
      <c r="V195" s="43"/>
      <c r="W195" s="43"/>
      <c r="X195" s="43"/>
      <c r="Y195" s="250" t="s">
        <v>1338</v>
      </c>
    </row>
    <row r="196" spans="2:25">
      <c r="B196" s="26"/>
      <c r="C196" s="45" t="s">
        <v>570</v>
      </c>
      <c r="D196" s="45" t="s">
        <v>306</v>
      </c>
      <c r="E196" s="46">
        <v>8.9375</v>
      </c>
      <c r="F196" s="46">
        <v>2.9375</v>
      </c>
      <c r="G196" s="46">
        <v>0.625</v>
      </c>
      <c r="H196" s="46">
        <f t="shared" si="10"/>
        <v>10.1875</v>
      </c>
      <c r="I196" s="46">
        <f t="shared" si="11"/>
        <v>4.1875</v>
      </c>
      <c r="J196" s="44" t="s">
        <v>302</v>
      </c>
      <c r="K196" s="46">
        <v>10.1875</v>
      </c>
      <c r="L196" s="46">
        <v>8.375</v>
      </c>
      <c r="M196" s="47">
        <v>2</v>
      </c>
      <c r="N196" s="44">
        <v>1100</v>
      </c>
      <c r="O196" s="44" t="s">
        <v>1338</v>
      </c>
      <c r="P196" s="48"/>
      <c r="Q196" s="44"/>
      <c r="R196" s="167"/>
      <c r="S196" s="45" t="s">
        <v>307</v>
      </c>
      <c r="T196" s="49" t="s">
        <v>307</v>
      </c>
      <c r="U196" s="49"/>
      <c r="V196" s="49"/>
      <c r="W196" s="49"/>
      <c r="X196" s="49"/>
      <c r="Y196" s="250" t="s">
        <v>1338</v>
      </c>
    </row>
    <row r="197" spans="2:25">
      <c r="B197" s="26"/>
      <c r="C197" s="39" t="s">
        <v>571</v>
      </c>
      <c r="D197" s="39" t="s">
        <v>301</v>
      </c>
      <c r="E197" s="40">
        <v>4.875</v>
      </c>
      <c r="F197" s="40">
        <v>3.5625</v>
      </c>
      <c r="G197" s="40">
        <v>1.125</v>
      </c>
      <c r="H197" s="40">
        <f t="shared" si="10"/>
        <v>7.125</v>
      </c>
      <c r="I197" s="40">
        <f t="shared" si="11"/>
        <v>5.8125</v>
      </c>
      <c r="J197" s="38" t="s">
        <v>302</v>
      </c>
      <c r="K197" s="40">
        <v>7.125</v>
      </c>
      <c r="L197" s="40">
        <v>11.625</v>
      </c>
      <c r="M197" s="41">
        <v>2</v>
      </c>
      <c r="N197" s="38">
        <v>1101</v>
      </c>
      <c r="O197" s="38" t="s">
        <v>1338</v>
      </c>
      <c r="P197" s="51"/>
      <c r="Q197" s="38"/>
      <c r="R197" s="168"/>
      <c r="S197" s="39" t="s">
        <v>303</v>
      </c>
      <c r="T197" s="43" t="s">
        <v>572</v>
      </c>
      <c r="U197" s="43"/>
      <c r="V197" s="43"/>
      <c r="W197" s="43"/>
      <c r="X197" s="43"/>
      <c r="Y197" s="250" t="s">
        <v>1338</v>
      </c>
    </row>
    <row r="198" spans="2:25">
      <c r="B198" s="26"/>
      <c r="C198" s="45" t="s">
        <v>573</v>
      </c>
      <c r="D198" s="45" t="s">
        <v>306</v>
      </c>
      <c r="E198" s="46">
        <v>5</v>
      </c>
      <c r="F198" s="46">
        <v>3.6875</v>
      </c>
      <c r="G198" s="46">
        <v>0.625</v>
      </c>
      <c r="H198" s="46">
        <f t="shared" si="10"/>
        <v>6.25</v>
      </c>
      <c r="I198" s="46">
        <f t="shared" si="11"/>
        <v>4.9375</v>
      </c>
      <c r="J198" s="44" t="s">
        <v>302</v>
      </c>
      <c r="K198" s="46">
        <v>6.25</v>
      </c>
      <c r="L198" s="46">
        <v>9.875</v>
      </c>
      <c r="M198" s="47">
        <v>2</v>
      </c>
      <c r="N198" s="44">
        <v>1101</v>
      </c>
      <c r="O198" s="44" t="s">
        <v>1338</v>
      </c>
      <c r="P198" s="48"/>
      <c r="Q198" s="44"/>
      <c r="R198" s="167"/>
      <c r="S198" s="45" t="s">
        <v>307</v>
      </c>
      <c r="T198" s="49" t="s">
        <v>307</v>
      </c>
      <c r="U198" s="49"/>
      <c r="V198" s="49"/>
      <c r="W198" s="49"/>
      <c r="X198" s="49"/>
      <c r="Y198" s="250" t="s">
        <v>1338</v>
      </c>
    </row>
    <row r="199" spans="2:25">
      <c r="B199" s="26"/>
      <c r="C199" s="39" t="s">
        <v>1914</v>
      </c>
      <c r="D199" s="39" t="s">
        <v>301</v>
      </c>
      <c r="E199" s="40">
        <v>3.25</v>
      </c>
      <c r="F199" s="40">
        <v>2.5</v>
      </c>
      <c r="G199" s="40">
        <v>0.9375</v>
      </c>
      <c r="H199" s="40">
        <f t="shared" si="10"/>
        <v>5.125</v>
      </c>
      <c r="I199" s="40">
        <f t="shared" si="11"/>
        <v>4.375</v>
      </c>
      <c r="J199" s="38" t="s">
        <v>302</v>
      </c>
      <c r="K199" s="40">
        <v>37.5</v>
      </c>
      <c r="L199" s="40">
        <v>27.5</v>
      </c>
      <c r="M199" s="41">
        <v>42</v>
      </c>
      <c r="N199" s="38">
        <v>1105</v>
      </c>
      <c r="O199" s="38" t="s">
        <v>269</v>
      </c>
      <c r="P199" s="51"/>
      <c r="Q199" s="38"/>
      <c r="R199" s="168"/>
      <c r="S199" s="39"/>
      <c r="T199" s="43"/>
      <c r="U199" s="43"/>
      <c r="V199" s="43"/>
      <c r="W199" s="43"/>
      <c r="X199" s="43"/>
      <c r="Y199" s="250" t="s">
        <v>269</v>
      </c>
    </row>
    <row r="200" spans="2:25">
      <c r="B200" s="26"/>
      <c r="C200" s="45" t="s">
        <v>1913</v>
      </c>
      <c r="D200" s="45" t="s">
        <v>306</v>
      </c>
      <c r="E200" s="46">
        <v>3.375</v>
      </c>
      <c r="F200" s="46">
        <v>2.625</v>
      </c>
      <c r="G200" s="46">
        <v>0.625</v>
      </c>
      <c r="H200" s="46">
        <f t="shared" si="10"/>
        <v>4.625</v>
      </c>
      <c r="I200" s="46">
        <f t="shared" si="11"/>
        <v>3.875</v>
      </c>
      <c r="J200" s="44" t="s">
        <v>302</v>
      </c>
      <c r="K200" s="46">
        <v>34</v>
      </c>
      <c r="L200" s="46">
        <v>24.5</v>
      </c>
      <c r="M200" s="47">
        <v>42</v>
      </c>
      <c r="N200" s="44">
        <v>1105</v>
      </c>
      <c r="O200" s="44" t="s">
        <v>269</v>
      </c>
      <c r="P200" s="52"/>
      <c r="Q200" s="44"/>
      <c r="R200" s="167"/>
      <c r="S200" s="45"/>
      <c r="T200" s="49"/>
      <c r="U200" s="49"/>
      <c r="V200" s="49"/>
      <c r="W200" s="49"/>
      <c r="X200" s="49"/>
      <c r="Y200" s="250" t="s">
        <v>269</v>
      </c>
    </row>
    <row r="201" spans="2:25">
      <c r="B201" s="26"/>
      <c r="C201" s="39" t="s">
        <v>577</v>
      </c>
      <c r="D201" s="39" t="s">
        <v>301</v>
      </c>
      <c r="E201" s="40">
        <v>2.375</v>
      </c>
      <c r="F201" s="40">
        <v>1.9375</v>
      </c>
      <c r="G201" s="40">
        <v>1.25</v>
      </c>
      <c r="H201" s="40">
        <f t="shared" si="10"/>
        <v>4.875</v>
      </c>
      <c r="I201" s="40">
        <f t="shared" si="11"/>
        <v>4.4375</v>
      </c>
      <c r="J201" s="38" t="s">
        <v>302</v>
      </c>
      <c r="K201" s="40">
        <v>9.75</v>
      </c>
      <c r="L201" s="40">
        <v>8.875</v>
      </c>
      <c r="M201" s="41">
        <v>4</v>
      </c>
      <c r="N201" s="38">
        <v>1106</v>
      </c>
      <c r="O201" s="38" t="s">
        <v>1338</v>
      </c>
      <c r="P201" s="51"/>
      <c r="Q201" s="38"/>
      <c r="R201" s="168"/>
      <c r="S201" s="39" t="s">
        <v>303</v>
      </c>
      <c r="T201" s="43" t="s">
        <v>578</v>
      </c>
      <c r="U201" s="43"/>
      <c r="V201" s="43"/>
      <c r="W201" s="43"/>
      <c r="X201" s="43"/>
      <c r="Y201" s="250" t="s">
        <v>1338</v>
      </c>
    </row>
    <row r="202" spans="2:25">
      <c r="B202" s="26"/>
      <c r="C202" s="45" t="s">
        <v>579</v>
      </c>
      <c r="D202" s="45" t="s">
        <v>306</v>
      </c>
      <c r="E202" s="46">
        <v>2.5</v>
      </c>
      <c r="F202" s="46">
        <v>2.0625</v>
      </c>
      <c r="G202" s="46">
        <v>0.625</v>
      </c>
      <c r="H202" s="46">
        <f t="shared" si="10"/>
        <v>3.75</v>
      </c>
      <c r="I202" s="46">
        <f t="shared" si="11"/>
        <v>3.3125</v>
      </c>
      <c r="J202" s="44" t="s">
        <v>302</v>
      </c>
      <c r="K202" s="46">
        <v>7.5</v>
      </c>
      <c r="L202" s="46">
        <v>6.625</v>
      </c>
      <c r="M202" s="47">
        <v>4</v>
      </c>
      <c r="N202" s="44">
        <v>1106</v>
      </c>
      <c r="O202" s="44" t="s">
        <v>1338</v>
      </c>
      <c r="P202" s="48"/>
      <c r="Q202" s="44"/>
      <c r="R202" s="167"/>
      <c r="S202" s="45" t="s">
        <v>307</v>
      </c>
      <c r="T202" s="49" t="s">
        <v>307</v>
      </c>
      <c r="U202" s="49"/>
      <c r="V202" s="49"/>
      <c r="W202" s="49"/>
      <c r="X202" s="49"/>
      <c r="Y202" s="250" t="s">
        <v>1338</v>
      </c>
    </row>
    <row r="203" spans="2:25">
      <c r="B203" s="26"/>
      <c r="C203" s="39" t="s">
        <v>580</v>
      </c>
      <c r="D203" s="39" t="s">
        <v>301</v>
      </c>
      <c r="E203" s="40">
        <v>7.75</v>
      </c>
      <c r="F203" s="40">
        <v>6.875</v>
      </c>
      <c r="G203" s="40">
        <v>1.5625</v>
      </c>
      <c r="H203" s="40">
        <f t="shared" si="10"/>
        <v>10.875</v>
      </c>
      <c r="I203" s="40">
        <f t="shared" si="11"/>
        <v>10</v>
      </c>
      <c r="J203" s="38" t="s">
        <v>302</v>
      </c>
      <c r="K203" s="40">
        <v>10.875</v>
      </c>
      <c r="L203" s="40">
        <v>10</v>
      </c>
      <c r="M203" s="41">
        <v>1</v>
      </c>
      <c r="N203" s="38">
        <v>1107</v>
      </c>
      <c r="O203" s="38" t="s">
        <v>1338</v>
      </c>
      <c r="P203" s="51"/>
      <c r="Q203" s="38"/>
      <c r="R203" s="168"/>
      <c r="S203" s="39" t="s">
        <v>303</v>
      </c>
      <c r="T203" s="43" t="s">
        <v>581</v>
      </c>
      <c r="U203" s="43"/>
      <c r="V203" s="43"/>
      <c r="W203" s="43"/>
      <c r="X203" s="43"/>
      <c r="Y203" s="250" t="s">
        <v>1338</v>
      </c>
    </row>
    <row r="204" spans="2:25">
      <c r="B204" s="26"/>
      <c r="C204" s="45" t="s">
        <v>582</v>
      </c>
      <c r="D204" s="45" t="s">
        <v>306</v>
      </c>
      <c r="E204" s="46">
        <v>7.9375</v>
      </c>
      <c r="F204" s="46">
        <v>7.0625</v>
      </c>
      <c r="G204" s="46">
        <v>1</v>
      </c>
      <c r="H204" s="46">
        <f t="shared" si="10"/>
        <v>9.9375</v>
      </c>
      <c r="I204" s="46">
        <f t="shared" si="11"/>
        <v>9.0625</v>
      </c>
      <c r="J204" s="44" t="s">
        <v>302</v>
      </c>
      <c r="K204" s="46">
        <v>9.9375</v>
      </c>
      <c r="L204" s="46">
        <v>9.0625</v>
      </c>
      <c r="M204" s="47">
        <v>1</v>
      </c>
      <c r="N204" s="44">
        <v>1107</v>
      </c>
      <c r="O204" s="44" t="s">
        <v>1338</v>
      </c>
      <c r="P204" s="48"/>
      <c r="Q204" s="44"/>
      <c r="R204" s="167"/>
      <c r="S204" s="45" t="s">
        <v>307</v>
      </c>
      <c r="T204" s="49" t="s">
        <v>307</v>
      </c>
      <c r="U204" s="49"/>
      <c r="V204" s="49"/>
      <c r="W204" s="49"/>
      <c r="X204" s="49"/>
      <c r="Y204" s="250" t="s">
        <v>1338</v>
      </c>
    </row>
    <row r="205" spans="2:25">
      <c r="B205" s="26"/>
      <c r="C205" s="39" t="s">
        <v>583</v>
      </c>
      <c r="D205" s="39" t="s">
        <v>301</v>
      </c>
      <c r="E205" s="40">
        <v>3.125</v>
      </c>
      <c r="F205" s="40">
        <v>2.4375</v>
      </c>
      <c r="G205" s="40">
        <v>1.125</v>
      </c>
      <c r="H205" s="40">
        <f t="shared" si="10"/>
        <v>5.375</v>
      </c>
      <c r="I205" s="40">
        <f t="shared" si="11"/>
        <v>4.6875</v>
      </c>
      <c r="J205" s="38" t="s">
        <v>318</v>
      </c>
      <c r="K205" s="40">
        <v>10.75</v>
      </c>
      <c r="L205" s="40">
        <v>8.5</v>
      </c>
      <c r="M205" s="41">
        <v>4</v>
      </c>
      <c r="N205" s="38">
        <v>1108</v>
      </c>
      <c r="O205" s="38" t="s">
        <v>1338</v>
      </c>
      <c r="P205" s="51"/>
      <c r="Q205" s="38"/>
      <c r="R205" s="168"/>
      <c r="S205" s="39" t="s">
        <v>303</v>
      </c>
      <c r="T205" s="43" t="s">
        <v>584</v>
      </c>
      <c r="U205" s="43"/>
      <c r="V205" s="43"/>
      <c r="W205" s="43"/>
      <c r="X205" s="43"/>
      <c r="Y205" s="250" t="s">
        <v>1338</v>
      </c>
    </row>
    <row r="206" spans="2:25">
      <c r="B206" s="26"/>
      <c r="C206" s="45" t="s">
        <v>585</v>
      </c>
      <c r="D206" s="45" t="s">
        <v>306</v>
      </c>
      <c r="E206" s="46">
        <v>3.25</v>
      </c>
      <c r="F206" s="46">
        <v>2.5625</v>
      </c>
      <c r="G206" s="46">
        <v>0.625</v>
      </c>
      <c r="H206" s="46">
        <f t="shared" si="10"/>
        <v>4.5</v>
      </c>
      <c r="I206" s="46">
        <f t="shared" si="11"/>
        <v>3.8125</v>
      </c>
      <c r="J206" s="44" t="s">
        <v>318</v>
      </c>
      <c r="K206" s="46">
        <v>10.75</v>
      </c>
      <c r="L206" s="46">
        <v>8.5</v>
      </c>
      <c r="M206" s="47">
        <v>4</v>
      </c>
      <c r="N206" s="44">
        <v>1108</v>
      </c>
      <c r="O206" s="44" t="s">
        <v>1338</v>
      </c>
      <c r="P206" s="48"/>
      <c r="Q206" s="44"/>
      <c r="R206" s="167"/>
      <c r="S206" s="45" t="s">
        <v>307</v>
      </c>
      <c r="T206" s="49" t="s">
        <v>307</v>
      </c>
      <c r="U206" s="49"/>
      <c r="V206" s="49"/>
      <c r="W206" s="49"/>
      <c r="X206" s="49"/>
      <c r="Y206" s="250" t="s">
        <v>1338</v>
      </c>
    </row>
    <row r="207" spans="2:25">
      <c r="B207" s="26"/>
      <c r="C207" s="39" t="s">
        <v>586</v>
      </c>
      <c r="D207" s="39" t="s">
        <v>301</v>
      </c>
      <c r="E207" s="40">
        <v>5.4375</v>
      </c>
      <c r="F207" s="40">
        <v>3.5</v>
      </c>
      <c r="G207" s="40">
        <v>1</v>
      </c>
      <c r="H207" s="40">
        <f t="shared" si="10"/>
        <v>7.4375</v>
      </c>
      <c r="I207" s="40">
        <f t="shared" si="11"/>
        <v>5.5</v>
      </c>
      <c r="J207" s="38" t="s">
        <v>302</v>
      </c>
      <c r="K207" s="40">
        <v>7.4375</v>
      </c>
      <c r="L207" s="40">
        <v>11</v>
      </c>
      <c r="M207" s="41">
        <v>2</v>
      </c>
      <c r="N207" s="38">
        <v>1109</v>
      </c>
      <c r="O207" s="38" t="s">
        <v>1338</v>
      </c>
      <c r="P207" s="51"/>
      <c r="Q207" s="38"/>
      <c r="R207" s="168"/>
      <c r="S207" s="39" t="s">
        <v>303</v>
      </c>
      <c r="T207" s="43" t="s">
        <v>587</v>
      </c>
      <c r="U207" s="43"/>
      <c r="V207" s="43"/>
      <c r="W207" s="43"/>
      <c r="X207" s="43"/>
      <c r="Y207" s="250" t="s">
        <v>1338</v>
      </c>
    </row>
    <row r="208" spans="2:25">
      <c r="B208" s="26"/>
      <c r="C208" s="45" t="s">
        <v>588</v>
      </c>
      <c r="D208" s="45" t="s">
        <v>306</v>
      </c>
      <c r="E208" s="46">
        <v>5.625</v>
      </c>
      <c r="F208" s="46">
        <v>3.625</v>
      </c>
      <c r="G208" s="46">
        <v>0.5625</v>
      </c>
      <c r="H208" s="46">
        <f t="shared" si="10"/>
        <v>6.75</v>
      </c>
      <c r="I208" s="46">
        <f t="shared" si="11"/>
        <v>4.75</v>
      </c>
      <c r="J208" s="44" t="s">
        <v>302</v>
      </c>
      <c r="K208" s="46">
        <v>6.75</v>
      </c>
      <c r="L208" s="46">
        <v>9.5</v>
      </c>
      <c r="M208" s="47">
        <v>2</v>
      </c>
      <c r="N208" s="44">
        <v>1109</v>
      </c>
      <c r="O208" s="44" t="s">
        <v>1338</v>
      </c>
      <c r="P208" s="48"/>
      <c r="Q208" s="44"/>
      <c r="R208" s="167"/>
      <c r="S208" s="45" t="s">
        <v>307</v>
      </c>
      <c r="T208" s="49" t="s">
        <v>307</v>
      </c>
      <c r="U208" s="49"/>
      <c r="V208" s="49"/>
      <c r="W208" s="49"/>
      <c r="X208" s="49"/>
      <c r="Y208" s="250" t="s">
        <v>1338</v>
      </c>
    </row>
    <row r="209" spans="2:25">
      <c r="B209" s="26"/>
      <c r="C209" s="39" t="s">
        <v>589</v>
      </c>
      <c r="D209" s="39" t="s">
        <v>301</v>
      </c>
      <c r="E209" s="40">
        <v>2.375</v>
      </c>
      <c r="F209" s="40">
        <v>2.375</v>
      </c>
      <c r="G209" s="40">
        <v>1.5625</v>
      </c>
      <c r="H209" s="40">
        <f t="shared" si="10"/>
        <v>5.5</v>
      </c>
      <c r="I209" s="40">
        <f t="shared" si="11"/>
        <v>5.5</v>
      </c>
      <c r="J209" s="38" t="s">
        <v>302</v>
      </c>
      <c r="K209" s="40">
        <v>5.5</v>
      </c>
      <c r="L209" s="40">
        <v>11</v>
      </c>
      <c r="M209" s="41">
        <v>2</v>
      </c>
      <c r="N209" s="38">
        <v>1110</v>
      </c>
      <c r="O209" s="38" t="s">
        <v>1338</v>
      </c>
      <c r="P209" s="51"/>
      <c r="Q209" s="38"/>
      <c r="R209" s="168"/>
      <c r="S209" s="39" t="s">
        <v>309</v>
      </c>
      <c r="T209" s="43" t="s">
        <v>590</v>
      </c>
      <c r="U209" s="43"/>
      <c r="V209" s="43"/>
      <c r="W209" s="43"/>
      <c r="X209" s="43"/>
      <c r="Y209" s="250" t="s">
        <v>1338</v>
      </c>
    </row>
    <row r="210" spans="2:25">
      <c r="B210" s="26"/>
      <c r="C210" s="45" t="s">
        <v>591</v>
      </c>
      <c r="D210" s="45" t="s">
        <v>301</v>
      </c>
      <c r="E210" s="46">
        <v>2.75</v>
      </c>
      <c r="F210" s="46">
        <v>2.75</v>
      </c>
      <c r="G210" s="46">
        <v>1.375</v>
      </c>
      <c r="H210" s="46">
        <f t="shared" si="10"/>
        <v>5.5</v>
      </c>
      <c r="I210" s="46">
        <f t="shared" si="11"/>
        <v>5.5</v>
      </c>
      <c r="J210" s="44" t="s">
        <v>302</v>
      </c>
      <c r="K210" s="46">
        <v>5.5</v>
      </c>
      <c r="L210" s="46">
        <v>10.25</v>
      </c>
      <c r="M210" s="47">
        <v>2</v>
      </c>
      <c r="N210" s="44">
        <v>1111</v>
      </c>
      <c r="O210" s="44" t="s">
        <v>1338</v>
      </c>
      <c r="P210" s="52"/>
      <c r="Q210" s="44"/>
      <c r="R210" s="167"/>
      <c r="S210" s="45" t="s">
        <v>303</v>
      </c>
      <c r="T210" s="49" t="s">
        <v>592</v>
      </c>
      <c r="U210" s="49"/>
      <c r="V210" s="49"/>
      <c r="W210" s="49"/>
      <c r="X210" s="49"/>
      <c r="Y210" s="250" t="s">
        <v>1338</v>
      </c>
    </row>
    <row r="211" spans="2:25">
      <c r="B211" s="26"/>
      <c r="C211" s="39" t="s">
        <v>593</v>
      </c>
      <c r="D211" s="39" t="s">
        <v>306</v>
      </c>
      <c r="E211" s="40">
        <v>2.875</v>
      </c>
      <c r="F211" s="40">
        <v>2.875</v>
      </c>
      <c r="G211" s="40">
        <v>0.625</v>
      </c>
      <c r="H211" s="40">
        <f t="shared" si="10"/>
        <v>4.125</v>
      </c>
      <c r="I211" s="40">
        <f t="shared" si="11"/>
        <v>4.125</v>
      </c>
      <c r="J211" s="38" t="s">
        <v>302</v>
      </c>
      <c r="K211" s="40">
        <v>4.125</v>
      </c>
      <c r="L211" s="40">
        <v>7.5</v>
      </c>
      <c r="M211" s="41">
        <v>2</v>
      </c>
      <c r="N211" s="38">
        <v>1111</v>
      </c>
      <c r="O211" s="38" t="s">
        <v>1338</v>
      </c>
      <c r="P211" s="42"/>
      <c r="Q211" s="38"/>
      <c r="R211" s="168"/>
      <c r="S211" s="39" t="s">
        <v>307</v>
      </c>
      <c r="T211" s="43" t="s">
        <v>307</v>
      </c>
      <c r="U211" s="43"/>
      <c r="V211" s="43"/>
      <c r="W211" s="43"/>
      <c r="X211" s="43"/>
      <c r="Y211" s="250" t="s">
        <v>1338</v>
      </c>
    </row>
    <row r="212" spans="2:25">
      <c r="B212" s="26"/>
      <c r="C212" s="45" t="s">
        <v>1955</v>
      </c>
      <c r="D212" s="45" t="s">
        <v>301</v>
      </c>
      <c r="E212" s="46">
        <v>2.75</v>
      </c>
      <c r="F212" s="46">
        <v>2.75</v>
      </c>
      <c r="G212" s="46">
        <v>1.5625</v>
      </c>
      <c r="H212" s="46">
        <f t="shared" si="10"/>
        <v>5.875</v>
      </c>
      <c r="I212" s="46">
        <f t="shared" si="11"/>
        <v>5.875</v>
      </c>
      <c r="J212" s="44" t="s">
        <v>302</v>
      </c>
      <c r="K212" s="46">
        <f>H212</f>
        <v>5.875</v>
      </c>
      <c r="L212" s="46">
        <f>I212*2</f>
        <v>11.75</v>
      </c>
      <c r="M212" s="47">
        <v>2</v>
      </c>
      <c r="N212" s="44">
        <v>1111</v>
      </c>
      <c r="O212" s="44" t="s">
        <v>1338</v>
      </c>
      <c r="P212" s="52"/>
      <c r="Q212" s="44"/>
      <c r="R212" s="167"/>
      <c r="S212" s="45"/>
      <c r="T212" s="49"/>
      <c r="U212" s="49"/>
      <c r="V212" s="49"/>
      <c r="W212" s="49"/>
      <c r="X212" s="49"/>
      <c r="Y212" s="250" t="s">
        <v>1338</v>
      </c>
    </row>
    <row r="213" spans="2:25">
      <c r="B213" s="26"/>
      <c r="C213" s="39" t="s">
        <v>594</v>
      </c>
      <c r="D213" s="39" t="s">
        <v>301</v>
      </c>
      <c r="E213" s="40">
        <v>3.625</v>
      </c>
      <c r="F213" s="40">
        <v>2.8125</v>
      </c>
      <c r="G213" s="40">
        <v>0.625</v>
      </c>
      <c r="H213" s="40">
        <f t="shared" si="10"/>
        <v>4.875</v>
      </c>
      <c r="I213" s="40">
        <f t="shared" si="11"/>
        <v>4.0625</v>
      </c>
      <c r="J213" s="38" t="s">
        <v>302</v>
      </c>
      <c r="K213" s="40">
        <v>4.875</v>
      </c>
      <c r="L213" s="40">
        <v>8.125</v>
      </c>
      <c r="M213" s="41">
        <v>2</v>
      </c>
      <c r="N213" s="38">
        <v>1112</v>
      </c>
      <c r="O213" s="38" t="s">
        <v>1338</v>
      </c>
      <c r="P213" s="51"/>
      <c r="Q213" s="38"/>
      <c r="R213" s="168"/>
      <c r="S213" s="39" t="s">
        <v>309</v>
      </c>
      <c r="T213" s="43" t="s">
        <v>595</v>
      </c>
      <c r="U213" s="43"/>
      <c r="V213" s="43"/>
      <c r="W213" s="43"/>
      <c r="X213" s="43"/>
      <c r="Y213" s="250" t="s">
        <v>1338</v>
      </c>
    </row>
    <row r="214" spans="2:25">
      <c r="B214" s="26"/>
      <c r="C214" s="45" t="s">
        <v>1915</v>
      </c>
      <c r="D214" s="45" t="s">
        <v>301</v>
      </c>
      <c r="E214" s="46">
        <v>3.375</v>
      </c>
      <c r="F214" s="46">
        <v>2.625</v>
      </c>
      <c r="G214" s="46">
        <v>0.5</v>
      </c>
      <c r="H214" s="46">
        <f t="shared" si="10"/>
        <v>4.375</v>
      </c>
      <c r="I214" s="46">
        <f t="shared" si="11"/>
        <v>3.625</v>
      </c>
      <c r="J214" s="44" t="s">
        <v>302</v>
      </c>
      <c r="K214" s="46">
        <v>37.625</v>
      </c>
      <c r="L214" s="46">
        <v>23.625</v>
      </c>
      <c r="M214" s="47">
        <v>56</v>
      </c>
      <c r="N214" s="44">
        <v>1113</v>
      </c>
      <c r="O214" s="44" t="s">
        <v>269</v>
      </c>
      <c r="P214" s="52"/>
      <c r="Q214" s="44"/>
      <c r="R214" s="167"/>
      <c r="S214" s="45" t="s">
        <v>303</v>
      </c>
      <c r="T214" s="49" t="s">
        <v>597</v>
      </c>
      <c r="U214" s="49"/>
      <c r="V214" s="49"/>
      <c r="W214" s="49"/>
      <c r="X214" s="49"/>
      <c r="Y214" s="250" t="s">
        <v>269</v>
      </c>
    </row>
    <row r="215" spans="2:25">
      <c r="B215" s="26"/>
      <c r="C215" s="39" t="s">
        <v>1900</v>
      </c>
      <c r="D215" s="39" t="s">
        <v>306</v>
      </c>
      <c r="E215" s="40">
        <v>3.5</v>
      </c>
      <c r="F215" s="40">
        <v>2.75</v>
      </c>
      <c r="G215" s="40">
        <v>0.4375</v>
      </c>
      <c r="H215" s="40">
        <f t="shared" si="10"/>
        <v>4.375</v>
      </c>
      <c r="I215" s="40">
        <f t="shared" si="11"/>
        <v>3.625</v>
      </c>
      <c r="J215" s="38" t="s">
        <v>302</v>
      </c>
      <c r="K215" s="40">
        <v>36.75</v>
      </c>
      <c r="L215" s="40">
        <v>26.875</v>
      </c>
      <c r="M215" s="41">
        <v>56</v>
      </c>
      <c r="N215" s="38">
        <v>1113</v>
      </c>
      <c r="O215" s="38" t="s">
        <v>269</v>
      </c>
      <c r="P215" s="51"/>
      <c r="Q215" s="38"/>
      <c r="R215" s="168"/>
      <c r="S215" s="39"/>
      <c r="T215" s="43"/>
      <c r="U215" s="43"/>
      <c r="V215" s="43"/>
      <c r="W215" s="43"/>
      <c r="X215" s="43"/>
      <c r="Y215" s="250" t="s">
        <v>269</v>
      </c>
    </row>
    <row r="216" spans="2:25">
      <c r="B216" s="26"/>
      <c r="C216" s="45" t="s">
        <v>602</v>
      </c>
      <c r="D216" s="45" t="s">
        <v>301</v>
      </c>
      <c r="E216" s="46">
        <v>3.75</v>
      </c>
      <c r="F216" s="46">
        <v>2.875</v>
      </c>
      <c r="G216" s="46">
        <v>1.5</v>
      </c>
      <c r="H216" s="46">
        <f t="shared" ref="H216:H245" si="12">(E216+G216*2)</f>
        <v>6.75</v>
      </c>
      <c r="I216" s="46">
        <f t="shared" ref="I216:I245" si="13">(F216+G216*2)</f>
        <v>5.875</v>
      </c>
      <c r="J216" s="44" t="s">
        <v>318</v>
      </c>
      <c r="K216" s="46">
        <v>6.75</v>
      </c>
      <c r="L216" s="46">
        <v>10</v>
      </c>
      <c r="M216" s="47">
        <v>2</v>
      </c>
      <c r="N216" s="44">
        <v>1115</v>
      </c>
      <c r="O216" s="44" t="s">
        <v>1338</v>
      </c>
      <c r="P216" s="52"/>
      <c r="Q216" s="44"/>
      <c r="R216" s="167"/>
      <c r="S216" s="45" t="s">
        <v>303</v>
      </c>
      <c r="T216" s="49" t="s">
        <v>603</v>
      </c>
      <c r="U216" s="49"/>
      <c r="V216" s="49"/>
      <c r="W216" s="49"/>
      <c r="X216" s="49"/>
      <c r="Y216" s="250" t="s">
        <v>1338</v>
      </c>
    </row>
    <row r="217" spans="2:25">
      <c r="B217" s="26"/>
      <c r="C217" s="39" t="s">
        <v>604</v>
      </c>
      <c r="D217" s="39" t="s">
        <v>306</v>
      </c>
      <c r="E217" s="40">
        <v>3.875</v>
      </c>
      <c r="F217" s="40">
        <v>3</v>
      </c>
      <c r="G217" s="40">
        <v>0.5625</v>
      </c>
      <c r="H217" s="40">
        <f t="shared" si="12"/>
        <v>5</v>
      </c>
      <c r="I217" s="40">
        <f t="shared" si="13"/>
        <v>4.125</v>
      </c>
      <c r="J217" s="38" t="s">
        <v>318</v>
      </c>
      <c r="K217" s="40">
        <v>6.75</v>
      </c>
      <c r="L217" s="40">
        <v>10</v>
      </c>
      <c r="M217" s="41">
        <v>2</v>
      </c>
      <c r="N217" s="38">
        <v>1115</v>
      </c>
      <c r="O217" s="38" t="s">
        <v>1338</v>
      </c>
      <c r="P217" s="42"/>
      <c r="Q217" s="38"/>
      <c r="R217" s="168"/>
      <c r="S217" s="39" t="s">
        <v>307</v>
      </c>
      <c r="T217" s="43" t="s">
        <v>307</v>
      </c>
      <c r="U217" s="43"/>
      <c r="V217" s="43"/>
      <c r="W217" s="43"/>
      <c r="X217" s="43"/>
      <c r="Y217" s="250" t="s">
        <v>1338</v>
      </c>
    </row>
    <row r="218" spans="2:25">
      <c r="B218" s="26"/>
      <c r="C218" s="45" t="s">
        <v>605</v>
      </c>
      <c r="D218" s="45" t="s">
        <v>301</v>
      </c>
      <c r="E218" s="46">
        <v>4.125</v>
      </c>
      <c r="F218" s="46">
        <v>3.125</v>
      </c>
      <c r="G218" s="46">
        <v>1.5625</v>
      </c>
      <c r="H218" s="46">
        <f t="shared" si="12"/>
        <v>7.25</v>
      </c>
      <c r="I218" s="46">
        <f t="shared" si="13"/>
        <v>6.25</v>
      </c>
      <c r="J218" s="44" t="s">
        <v>302</v>
      </c>
      <c r="K218" s="46">
        <v>7.25</v>
      </c>
      <c r="L218" s="46">
        <v>12.5</v>
      </c>
      <c r="M218" s="47">
        <v>2</v>
      </c>
      <c r="N218" s="44">
        <v>1117</v>
      </c>
      <c r="O218" s="44" t="s">
        <v>1338</v>
      </c>
      <c r="P218" s="52"/>
      <c r="Q218" s="44"/>
      <c r="R218" s="167"/>
      <c r="S218" s="45" t="s">
        <v>303</v>
      </c>
      <c r="T218" s="49" t="s">
        <v>606</v>
      </c>
      <c r="U218" s="49"/>
      <c r="V218" s="49"/>
      <c r="W218" s="49"/>
      <c r="X218" s="49"/>
      <c r="Y218" s="250" t="s">
        <v>1338</v>
      </c>
    </row>
    <row r="219" spans="2:25">
      <c r="B219" s="26"/>
      <c r="C219" s="39" t="s">
        <v>607</v>
      </c>
      <c r="D219" s="39" t="s">
        <v>306</v>
      </c>
      <c r="E219" s="40">
        <v>4.25</v>
      </c>
      <c r="F219" s="40">
        <v>3.25</v>
      </c>
      <c r="G219" s="40">
        <v>1</v>
      </c>
      <c r="H219" s="40">
        <f t="shared" si="12"/>
        <v>6.25</v>
      </c>
      <c r="I219" s="40">
        <f t="shared" si="13"/>
        <v>5.25</v>
      </c>
      <c r="J219" s="38" t="s">
        <v>302</v>
      </c>
      <c r="K219" s="40">
        <v>6.25</v>
      </c>
      <c r="L219" s="40">
        <v>10.5</v>
      </c>
      <c r="M219" s="41">
        <v>2</v>
      </c>
      <c r="N219" s="38">
        <v>1117</v>
      </c>
      <c r="O219" s="38" t="s">
        <v>1338</v>
      </c>
      <c r="P219" s="42"/>
      <c r="Q219" s="38"/>
      <c r="R219" s="168"/>
      <c r="S219" s="39" t="s">
        <v>307</v>
      </c>
      <c r="T219" s="43" t="s">
        <v>307</v>
      </c>
      <c r="U219" s="43"/>
      <c r="V219" s="43"/>
      <c r="W219" s="43"/>
      <c r="X219" s="43"/>
      <c r="Y219" s="250" t="s">
        <v>1338</v>
      </c>
    </row>
    <row r="220" spans="2:25">
      <c r="B220" s="26"/>
      <c r="C220" s="45" t="s">
        <v>608</v>
      </c>
      <c r="D220" s="45" t="s">
        <v>301</v>
      </c>
      <c r="E220" s="46">
        <v>8.75</v>
      </c>
      <c r="F220" s="46">
        <v>1.8125</v>
      </c>
      <c r="G220" s="46">
        <v>1.0625</v>
      </c>
      <c r="H220" s="46">
        <f t="shared" si="12"/>
        <v>10.875</v>
      </c>
      <c r="I220" s="46">
        <f t="shared" si="13"/>
        <v>3.9375</v>
      </c>
      <c r="J220" s="44" t="s">
        <v>318</v>
      </c>
      <c r="K220" s="46">
        <v>10.875</v>
      </c>
      <c r="L220" s="46">
        <v>7.375</v>
      </c>
      <c r="M220" s="47">
        <v>2</v>
      </c>
      <c r="N220" s="44">
        <v>1118</v>
      </c>
      <c r="O220" s="44" t="s">
        <v>1338</v>
      </c>
      <c r="P220" s="52"/>
      <c r="Q220" s="44"/>
      <c r="R220" s="167"/>
      <c r="S220" s="45" t="s">
        <v>303</v>
      </c>
      <c r="T220" s="49" t="s">
        <v>609</v>
      </c>
      <c r="U220" s="49"/>
      <c r="V220" s="49"/>
      <c r="W220" s="49"/>
      <c r="X220" s="49"/>
      <c r="Y220" s="250" t="s">
        <v>1338</v>
      </c>
    </row>
    <row r="221" spans="2:25">
      <c r="B221" s="26"/>
      <c r="C221" s="39" t="s">
        <v>610</v>
      </c>
      <c r="D221" s="39" t="s">
        <v>306</v>
      </c>
      <c r="E221" s="40">
        <v>8.9375</v>
      </c>
      <c r="F221" s="40">
        <v>1.9375</v>
      </c>
      <c r="G221" s="40">
        <v>0.75</v>
      </c>
      <c r="H221" s="40">
        <f t="shared" si="12"/>
        <v>10.4375</v>
      </c>
      <c r="I221" s="40">
        <f t="shared" si="13"/>
        <v>3.4375</v>
      </c>
      <c r="J221" s="38" t="s">
        <v>318</v>
      </c>
      <c r="K221" s="40">
        <v>10.875</v>
      </c>
      <c r="L221" s="40">
        <v>7.375</v>
      </c>
      <c r="M221" s="41">
        <v>2</v>
      </c>
      <c r="N221" s="38">
        <v>1118</v>
      </c>
      <c r="O221" s="38" t="s">
        <v>1338</v>
      </c>
      <c r="P221" s="42"/>
      <c r="Q221" s="38"/>
      <c r="R221" s="168"/>
      <c r="S221" s="39" t="s">
        <v>307</v>
      </c>
      <c r="T221" s="43" t="s">
        <v>307</v>
      </c>
      <c r="U221" s="43"/>
      <c r="V221" s="43"/>
      <c r="W221" s="43"/>
      <c r="X221" s="43"/>
      <c r="Y221" s="250" t="s">
        <v>1338</v>
      </c>
    </row>
    <row r="222" spans="2:25">
      <c r="B222" s="26"/>
      <c r="C222" s="45" t="s">
        <v>611</v>
      </c>
      <c r="D222" s="45" t="s">
        <v>301</v>
      </c>
      <c r="E222" s="46">
        <v>8.6875</v>
      </c>
      <c r="F222" s="46">
        <v>1.875</v>
      </c>
      <c r="G222" s="46">
        <v>1.0625</v>
      </c>
      <c r="H222" s="46">
        <f t="shared" si="12"/>
        <v>10.8125</v>
      </c>
      <c r="I222" s="46">
        <f t="shared" si="13"/>
        <v>4</v>
      </c>
      <c r="J222" s="44" t="s">
        <v>318</v>
      </c>
      <c r="K222" s="46">
        <v>10.8125</v>
      </c>
      <c r="L222" s="46">
        <v>7.5</v>
      </c>
      <c r="M222" s="47">
        <v>2</v>
      </c>
      <c r="N222" s="44">
        <v>1119</v>
      </c>
      <c r="O222" s="44" t="s">
        <v>1338</v>
      </c>
      <c r="P222" s="52"/>
      <c r="Q222" s="44"/>
      <c r="R222" s="167"/>
      <c r="S222" s="45" t="s">
        <v>303</v>
      </c>
      <c r="T222" s="49" t="s">
        <v>612</v>
      </c>
      <c r="U222" s="49"/>
      <c r="V222" s="49"/>
      <c r="W222" s="49"/>
      <c r="X222" s="49"/>
      <c r="Y222" s="250" t="s">
        <v>1338</v>
      </c>
    </row>
    <row r="223" spans="2:25">
      <c r="B223" s="26"/>
      <c r="C223" s="39" t="s">
        <v>613</v>
      </c>
      <c r="D223" s="39" t="s">
        <v>306</v>
      </c>
      <c r="E223" s="40">
        <v>8.875</v>
      </c>
      <c r="F223" s="40">
        <v>2</v>
      </c>
      <c r="G223" s="40">
        <v>0.75</v>
      </c>
      <c r="H223" s="40">
        <f t="shared" si="12"/>
        <v>10.375</v>
      </c>
      <c r="I223" s="40">
        <f t="shared" si="13"/>
        <v>3.5</v>
      </c>
      <c r="J223" s="38" t="s">
        <v>318</v>
      </c>
      <c r="K223" s="40">
        <v>10.8125</v>
      </c>
      <c r="L223" s="40">
        <v>7.5</v>
      </c>
      <c r="M223" s="41">
        <v>2</v>
      </c>
      <c r="N223" s="38">
        <v>1119</v>
      </c>
      <c r="O223" s="38" t="s">
        <v>1338</v>
      </c>
      <c r="P223" s="42"/>
      <c r="Q223" s="38"/>
      <c r="R223" s="168"/>
      <c r="S223" s="39" t="s">
        <v>307</v>
      </c>
      <c r="T223" s="43" t="s">
        <v>307</v>
      </c>
      <c r="U223" s="43"/>
      <c r="V223" s="43"/>
      <c r="W223" s="43"/>
      <c r="X223" s="43"/>
      <c r="Y223" s="250" t="s">
        <v>1338</v>
      </c>
    </row>
    <row r="224" spans="2:25">
      <c r="B224" s="26"/>
      <c r="C224" s="45" t="s">
        <v>614</v>
      </c>
      <c r="D224" s="45" t="s">
        <v>301</v>
      </c>
      <c r="E224" s="46">
        <v>4.625</v>
      </c>
      <c r="F224" s="46">
        <v>3.5</v>
      </c>
      <c r="G224" s="46">
        <v>1.4375</v>
      </c>
      <c r="H224" s="46">
        <f t="shared" si="12"/>
        <v>7.5</v>
      </c>
      <c r="I224" s="46">
        <f t="shared" si="13"/>
        <v>6.375</v>
      </c>
      <c r="J224" s="44" t="s">
        <v>302</v>
      </c>
      <c r="K224" s="46">
        <v>7.5</v>
      </c>
      <c r="L224" s="46">
        <v>12.75</v>
      </c>
      <c r="M224" s="47">
        <v>2</v>
      </c>
      <c r="N224" s="44">
        <v>1120</v>
      </c>
      <c r="O224" s="44" t="s">
        <v>1338</v>
      </c>
      <c r="P224" s="52"/>
      <c r="Q224" s="44"/>
      <c r="R224" s="167"/>
      <c r="S224" s="45" t="s">
        <v>309</v>
      </c>
      <c r="T224" s="49" t="s">
        <v>615</v>
      </c>
      <c r="U224" s="49"/>
      <c r="V224" s="49"/>
      <c r="W224" s="49"/>
      <c r="X224" s="49"/>
      <c r="Y224" s="250" t="s">
        <v>1338</v>
      </c>
    </row>
    <row r="225" spans="2:25">
      <c r="B225" s="26"/>
      <c r="C225" s="39" t="s">
        <v>616</v>
      </c>
      <c r="D225" s="39" t="s">
        <v>301</v>
      </c>
      <c r="E225" s="40">
        <v>4.8125</v>
      </c>
      <c r="F225" s="40">
        <v>3.6875</v>
      </c>
      <c r="G225" s="40">
        <v>1</v>
      </c>
      <c r="H225" s="40">
        <f t="shared" si="12"/>
        <v>6.8125</v>
      </c>
      <c r="I225" s="40">
        <f t="shared" si="13"/>
        <v>5.6875</v>
      </c>
      <c r="J225" s="38" t="s">
        <v>302</v>
      </c>
      <c r="K225" s="40">
        <v>6.8125</v>
      </c>
      <c r="L225" s="40">
        <v>11.375</v>
      </c>
      <c r="M225" s="41">
        <v>2</v>
      </c>
      <c r="N225" s="38">
        <v>1121</v>
      </c>
      <c r="O225" s="38" t="s">
        <v>1338</v>
      </c>
      <c r="P225" s="51"/>
      <c r="Q225" s="38"/>
      <c r="R225" s="168"/>
      <c r="S225" s="39" t="s">
        <v>309</v>
      </c>
      <c r="T225" s="43" t="s">
        <v>617</v>
      </c>
      <c r="U225" s="43"/>
      <c r="V225" s="43"/>
      <c r="W225" s="43"/>
      <c r="X225" s="43"/>
      <c r="Y225" s="250" t="s">
        <v>1338</v>
      </c>
    </row>
    <row r="226" spans="2:25">
      <c r="B226" s="26"/>
      <c r="C226" s="45" t="s">
        <v>618</v>
      </c>
      <c r="D226" s="45" t="s">
        <v>301</v>
      </c>
      <c r="E226" s="46">
        <v>6.6875</v>
      </c>
      <c r="F226" s="46">
        <v>3.5</v>
      </c>
      <c r="G226" s="46">
        <v>1.3125</v>
      </c>
      <c r="H226" s="46">
        <f t="shared" si="12"/>
        <v>9.3125</v>
      </c>
      <c r="I226" s="46">
        <f t="shared" si="13"/>
        <v>6.125</v>
      </c>
      <c r="J226" s="44" t="s">
        <v>318</v>
      </c>
      <c r="K226" s="46">
        <v>9.3125</v>
      </c>
      <c r="L226" s="46">
        <v>11</v>
      </c>
      <c r="M226" s="47">
        <v>2</v>
      </c>
      <c r="N226" s="44">
        <v>1122</v>
      </c>
      <c r="O226" s="44" t="s">
        <v>1338</v>
      </c>
      <c r="P226" s="52"/>
      <c r="Q226" s="44"/>
      <c r="R226" s="167"/>
      <c r="S226" s="45" t="s">
        <v>303</v>
      </c>
      <c r="T226" s="49" t="s">
        <v>619</v>
      </c>
      <c r="U226" s="49"/>
      <c r="V226" s="49"/>
      <c r="W226" s="49"/>
      <c r="X226" s="49"/>
      <c r="Y226" s="250" t="s">
        <v>1338</v>
      </c>
    </row>
    <row r="227" spans="2:25">
      <c r="B227" s="26"/>
      <c r="C227" s="39" t="s">
        <v>620</v>
      </c>
      <c r="D227" s="39" t="s">
        <v>306</v>
      </c>
      <c r="E227" s="40">
        <v>6.875</v>
      </c>
      <c r="F227" s="40">
        <v>3.625</v>
      </c>
      <c r="G227" s="40">
        <v>0.625</v>
      </c>
      <c r="H227" s="40">
        <f t="shared" si="12"/>
        <v>8.125</v>
      </c>
      <c r="I227" s="40">
        <f t="shared" si="13"/>
        <v>4.875</v>
      </c>
      <c r="J227" s="38" t="s">
        <v>318</v>
      </c>
      <c r="K227" s="40">
        <v>9.3125</v>
      </c>
      <c r="L227" s="40">
        <v>11</v>
      </c>
      <c r="M227" s="41">
        <v>2</v>
      </c>
      <c r="N227" s="38">
        <v>1122</v>
      </c>
      <c r="O227" s="38" t="s">
        <v>1338</v>
      </c>
      <c r="P227" s="42"/>
      <c r="Q227" s="38"/>
      <c r="R227" s="168"/>
      <c r="S227" s="39" t="s">
        <v>307</v>
      </c>
      <c r="T227" s="43" t="s">
        <v>307</v>
      </c>
      <c r="U227" s="43"/>
      <c r="V227" s="43"/>
      <c r="W227" s="43"/>
      <c r="X227" s="43"/>
      <c r="Y227" s="250" t="s">
        <v>1338</v>
      </c>
    </row>
    <row r="228" spans="2:25">
      <c r="B228" s="26"/>
      <c r="C228" s="45" t="s">
        <v>621</v>
      </c>
      <c r="D228" s="45" t="s">
        <v>301</v>
      </c>
      <c r="E228" s="46">
        <v>6.6875</v>
      </c>
      <c r="F228" s="46">
        <v>3.5</v>
      </c>
      <c r="G228" s="46">
        <v>1.5625</v>
      </c>
      <c r="H228" s="46">
        <f t="shared" si="12"/>
        <v>9.8125</v>
      </c>
      <c r="I228" s="46">
        <f t="shared" si="13"/>
        <v>6.625</v>
      </c>
      <c r="J228" s="44" t="s">
        <v>318</v>
      </c>
      <c r="K228" s="46">
        <v>9.8125</v>
      </c>
      <c r="L228" s="46">
        <v>11.5</v>
      </c>
      <c r="M228" s="47">
        <v>2</v>
      </c>
      <c r="N228" s="44">
        <v>1123</v>
      </c>
      <c r="O228" s="44" t="s">
        <v>1338</v>
      </c>
      <c r="P228" s="52"/>
      <c r="Q228" s="44"/>
      <c r="R228" s="167"/>
      <c r="S228" s="45" t="s">
        <v>303</v>
      </c>
      <c r="T228" s="49" t="s">
        <v>622</v>
      </c>
      <c r="U228" s="49"/>
      <c r="V228" s="49"/>
      <c r="W228" s="49"/>
      <c r="X228" s="49"/>
      <c r="Y228" s="250" t="s">
        <v>1338</v>
      </c>
    </row>
    <row r="229" spans="2:25">
      <c r="B229" s="26"/>
      <c r="C229" s="39" t="s">
        <v>623</v>
      </c>
      <c r="D229" s="39" t="s">
        <v>306</v>
      </c>
      <c r="E229" s="40">
        <v>6.875</v>
      </c>
      <c r="F229" s="40">
        <v>3.625</v>
      </c>
      <c r="G229" s="40">
        <v>0.625</v>
      </c>
      <c r="H229" s="40">
        <f t="shared" si="12"/>
        <v>8.125</v>
      </c>
      <c r="I229" s="40">
        <f t="shared" si="13"/>
        <v>4.875</v>
      </c>
      <c r="J229" s="38" t="s">
        <v>318</v>
      </c>
      <c r="K229" s="40">
        <v>9.8125</v>
      </c>
      <c r="L229" s="40">
        <v>11.5</v>
      </c>
      <c r="M229" s="41">
        <v>2</v>
      </c>
      <c r="N229" s="38">
        <v>1123</v>
      </c>
      <c r="O229" s="38" t="s">
        <v>1338</v>
      </c>
      <c r="P229" s="42"/>
      <c r="Q229" s="38"/>
      <c r="R229" s="168"/>
      <c r="S229" s="39" t="s">
        <v>307</v>
      </c>
      <c r="T229" s="43" t="s">
        <v>307</v>
      </c>
      <c r="U229" s="43"/>
      <c r="V229" s="43"/>
      <c r="W229" s="43"/>
      <c r="X229" s="43"/>
      <c r="Y229" s="250" t="s">
        <v>1338</v>
      </c>
    </row>
    <row r="230" spans="2:25">
      <c r="B230" s="26"/>
      <c r="C230" s="45" t="s">
        <v>624</v>
      </c>
      <c r="D230" s="45" t="s">
        <v>301</v>
      </c>
      <c r="E230" s="46">
        <v>2.3125</v>
      </c>
      <c r="F230" s="46">
        <v>2</v>
      </c>
      <c r="G230" s="46">
        <v>1.0625</v>
      </c>
      <c r="H230" s="46">
        <f t="shared" si="12"/>
        <v>4.4375</v>
      </c>
      <c r="I230" s="46">
        <f t="shared" si="13"/>
        <v>4.125</v>
      </c>
      <c r="J230" s="44" t="s">
        <v>318</v>
      </c>
      <c r="K230" s="46">
        <v>8.875</v>
      </c>
      <c r="L230" s="46">
        <v>16.25</v>
      </c>
      <c r="M230" s="47">
        <v>8</v>
      </c>
      <c r="N230" s="44">
        <v>1124</v>
      </c>
      <c r="O230" s="44" t="s">
        <v>1338</v>
      </c>
      <c r="P230" s="52"/>
      <c r="Q230" s="44"/>
      <c r="R230" s="167"/>
      <c r="S230" s="45" t="s">
        <v>303</v>
      </c>
      <c r="T230" s="49" t="s">
        <v>625</v>
      </c>
      <c r="U230" s="49"/>
      <c r="V230" s="49"/>
      <c r="W230" s="49"/>
      <c r="X230" s="49"/>
      <c r="Y230" s="250" t="s">
        <v>1338</v>
      </c>
    </row>
    <row r="231" spans="2:25">
      <c r="B231" s="26"/>
      <c r="C231" s="39" t="s">
        <v>626</v>
      </c>
      <c r="D231" s="39" t="s">
        <v>306</v>
      </c>
      <c r="E231" s="40">
        <v>2.4375</v>
      </c>
      <c r="F231" s="40">
        <v>2.125</v>
      </c>
      <c r="G231" s="40">
        <v>0.9375</v>
      </c>
      <c r="H231" s="40">
        <f t="shared" si="12"/>
        <v>4.3125</v>
      </c>
      <c r="I231" s="40">
        <f t="shared" si="13"/>
        <v>4</v>
      </c>
      <c r="J231" s="38" t="s">
        <v>318</v>
      </c>
      <c r="K231" s="40">
        <v>8.875</v>
      </c>
      <c r="L231" s="40">
        <v>16.25</v>
      </c>
      <c r="M231" s="41">
        <v>8</v>
      </c>
      <c r="N231" s="38">
        <v>1124</v>
      </c>
      <c r="O231" s="38" t="s">
        <v>1338</v>
      </c>
      <c r="P231" s="42"/>
      <c r="Q231" s="38"/>
      <c r="R231" s="168"/>
      <c r="S231" s="39" t="s">
        <v>307</v>
      </c>
      <c r="T231" s="43" t="s">
        <v>307</v>
      </c>
      <c r="U231" s="43"/>
      <c r="V231" s="43"/>
      <c r="W231" s="43"/>
      <c r="X231" s="43"/>
      <c r="Y231" s="250" t="s">
        <v>1338</v>
      </c>
    </row>
    <row r="232" spans="2:25">
      <c r="B232" s="26"/>
      <c r="C232" s="45" t="s">
        <v>627</v>
      </c>
      <c r="D232" s="45" t="s">
        <v>301</v>
      </c>
      <c r="E232" s="46">
        <v>7.25</v>
      </c>
      <c r="F232" s="46">
        <v>4.4375</v>
      </c>
      <c r="G232" s="46">
        <v>1.1875</v>
      </c>
      <c r="H232" s="46">
        <f t="shared" si="12"/>
        <v>9.625</v>
      </c>
      <c r="I232" s="46">
        <f t="shared" si="13"/>
        <v>6.8125</v>
      </c>
      <c r="J232" s="44" t="s">
        <v>318</v>
      </c>
      <c r="K232" s="46">
        <v>9.625</v>
      </c>
      <c r="L232" s="46">
        <v>12.625</v>
      </c>
      <c r="M232" s="47">
        <v>2</v>
      </c>
      <c r="N232" s="44">
        <v>1125</v>
      </c>
      <c r="O232" s="44" t="s">
        <v>1338</v>
      </c>
      <c r="P232" s="52"/>
      <c r="Q232" s="44"/>
      <c r="R232" s="167"/>
      <c r="S232" s="45" t="s">
        <v>303</v>
      </c>
      <c r="T232" s="49" t="s">
        <v>628</v>
      </c>
      <c r="U232" s="49"/>
      <c r="V232" s="49"/>
      <c r="W232" s="49"/>
      <c r="X232" s="49"/>
      <c r="Y232" s="250" t="s">
        <v>1338</v>
      </c>
    </row>
    <row r="233" spans="2:25">
      <c r="B233" s="26"/>
      <c r="C233" s="39" t="s">
        <v>629</v>
      </c>
      <c r="D233" s="39" t="s">
        <v>306</v>
      </c>
      <c r="E233" s="40">
        <v>7.4375</v>
      </c>
      <c r="F233" s="40">
        <v>4.5625</v>
      </c>
      <c r="G233" s="40">
        <v>0.625</v>
      </c>
      <c r="H233" s="40">
        <f t="shared" si="12"/>
        <v>8.6875</v>
      </c>
      <c r="I233" s="40">
        <f t="shared" si="13"/>
        <v>5.8125</v>
      </c>
      <c r="J233" s="38" t="s">
        <v>318</v>
      </c>
      <c r="K233" s="40">
        <v>9.625</v>
      </c>
      <c r="L233" s="40">
        <v>12.625</v>
      </c>
      <c r="M233" s="41">
        <v>2</v>
      </c>
      <c r="N233" s="38">
        <v>1125</v>
      </c>
      <c r="O233" s="38" t="s">
        <v>1338</v>
      </c>
      <c r="P233" s="42"/>
      <c r="Q233" s="38"/>
      <c r="R233" s="168"/>
      <c r="S233" s="39" t="s">
        <v>307</v>
      </c>
      <c r="T233" s="43" t="s">
        <v>307</v>
      </c>
      <c r="U233" s="43"/>
      <c r="V233" s="43"/>
      <c r="W233" s="43"/>
      <c r="X233" s="43"/>
      <c r="Y233" s="250" t="s">
        <v>1338</v>
      </c>
    </row>
    <row r="234" spans="2:25">
      <c r="B234" s="26"/>
      <c r="C234" s="45" t="s">
        <v>630</v>
      </c>
      <c r="D234" s="45" t="s">
        <v>301</v>
      </c>
      <c r="E234" s="46">
        <v>3.875</v>
      </c>
      <c r="F234" s="46">
        <v>3.25</v>
      </c>
      <c r="G234" s="46">
        <v>2.3125</v>
      </c>
      <c r="H234" s="46">
        <f t="shared" si="12"/>
        <v>8.5</v>
      </c>
      <c r="I234" s="46">
        <f t="shared" si="13"/>
        <v>7.875</v>
      </c>
      <c r="J234" s="44" t="s">
        <v>302</v>
      </c>
      <c r="K234" s="46">
        <v>8.5</v>
      </c>
      <c r="L234" s="46">
        <v>7.875</v>
      </c>
      <c r="M234" s="47">
        <v>1</v>
      </c>
      <c r="N234" s="44">
        <v>1126</v>
      </c>
      <c r="O234" s="44" t="s">
        <v>1338</v>
      </c>
      <c r="P234" s="52"/>
      <c r="Q234" s="44"/>
      <c r="R234" s="167"/>
      <c r="S234" s="45" t="s">
        <v>303</v>
      </c>
      <c r="T234" s="49" t="s">
        <v>631</v>
      </c>
      <c r="U234" s="49"/>
      <c r="V234" s="49"/>
      <c r="W234" s="49"/>
      <c r="X234" s="49"/>
      <c r="Y234" s="250" t="s">
        <v>1338</v>
      </c>
    </row>
    <row r="235" spans="2:25">
      <c r="B235" s="26"/>
      <c r="C235" s="39" t="s">
        <v>632</v>
      </c>
      <c r="D235" s="39" t="s">
        <v>306</v>
      </c>
      <c r="E235" s="40">
        <v>4</v>
      </c>
      <c r="F235" s="40">
        <v>3.375</v>
      </c>
      <c r="G235" s="40">
        <v>0.875</v>
      </c>
      <c r="H235" s="40">
        <f t="shared" si="12"/>
        <v>5.75</v>
      </c>
      <c r="I235" s="40">
        <f t="shared" si="13"/>
        <v>5.125</v>
      </c>
      <c r="J235" s="38" t="s">
        <v>302</v>
      </c>
      <c r="K235" s="40">
        <v>5.75</v>
      </c>
      <c r="L235" s="40">
        <v>5.125</v>
      </c>
      <c r="M235" s="41">
        <v>1</v>
      </c>
      <c r="N235" s="38">
        <v>1126</v>
      </c>
      <c r="O235" s="38" t="s">
        <v>1338</v>
      </c>
      <c r="P235" s="42"/>
      <c r="Q235" s="38"/>
      <c r="R235" s="168"/>
      <c r="S235" s="39" t="s">
        <v>307</v>
      </c>
      <c r="T235" s="43" t="s">
        <v>307</v>
      </c>
      <c r="U235" s="43"/>
      <c r="V235" s="43"/>
      <c r="W235" s="43"/>
      <c r="X235" s="43"/>
      <c r="Y235" s="250" t="s">
        <v>1338</v>
      </c>
    </row>
    <row r="236" spans="2:25">
      <c r="B236" s="26"/>
      <c r="C236" s="45" t="s">
        <v>633</v>
      </c>
      <c r="D236" s="45" t="s">
        <v>301</v>
      </c>
      <c r="E236" s="46">
        <v>7.1875</v>
      </c>
      <c r="F236" s="46">
        <v>4.5</v>
      </c>
      <c r="G236" s="46">
        <v>1.875</v>
      </c>
      <c r="H236" s="46">
        <f t="shared" si="12"/>
        <v>10.9375</v>
      </c>
      <c r="I236" s="46">
        <f t="shared" si="13"/>
        <v>8.25</v>
      </c>
      <c r="J236" s="44" t="s">
        <v>318</v>
      </c>
      <c r="K236" s="46">
        <v>10.9375</v>
      </c>
      <c r="L236" s="46">
        <v>14.375</v>
      </c>
      <c r="M236" s="47">
        <v>2</v>
      </c>
      <c r="N236" s="44">
        <v>1127</v>
      </c>
      <c r="O236" s="44" t="s">
        <v>1338</v>
      </c>
      <c r="P236" s="52"/>
      <c r="Q236" s="44"/>
      <c r="R236" s="167"/>
      <c r="S236" s="45" t="s">
        <v>303</v>
      </c>
      <c r="T236" s="49" t="s">
        <v>634</v>
      </c>
      <c r="U236" s="49"/>
      <c r="V236" s="49"/>
      <c r="W236" s="49"/>
      <c r="X236" s="49"/>
      <c r="Y236" s="250" t="s">
        <v>1338</v>
      </c>
    </row>
    <row r="237" spans="2:25">
      <c r="B237" s="26"/>
      <c r="C237" s="39" t="s">
        <v>635</v>
      </c>
      <c r="D237" s="39" t="s">
        <v>306</v>
      </c>
      <c r="E237" s="40">
        <v>7.375</v>
      </c>
      <c r="F237" s="40">
        <v>4.625</v>
      </c>
      <c r="G237" s="40">
        <v>0.75</v>
      </c>
      <c r="H237" s="40">
        <f t="shared" si="12"/>
        <v>8.875</v>
      </c>
      <c r="I237" s="40">
        <f t="shared" si="13"/>
        <v>6.125</v>
      </c>
      <c r="J237" s="38" t="s">
        <v>318</v>
      </c>
      <c r="K237" s="40">
        <v>10.9375</v>
      </c>
      <c r="L237" s="40">
        <v>14.375</v>
      </c>
      <c r="M237" s="41">
        <v>2</v>
      </c>
      <c r="N237" s="38">
        <v>1127</v>
      </c>
      <c r="O237" s="38" t="s">
        <v>1338</v>
      </c>
      <c r="P237" s="42"/>
      <c r="Q237" s="38"/>
      <c r="R237" s="168"/>
      <c r="S237" s="39" t="s">
        <v>307</v>
      </c>
      <c r="T237" s="43" t="s">
        <v>307</v>
      </c>
      <c r="U237" s="43"/>
      <c r="V237" s="43"/>
      <c r="W237" s="43"/>
      <c r="X237" s="43"/>
      <c r="Y237" s="250" t="s">
        <v>1338</v>
      </c>
    </row>
    <row r="238" spans="2:25">
      <c r="B238" s="26"/>
      <c r="C238" s="45" t="s">
        <v>1881</v>
      </c>
      <c r="D238" s="45" t="s">
        <v>301</v>
      </c>
      <c r="E238" s="46">
        <v>2.4060000000000001</v>
      </c>
      <c r="F238" s="46">
        <v>1.9450000000000001</v>
      </c>
      <c r="G238" s="46">
        <v>1.5</v>
      </c>
      <c r="H238" s="46">
        <f t="shared" si="12"/>
        <v>5.4060000000000006</v>
      </c>
      <c r="I238" s="46">
        <f t="shared" si="13"/>
        <v>4.9450000000000003</v>
      </c>
      <c r="J238" s="44" t="s">
        <v>302</v>
      </c>
      <c r="K238" s="46">
        <v>39.344000000000001</v>
      </c>
      <c r="L238" s="46">
        <v>25.725000000000001</v>
      </c>
      <c r="M238" s="47">
        <v>35</v>
      </c>
      <c r="N238" s="44">
        <v>1128</v>
      </c>
      <c r="O238" s="44" t="s">
        <v>269</v>
      </c>
      <c r="P238" s="52"/>
      <c r="Q238" s="44"/>
      <c r="R238" s="167"/>
      <c r="S238" s="45"/>
      <c r="T238" s="49"/>
      <c r="U238" s="49"/>
      <c r="V238" s="49"/>
      <c r="W238" s="49"/>
      <c r="X238" s="49"/>
      <c r="Y238" s="250" t="s">
        <v>269</v>
      </c>
    </row>
    <row r="239" spans="2:25">
      <c r="B239" s="26"/>
      <c r="C239" s="39" t="s">
        <v>1880</v>
      </c>
      <c r="D239" s="39" t="s">
        <v>306</v>
      </c>
      <c r="E239" s="40">
        <v>2.5</v>
      </c>
      <c r="F239" s="40">
        <v>2.0619999999999998</v>
      </c>
      <c r="G239" s="40">
        <v>0.625</v>
      </c>
      <c r="H239" s="40">
        <f t="shared" si="12"/>
        <v>3.75</v>
      </c>
      <c r="I239" s="40">
        <f t="shared" si="13"/>
        <v>3.3119999999999998</v>
      </c>
      <c r="J239" s="38" t="s">
        <v>302</v>
      </c>
      <c r="K239" s="40">
        <v>39.75</v>
      </c>
      <c r="L239" s="40">
        <v>24.687000000000001</v>
      </c>
      <c r="M239" s="41">
        <v>70</v>
      </c>
      <c r="N239" s="38">
        <v>1128</v>
      </c>
      <c r="O239" s="38" t="s">
        <v>269</v>
      </c>
      <c r="P239" s="51"/>
      <c r="Q239" s="38"/>
      <c r="R239" s="168"/>
      <c r="S239" s="39"/>
      <c r="T239" s="43"/>
      <c r="U239" s="43"/>
      <c r="V239" s="43"/>
      <c r="W239" s="43"/>
      <c r="X239" s="43"/>
      <c r="Y239" s="250" t="s">
        <v>269</v>
      </c>
    </row>
    <row r="240" spans="2:25">
      <c r="B240" s="26"/>
      <c r="C240" s="45" t="s">
        <v>636</v>
      </c>
      <c r="D240" s="45" t="s">
        <v>301</v>
      </c>
      <c r="E240" s="46">
        <v>2.375</v>
      </c>
      <c r="F240" s="46">
        <v>1.9375</v>
      </c>
      <c r="G240" s="46">
        <v>1.5</v>
      </c>
      <c r="H240" s="46">
        <f t="shared" si="12"/>
        <v>5.375</v>
      </c>
      <c r="I240" s="46">
        <f t="shared" si="13"/>
        <v>4.9375</v>
      </c>
      <c r="J240" s="44" t="s">
        <v>302</v>
      </c>
      <c r="K240" s="46">
        <v>5.375</v>
      </c>
      <c r="L240" s="46">
        <v>9.875</v>
      </c>
      <c r="M240" s="47">
        <v>2</v>
      </c>
      <c r="N240" s="44">
        <v>1128</v>
      </c>
      <c r="O240" s="44" t="s">
        <v>1338</v>
      </c>
      <c r="P240" s="52"/>
      <c r="Q240" s="44"/>
      <c r="R240" s="167"/>
      <c r="S240" s="45" t="s">
        <v>309</v>
      </c>
      <c r="T240" s="49" t="s">
        <v>637</v>
      </c>
      <c r="U240" s="49"/>
      <c r="V240" s="49"/>
      <c r="W240" s="49"/>
      <c r="X240" s="49"/>
      <c r="Y240" s="250" t="s">
        <v>1338</v>
      </c>
    </row>
    <row r="241" spans="2:25">
      <c r="B241" s="26"/>
      <c r="C241" s="39" t="s">
        <v>1981</v>
      </c>
      <c r="D241" s="39" t="s">
        <v>306</v>
      </c>
      <c r="E241" s="40">
        <v>2.5</v>
      </c>
      <c r="F241" s="40">
        <v>2.0619999999999998</v>
      </c>
      <c r="G241" s="40">
        <v>0.625</v>
      </c>
      <c r="H241" s="40">
        <f t="shared" si="12"/>
        <v>3.75</v>
      </c>
      <c r="I241" s="40">
        <f t="shared" si="13"/>
        <v>3.3119999999999998</v>
      </c>
      <c r="J241" s="38" t="s">
        <v>302</v>
      </c>
      <c r="K241" s="40">
        <f>H241</f>
        <v>3.75</v>
      </c>
      <c r="L241" s="40">
        <f>M241*I241</f>
        <v>6.6239999999999997</v>
      </c>
      <c r="M241" s="41">
        <v>2</v>
      </c>
      <c r="N241" s="38">
        <v>1128</v>
      </c>
      <c r="O241" s="38" t="s">
        <v>1338</v>
      </c>
      <c r="P241" s="51"/>
      <c r="Q241" s="38"/>
      <c r="R241" s="168"/>
      <c r="S241" s="39"/>
      <c r="T241" s="43"/>
      <c r="U241" s="43"/>
      <c r="V241" s="43"/>
      <c r="W241" s="43"/>
      <c r="X241" s="43"/>
      <c r="Y241" s="250" t="s">
        <v>1338</v>
      </c>
    </row>
    <row r="242" spans="2:25">
      <c r="B242" s="26"/>
      <c r="C242" s="45" t="s">
        <v>638</v>
      </c>
      <c r="D242" s="45" t="s">
        <v>301</v>
      </c>
      <c r="E242" s="46">
        <v>6.375</v>
      </c>
      <c r="F242" s="46">
        <v>3.4375</v>
      </c>
      <c r="G242" s="46">
        <v>1.0625</v>
      </c>
      <c r="H242" s="46">
        <f t="shared" si="12"/>
        <v>8.5</v>
      </c>
      <c r="I242" s="46">
        <f t="shared" si="13"/>
        <v>5.5625</v>
      </c>
      <c r="J242" s="44" t="s">
        <v>302</v>
      </c>
      <c r="K242" s="46">
        <v>8.5</v>
      </c>
      <c r="L242" s="46">
        <v>11.125</v>
      </c>
      <c r="M242" s="47">
        <v>2</v>
      </c>
      <c r="N242" s="44">
        <v>1130</v>
      </c>
      <c r="O242" s="44" t="s">
        <v>1338</v>
      </c>
      <c r="P242" s="52"/>
      <c r="Q242" s="44"/>
      <c r="R242" s="167"/>
      <c r="S242" s="45" t="s">
        <v>309</v>
      </c>
      <c r="T242" s="49" t="s">
        <v>639</v>
      </c>
      <c r="U242" s="49"/>
      <c r="V242" s="49"/>
      <c r="W242" s="49"/>
      <c r="X242" s="49"/>
      <c r="Y242" s="250" t="s">
        <v>1338</v>
      </c>
    </row>
    <row r="243" spans="2:25">
      <c r="B243" s="26"/>
      <c r="C243" s="39" t="s">
        <v>640</v>
      </c>
      <c r="D243" s="39" t="s">
        <v>301</v>
      </c>
      <c r="E243" s="40">
        <v>2.6875</v>
      </c>
      <c r="F243" s="40">
        <v>2.25</v>
      </c>
      <c r="G243" s="40">
        <v>0.875</v>
      </c>
      <c r="H243" s="40">
        <f t="shared" si="12"/>
        <v>4.4375</v>
      </c>
      <c r="I243" s="40">
        <f t="shared" si="13"/>
        <v>4</v>
      </c>
      <c r="J243" s="38" t="s">
        <v>302</v>
      </c>
      <c r="K243" s="40">
        <v>8.875</v>
      </c>
      <c r="L243" s="40">
        <v>8</v>
      </c>
      <c r="M243" s="41">
        <v>4</v>
      </c>
      <c r="N243" s="38">
        <v>1131</v>
      </c>
      <c r="O243" s="38" t="s">
        <v>1338</v>
      </c>
      <c r="P243" s="51"/>
      <c r="Q243" s="38"/>
      <c r="R243" s="168"/>
      <c r="S243" s="39" t="s">
        <v>303</v>
      </c>
      <c r="T243" s="43" t="s">
        <v>641</v>
      </c>
      <c r="U243" s="43"/>
      <c r="V243" s="43"/>
      <c r="W243" s="43"/>
      <c r="X243" s="43"/>
      <c r="Y243" s="250" t="s">
        <v>1338</v>
      </c>
    </row>
    <row r="244" spans="2:25">
      <c r="B244" s="26"/>
      <c r="C244" s="45" t="s">
        <v>642</v>
      </c>
      <c r="D244" s="45" t="s">
        <v>306</v>
      </c>
      <c r="E244" s="46">
        <v>2.8125</v>
      </c>
      <c r="F244" s="46">
        <v>2.375</v>
      </c>
      <c r="G244" s="46">
        <v>0.625</v>
      </c>
      <c r="H244" s="46">
        <f t="shared" si="12"/>
        <v>4.0625</v>
      </c>
      <c r="I244" s="46">
        <f t="shared" si="13"/>
        <v>3.625</v>
      </c>
      <c r="J244" s="44" t="s">
        <v>302</v>
      </c>
      <c r="K244" s="46">
        <v>8.125</v>
      </c>
      <c r="L244" s="46">
        <v>7.25</v>
      </c>
      <c r="M244" s="47">
        <v>4</v>
      </c>
      <c r="N244" s="44">
        <v>1131</v>
      </c>
      <c r="O244" s="44" t="s">
        <v>1338</v>
      </c>
      <c r="P244" s="48"/>
      <c r="Q244" s="44"/>
      <c r="R244" s="167"/>
      <c r="S244" s="45" t="s">
        <v>307</v>
      </c>
      <c r="T244" s="49" t="s">
        <v>307</v>
      </c>
      <c r="U244" s="49"/>
      <c r="V244" s="49"/>
      <c r="W244" s="49"/>
      <c r="X244" s="49"/>
      <c r="Y244" s="250" t="s">
        <v>1338</v>
      </c>
    </row>
    <row r="245" spans="2:25">
      <c r="B245" s="26"/>
      <c r="C245" s="39" t="s">
        <v>643</v>
      </c>
      <c r="D245" s="39" t="s">
        <v>301</v>
      </c>
      <c r="E245" s="40">
        <v>2.3125</v>
      </c>
      <c r="F245" s="40">
        <v>1.8125</v>
      </c>
      <c r="G245" s="40">
        <v>0.875</v>
      </c>
      <c r="H245" s="40">
        <f t="shared" si="12"/>
        <v>4.0625</v>
      </c>
      <c r="I245" s="40">
        <f t="shared" si="13"/>
        <v>3.5625</v>
      </c>
      <c r="J245" s="38" t="s">
        <v>302</v>
      </c>
      <c r="K245" s="40">
        <v>8.125</v>
      </c>
      <c r="L245" s="40">
        <v>7.125</v>
      </c>
      <c r="M245" s="41">
        <v>4</v>
      </c>
      <c r="N245" s="38">
        <v>1132</v>
      </c>
      <c r="O245" s="38" t="s">
        <v>1338</v>
      </c>
      <c r="P245" s="51"/>
      <c r="Q245" s="38"/>
      <c r="R245" s="168"/>
      <c r="S245" s="39" t="s">
        <v>303</v>
      </c>
      <c r="T245" s="43" t="s">
        <v>644</v>
      </c>
      <c r="U245" s="43"/>
      <c r="V245" s="43"/>
      <c r="W245" s="43"/>
      <c r="X245" s="43"/>
      <c r="Y245" s="250" t="s">
        <v>1338</v>
      </c>
    </row>
    <row r="246" spans="2:25">
      <c r="B246" s="26"/>
      <c r="C246" s="45" t="s">
        <v>645</v>
      </c>
      <c r="D246" s="45" t="s">
        <v>306</v>
      </c>
      <c r="E246" s="46">
        <v>2.4375</v>
      </c>
      <c r="F246" s="46">
        <v>1.9375</v>
      </c>
      <c r="G246" s="46">
        <v>0.625</v>
      </c>
      <c r="H246" s="46">
        <f t="shared" ref="H246:H251" si="14">(E246+G246*2)</f>
        <v>3.6875</v>
      </c>
      <c r="I246" s="46">
        <f t="shared" ref="I246:I251" si="15">(F246+G246*2)</f>
        <v>3.1875</v>
      </c>
      <c r="J246" s="44" t="s">
        <v>302</v>
      </c>
      <c r="K246" s="46">
        <v>7.375</v>
      </c>
      <c r="L246" s="46">
        <v>6.375</v>
      </c>
      <c r="M246" s="47">
        <v>4</v>
      </c>
      <c r="N246" s="44">
        <v>1132</v>
      </c>
      <c r="O246" s="44" t="s">
        <v>1338</v>
      </c>
      <c r="P246" s="48"/>
      <c r="Q246" s="44"/>
      <c r="R246" s="167"/>
      <c r="S246" s="45" t="s">
        <v>307</v>
      </c>
      <c r="T246" s="49" t="s">
        <v>307</v>
      </c>
      <c r="U246" s="49"/>
      <c r="V246" s="49"/>
      <c r="W246" s="49"/>
      <c r="X246" s="49"/>
      <c r="Y246" s="250" t="s">
        <v>1338</v>
      </c>
    </row>
    <row r="247" spans="2:25">
      <c r="B247" s="26"/>
      <c r="C247" s="39" t="s">
        <v>1901</v>
      </c>
      <c r="D247" s="39" t="s">
        <v>301</v>
      </c>
      <c r="E247" s="40">
        <v>1.5309999999999999</v>
      </c>
      <c r="F247" s="40">
        <v>1.5309999999999999</v>
      </c>
      <c r="G247" s="40">
        <v>0.75</v>
      </c>
      <c r="H247" s="40">
        <f t="shared" si="14"/>
        <v>3.0309999999999997</v>
      </c>
      <c r="I247" s="40">
        <f t="shared" si="15"/>
        <v>3.0309999999999997</v>
      </c>
      <c r="J247" s="38" t="s">
        <v>302</v>
      </c>
      <c r="K247" s="40">
        <v>39.125</v>
      </c>
      <c r="L247" s="40">
        <v>26</v>
      </c>
      <c r="M247" s="41">
        <v>96</v>
      </c>
      <c r="N247" s="38">
        <v>1134</v>
      </c>
      <c r="O247" s="38" t="s">
        <v>269</v>
      </c>
      <c r="P247" s="51"/>
      <c r="Q247" s="38"/>
      <c r="R247" s="168"/>
      <c r="S247" s="39"/>
      <c r="T247" s="43"/>
      <c r="U247" s="43"/>
      <c r="V247" s="43"/>
      <c r="W247" s="43"/>
      <c r="X247" s="43"/>
      <c r="Y247" s="250" t="s">
        <v>269</v>
      </c>
    </row>
    <row r="248" spans="2:25">
      <c r="B248" s="26"/>
      <c r="C248" s="45" t="s">
        <v>1918</v>
      </c>
      <c r="D248" s="45" t="s">
        <v>306</v>
      </c>
      <c r="E248" s="46">
        <v>1.71875</v>
      </c>
      <c r="F248" s="46">
        <v>1.71875</v>
      </c>
      <c r="G248" s="46">
        <v>0.875</v>
      </c>
      <c r="H248" s="46">
        <f t="shared" si="14"/>
        <v>3.46875</v>
      </c>
      <c r="I248" s="46">
        <f t="shared" si="15"/>
        <v>3.46875</v>
      </c>
      <c r="J248" s="44" t="s">
        <v>302</v>
      </c>
      <c r="K248" s="46">
        <v>30</v>
      </c>
      <c r="L248" s="46">
        <v>18</v>
      </c>
      <c r="M248" s="47">
        <v>40</v>
      </c>
      <c r="N248" s="44">
        <v>1134</v>
      </c>
      <c r="O248" s="44" t="s">
        <v>269</v>
      </c>
      <c r="P248" s="52"/>
      <c r="Q248" s="44"/>
      <c r="R248" s="167"/>
      <c r="S248" s="45"/>
      <c r="T248" s="49"/>
      <c r="U248" s="49"/>
      <c r="V248" s="49"/>
      <c r="W248" s="49"/>
      <c r="X248" s="49"/>
      <c r="Y248" s="250" t="s">
        <v>269</v>
      </c>
    </row>
    <row r="249" spans="2:25">
      <c r="B249" s="26"/>
      <c r="C249" s="39" t="s">
        <v>646</v>
      </c>
      <c r="D249" s="39" t="s">
        <v>301</v>
      </c>
      <c r="E249" s="40">
        <v>1.5</v>
      </c>
      <c r="F249" s="40">
        <v>1.5</v>
      </c>
      <c r="G249" s="40">
        <v>0.75</v>
      </c>
      <c r="H249" s="40">
        <f t="shared" si="14"/>
        <v>3</v>
      </c>
      <c r="I249" s="40">
        <f t="shared" si="15"/>
        <v>3</v>
      </c>
      <c r="J249" s="38" t="s">
        <v>302</v>
      </c>
      <c r="K249" s="40">
        <v>6</v>
      </c>
      <c r="L249" s="40">
        <v>9</v>
      </c>
      <c r="M249" s="41">
        <v>6</v>
      </c>
      <c r="N249" s="38">
        <v>1134</v>
      </c>
      <c r="O249" s="38" t="s">
        <v>1338</v>
      </c>
      <c r="P249" s="51"/>
      <c r="Q249" s="38"/>
      <c r="R249" s="168"/>
      <c r="S249" s="39" t="s">
        <v>303</v>
      </c>
      <c r="T249" s="43" t="s">
        <v>647</v>
      </c>
      <c r="U249" s="43"/>
      <c r="V249" s="43"/>
      <c r="W249" s="43"/>
      <c r="X249" s="43"/>
      <c r="Y249" s="250" t="s">
        <v>1338</v>
      </c>
    </row>
    <row r="250" spans="2:25">
      <c r="B250" s="26"/>
      <c r="C250" s="45" t="s">
        <v>648</v>
      </c>
      <c r="D250" s="45" t="s">
        <v>306</v>
      </c>
      <c r="E250" s="46">
        <v>1.625</v>
      </c>
      <c r="F250" s="46">
        <v>1.625</v>
      </c>
      <c r="G250" s="46">
        <v>0.875</v>
      </c>
      <c r="H250" s="46">
        <f t="shared" si="14"/>
        <v>3.375</v>
      </c>
      <c r="I250" s="46">
        <f t="shared" si="15"/>
        <v>3.375</v>
      </c>
      <c r="J250" s="44" t="s">
        <v>302</v>
      </c>
      <c r="K250" s="46">
        <v>6.75</v>
      </c>
      <c r="L250" s="46">
        <v>10.125</v>
      </c>
      <c r="M250" s="47">
        <v>6</v>
      </c>
      <c r="N250" s="44">
        <v>1134</v>
      </c>
      <c r="O250" s="44" t="s">
        <v>1338</v>
      </c>
      <c r="P250" s="48"/>
      <c r="Q250" s="44"/>
      <c r="R250" s="167"/>
      <c r="S250" s="45" t="s">
        <v>307</v>
      </c>
      <c r="T250" s="49" t="s">
        <v>307</v>
      </c>
      <c r="U250" s="49"/>
      <c r="V250" s="49"/>
      <c r="W250" s="49"/>
      <c r="X250" s="49"/>
      <c r="Y250" s="250" t="s">
        <v>1338</v>
      </c>
    </row>
    <row r="251" spans="2:25">
      <c r="B251" s="26"/>
      <c r="C251" s="39" t="s">
        <v>649</v>
      </c>
      <c r="D251" s="39" t="s">
        <v>489</v>
      </c>
      <c r="E251" s="40">
        <v>1.5</v>
      </c>
      <c r="F251" s="40">
        <v>1.5</v>
      </c>
      <c r="G251" s="40">
        <v>0.375</v>
      </c>
      <c r="H251" s="40">
        <f t="shared" si="14"/>
        <v>2.25</v>
      </c>
      <c r="I251" s="40">
        <f t="shared" si="15"/>
        <v>2.25</v>
      </c>
      <c r="J251" s="38" t="s">
        <v>302</v>
      </c>
      <c r="K251" s="40">
        <v>5</v>
      </c>
      <c r="L251" s="40">
        <v>10</v>
      </c>
      <c r="M251" s="41">
        <v>8</v>
      </c>
      <c r="N251" s="38">
        <v>1134</v>
      </c>
      <c r="O251" s="38" t="s">
        <v>1338</v>
      </c>
      <c r="P251" s="42"/>
      <c r="Q251" s="38"/>
      <c r="R251" s="168"/>
      <c r="S251" s="39" t="s">
        <v>307</v>
      </c>
      <c r="T251" s="43" t="s">
        <v>307</v>
      </c>
      <c r="U251" s="43"/>
      <c r="V251" s="43"/>
      <c r="W251" s="43"/>
      <c r="X251" s="43"/>
      <c r="Y251" s="250" t="s">
        <v>1338</v>
      </c>
    </row>
    <row r="252" spans="2:25">
      <c r="B252" s="26"/>
      <c r="C252" s="45" t="s">
        <v>1847</v>
      </c>
      <c r="D252" s="45" t="s">
        <v>306</v>
      </c>
      <c r="E252" s="46">
        <v>1.71875</v>
      </c>
      <c r="F252" s="46">
        <v>1.71875</v>
      </c>
      <c r="G252" s="46">
        <v>0.875</v>
      </c>
      <c r="H252" s="46">
        <f>E252+G252*2</f>
        <v>3.46875</v>
      </c>
      <c r="I252" s="46">
        <f>F252+G252*2</f>
        <v>3.46875</v>
      </c>
      <c r="J252" s="44" t="s">
        <v>302</v>
      </c>
      <c r="K252" s="46">
        <f>H252</f>
        <v>3.46875</v>
      </c>
      <c r="L252" s="46">
        <f>I252</f>
        <v>3.46875</v>
      </c>
      <c r="M252" s="47">
        <v>1</v>
      </c>
      <c r="N252" s="44">
        <v>1134</v>
      </c>
      <c r="O252" s="44" t="s">
        <v>1338</v>
      </c>
      <c r="P252" s="52"/>
      <c r="Q252" s="44"/>
      <c r="R252" s="167"/>
      <c r="S252" s="45"/>
      <c r="T252" s="49"/>
      <c r="U252" s="49"/>
      <c r="V252" s="49"/>
      <c r="W252" s="49"/>
      <c r="X252" s="49"/>
      <c r="Y252" s="250" t="s">
        <v>1338</v>
      </c>
    </row>
    <row r="253" spans="2:25">
      <c r="B253" s="26"/>
      <c r="C253" s="39" t="s">
        <v>650</v>
      </c>
      <c r="D253" s="39" t="s">
        <v>301</v>
      </c>
      <c r="E253" s="40">
        <v>8</v>
      </c>
      <c r="F253" s="40">
        <v>2.375</v>
      </c>
      <c r="G253" s="40">
        <v>1</v>
      </c>
      <c r="H253" s="40">
        <f t="shared" ref="H253:H279" si="16">(E253+G253*2)</f>
        <v>10</v>
      </c>
      <c r="I253" s="40">
        <f t="shared" ref="I253:I279" si="17">(F253+G253*2)</f>
        <v>4.375</v>
      </c>
      <c r="J253" s="38" t="s">
        <v>318</v>
      </c>
      <c r="K253" s="40">
        <v>10.1875</v>
      </c>
      <c r="L253" s="40">
        <v>8.875</v>
      </c>
      <c r="M253" s="41">
        <v>2</v>
      </c>
      <c r="N253" s="38">
        <v>1135</v>
      </c>
      <c r="O253" s="38" t="s">
        <v>1338</v>
      </c>
      <c r="P253" s="51"/>
      <c r="Q253" s="38"/>
      <c r="R253" s="168"/>
      <c r="S253" s="39" t="s">
        <v>303</v>
      </c>
      <c r="T253" s="43" t="s">
        <v>651</v>
      </c>
      <c r="U253" s="43"/>
      <c r="V253" s="43"/>
      <c r="W253" s="43"/>
      <c r="X253" s="43"/>
      <c r="Y253" s="250" t="s">
        <v>1338</v>
      </c>
    </row>
    <row r="254" spans="2:25">
      <c r="B254" s="26"/>
      <c r="C254" s="45" t="s">
        <v>652</v>
      </c>
      <c r="D254" s="45" t="s">
        <v>306</v>
      </c>
      <c r="E254" s="46">
        <v>8.1875</v>
      </c>
      <c r="F254" s="46">
        <v>2.5</v>
      </c>
      <c r="G254" s="46">
        <v>1</v>
      </c>
      <c r="H254" s="46">
        <f t="shared" si="16"/>
        <v>10.1875</v>
      </c>
      <c r="I254" s="46">
        <f t="shared" si="17"/>
        <v>4.5</v>
      </c>
      <c r="J254" s="44" t="s">
        <v>318</v>
      </c>
      <c r="K254" s="46">
        <v>10.1875</v>
      </c>
      <c r="L254" s="46">
        <v>8.875</v>
      </c>
      <c r="M254" s="47">
        <v>2</v>
      </c>
      <c r="N254" s="44">
        <v>1135</v>
      </c>
      <c r="O254" s="44" t="s">
        <v>1338</v>
      </c>
      <c r="P254" s="48"/>
      <c r="Q254" s="44"/>
      <c r="R254" s="167"/>
      <c r="S254" s="45" t="s">
        <v>307</v>
      </c>
      <c r="T254" s="49" t="s">
        <v>307</v>
      </c>
      <c r="U254" s="49"/>
      <c r="V254" s="49"/>
      <c r="W254" s="49"/>
      <c r="X254" s="49"/>
      <c r="Y254" s="250" t="s">
        <v>1338</v>
      </c>
    </row>
    <row r="255" spans="2:25">
      <c r="B255" s="26"/>
      <c r="C255" s="39" t="s">
        <v>653</v>
      </c>
      <c r="D255" s="39" t="s">
        <v>301</v>
      </c>
      <c r="E255" s="40">
        <v>3.5625</v>
      </c>
      <c r="F255" s="40">
        <v>2.8125</v>
      </c>
      <c r="G255" s="40">
        <v>1.375</v>
      </c>
      <c r="H255" s="40">
        <f t="shared" si="16"/>
        <v>6.3125</v>
      </c>
      <c r="I255" s="40">
        <f t="shared" si="17"/>
        <v>5.5625</v>
      </c>
      <c r="J255" s="38" t="s">
        <v>302</v>
      </c>
      <c r="K255" s="40">
        <v>6.3125</v>
      </c>
      <c r="L255" s="40">
        <v>11.125</v>
      </c>
      <c r="M255" s="41">
        <v>2</v>
      </c>
      <c r="N255" s="38">
        <v>1136</v>
      </c>
      <c r="O255" s="38" t="s">
        <v>1338</v>
      </c>
      <c r="P255" s="51"/>
      <c r="Q255" s="38"/>
      <c r="R255" s="168"/>
      <c r="S255" s="39" t="s">
        <v>303</v>
      </c>
      <c r="T255" s="43" t="s">
        <v>654</v>
      </c>
      <c r="U255" s="43"/>
      <c r="V255" s="43"/>
      <c r="W255" s="43"/>
      <c r="X255" s="43"/>
      <c r="Y255" s="250" t="s">
        <v>1338</v>
      </c>
    </row>
    <row r="256" spans="2:25">
      <c r="B256" s="26"/>
      <c r="C256" s="45" t="s">
        <v>655</v>
      </c>
      <c r="D256" s="45" t="s">
        <v>306</v>
      </c>
      <c r="E256" s="46">
        <v>3.6875</v>
      </c>
      <c r="F256" s="46">
        <v>2.9375</v>
      </c>
      <c r="G256" s="46">
        <v>0.4375</v>
      </c>
      <c r="H256" s="46">
        <f t="shared" si="16"/>
        <v>4.5625</v>
      </c>
      <c r="I256" s="46">
        <f t="shared" si="17"/>
        <v>3.8125</v>
      </c>
      <c r="J256" s="44" t="s">
        <v>302</v>
      </c>
      <c r="K256" s="46">
        <v>9.125</v>
      </c>
      <c r="L256" s="46">
        <v>7.625</v>
      </c>
      <c r="M256" s="47">
        <v>4</v>
      </c>
      <c r="N256" s="44">
        <v>1136</v>
      </c>
      <c r="O256" s="44" t="s">
        <v>1338</v>
      </c>
      <c r="P256" s="48"/>
      <c r="Q256" s="44"/>
      <c r="R256" s="167"/>
      <c r="S256" s="45" t="s">
        <v>307</v>
      </c>
      <c r="T256" s="49" t="s">
        <v>307</v>
      </c>
      <c r="U256" s="49"/>
      <c r="V256" s="49"/>
      <c r="W256" s="49"/>
      <c r="X256" s="49"/>
      <c r="Y256" s="250" t="s">
        <v>1338</v>
      </c>
    </row>
    <row r="257" spans="2:25">
      <c r="B257" s="26"/>
      <c r="C257" s="39" t="s">
        <v>656</v>
      </c>
      <c r="D257" s="39" t="s">
        <v>301</v>
      </c>
      <c r="E257" s="40">
        <v>5.1875</v>
      </c>
      <c r="F257" s="40">
        <v>1.3125</v>
      </c>
      <c r="G257" s="40">
        <v>0.4375</v>
      </c>
      <c r="H257" s="40">
        <f t="shared" si="16"/>
        <v>6.0625</v>
      </c>
      <c r="I257" s="40">
        <f t="shared" si="17"/>
        <v>2.1875</v>
      </c>
      <c r="J257" s="38" t="s">
        <v>302</v>
      </c>
      <c r="K257" s="40">
        <v>6.0625</v>
      </c>
      <c r="L257" s="40">
        <v>4.375</v>
      </c>
      <c r="M257" s="41">
        <v>2</v>
      </c>
      <c r="N257" s="38">
        <v>1137</v>
      </c>
      <c r="O257" s="38" t="s">
        <v>1338</v>
      </c>
      <c r="P257" s="51"/>
      <c r="Q257" s="38"/>
      <c r="R257" s="168"/>
      <c r="S257" s="39" t="s">
        <v>303</v>
      </c>
      <c r="T257" s="43" t="s">
        <v>657</v>
      </c>
      <c r="U257" s="43"/>
      <c r="V257" s="43"/>
      <c r="W257" s="43"/>
      <c r="X257" s="43"/>
      <c r="Y257" s="250" t="s">
        <v>1338</v>
      </c>
    </row>
    <row r="258" spans="2:25">
      <c r="B258" s="26"/>
      <c r="C258" s="45" t="s">
        <v>658</v>
      </c>
      <c r="D258" s="45" t="s">
        <v>306</v>
      </c>
      <c r="E258" s="46">
        <v>5.375</v>
      </c>
      <c r="F258" s="46">
        <v>1.4375</v>
      </c>
      <c r="G258" s="46">
        <v>0.5625</v>
      </c>
      <c r="H258" s="46">
        <f t="shared" si="16"/>
        <v>6.5</v>
      </c>
      <c r="I258" s="46">
        <f t="shared" si="17"/>
        <v>2.5625</v>
      </c>
      <c r="J258" s="44" t="s">
        <v>302</v>
      </c>
      <c r="K258" s="46">
        <v>6.5</v>
      </c>
      <c r="L258" s="46">
        <v>5.125</v>
      </c>
      <c r="M258" s="47">
        <v>2</v>
      </c>
      <c r="N258" s="44">
        <v>1137</v>
      </c>
      <c r="O258" s="44" t="s">
        <v>1338</v>
      </c>
      <c r="P258" s="48"/>
      <c r="Q258" s="44"/>
      <c r="R258" s="167"/>
      <c r="S258" s="45" t="s">
        <v>307</v>
      </c>
      <c r="T258" s="49" t="s">
        <v>307</v>
      </c>
      <c r="U258" s="49"/>
      <c r="V258" s="49"/>
      <c r="W258" s="49"/>
      <c r="X258" s="49"/>
      <c r="Y258" s="250" t="s">
        <v>1338</v>
      </c>
    </row>
    <row r="259" spans="2:25">
      <c r="B259" s="26"/>
      <c r="C259" s="39" t="s">
        <v>659</v>
      </c>
      <c r="D259" s="39" t="s">
        <v>301</v>
      </c>
      <c r="E259" s="40">
        <v>8.1875</v>
      </c>
      <c r="F259" s="40">
        <v>2.375</v>
      </c>
      <c r="G259" s="40">
        <v>1.0625</v>
      </c>
      <c r="H259" s="40">
        <f t="shared" si="16"/>
        <v>10.3125</v>
      </c>
      <c r="I259" s="40">
        <f t="shared" si="17"/>
        <v>4.5</v>
      </c>
      <c r="J259" s="38" t="s">
        <v>318</v>
      </c>
      <c r="K259" s="40">
        <v>10.3125</v>
      </c>
      <c r="L259" s="40">
        <v>8.25</v>
      </c>
      <c r="M259" s="41">
        <v>2</v>
      </c>
      <c r="N259" s="38">
        <v>1138</v>
      </c>
      <c r="O259" s="38" t="s">
        <v>1338</v>
      </c>
      <c r="P259" s="51"/>
      <c r="Q259" s="38"/>
      <c r="R259" s="168"/>
      <c r="S259" s="39" t="s">
        <v>303</v>
      </c>
      <c r="T259" s="43" t="s">
        <v>660</v>
      </c>
      <c r="U259" s="43"/>
      <c r="V259" s="43"/>
      <c r="W259" s="43"/>
      <c r="X259" s="43"/>
      <c r="Y259" s="250" t="s">
        <v>1338</v>
      </c>
    </row>
    <row r="260" spans="2:25">
      <c r="B260" s="26"/>
      <c r="C260" s="45" t="s">
        <v>661</v>
      </c>
      <c r="D260" s="45" t="s">
        <v>306</v>
      </c>
      <c r="E260" s="46">
        <v>8.375</v>
      </c>
      <c r="F260" s="46">
        <v>2.5</v>
      </c>
      <c r="G260" s="46">
        <v>0.625</v>
      </c>
      <c r="H260" s="46">
        <f t="shared" si="16"/>
        <v>9.625</v>
      </c>
      <c r="I260" s="46">
        <f t="shared" si="17"/>
        <v>3.75</v>
      </c>
      <c r="J260" s="44" t="s">
        <v>318</v>
      </c>
      <c r="K260" s="46">
        <v>10.3125</v>
      </c>
      <c r="L260" s="46">
        <v>8.25</v>
      </c>
      <c r="M260" s="47">
        <v>2</v>
      </c>
      <c r="N260" s="44">
        <v>1138</v>
      </c>
      <c r="O260" s="44" t="s">
        <v>1338</v>
      </c>
      <c r="P260" s="48"/>
      <c r="Q260" s="44"/>
      <c r="R260" s="167"/>
      <c r="S260" s="45" t="s">
        <v>307</v>
      </c>
      <c r="T260" s="49" t="s">
        <v>307</v>
      </c>
      <c r="U260" s="49"/>
      <c r="V260" s="49"/>
      <c r="W260" s="49"/>
      <c r="X260" s="49"/>
      <c r="Y260" s="250" t="s">
        <v>1338</v>
      </c>
    </row>
    <row r="261" spans="2:25">
      <c r="B261" s="26"/>
      <c r="C261" s="39" t="s">
        <v>662</v>
      </c>
      <c r="D261" s="39" t="s">
        <v>301</v>
      </c>
      <c r="E261" s="40">
        <v>2.375</v>
      </c>
      <c r="F261" s="40">
        <v>1.625</v>
      </c>
      <c r="G261" s="40">
        <v>1.1875</v>
      </c>
      <c r="H261" s="40">
        <f t="shared" si="16"/>
        <v>4.75</v>
      </c>
      <c r="I261" s="40">
        <f t="shared" si="17"/>
        <v>4</v>
      </c>
      <c r="J261" s="38" t="s">
        <v>302</v>
      </c>
      <c r="K261" s="40">
        <v>4.75</v>
      </c>
      <c r="L261" s="40">
        <v>8</v>
      </c>
      <c r="M261" s="41">
        <v>2</v>
      </c>
      <c r="N261" s="38">
        <v>1139</v>
      </c>
      <c r="O261" s="38" t="s">
        <v>1338</v>
      </c>
      <c r="P261" s="51"/>
      <c r="Q261" s="38"/>
      <c r="R261" s="168"/>
      <c r="S261" s="39" t="s">
        <v>309</v>
      </c>
      <c r="T261" s="43" t="s">
        <v>663</v>
      </c>
      <c r="U261" s="43"/>
      <c r="V261" s="43"/>
      <c r="W261" s="43"/>
      <c r="X261" s="43"/>
      <c r="Y261" s="250" t="s">
        <v>1338</v>
      </c>
    </row>
    <row r="262" spans="2:25">
      <c r="B262" s="26"/>
      <c r="C262" s="45" t="s">
        <v>664</v>
      </c>
      <c r="D262" s="45" t="s">
        <v>301</v>
      </c>
      <c r="E262" s="46">
        <v>4.625</v>
      </c>
      <c r="F262" s="46">
        <v>3.5</v>
      </c>
      <c r="G262" s="46">
        <v>2.1875</v>
      </c>
      <c r="H262" s="46">
        <f t="shared" si="16"/>
        <v>9</v>
      </c>
      <c r="I262" s="46">
        <f t="shared" si="17"/>
        <v>7.875</v>
      </c>
      <c r="J262" s="44" t="s">
        <v>302</v>
      </c>
      <c r="K262" s="46">
        <v>9</v>
      </c>
      <c r="L262" s="46">
        <v>7.875</v>
      </c>
      <c r="M262" s="47">
        <v>1</v>
      </c>
      <c r="N262" s="44">
        <v>1140</v>
      </c>
      <c r="O262" s="44" t="s">
        <v>1338</v>
      </c>
      <c r="P262" s="52"/>
      <c r="Q262" s="44"/>
      <c r="R262" s="167"/>
      <c r="S262" s="45" t="s">
        <v>309</v>
      </c>
      <c r="T262" s="49" t="s">
        <v>665</v>
      </c>
      <c r="U262" s="49"/>
      <c r="V262" s="49"/>
      <c r="W262" s="49"/>
      <c r="X262" s="49"/>
      <c r="Y262" s="250" t="s">
        <v>1338</v>
      </c>
    </row>
    <row r="263" spans="2:25">
      <c r="B263" s="26"/>
      <c r="C263" s="39" t="s">
        <v>666</v>
      </c>
      <c r="D263" s="39" t="s">
        <v>301</v>
      </c>
      <c r="E263" s="40">
        <v>7.25</v>
      </c>
      <c r="F263" s="40">
        <v>4.5</v>
      </c>
      <c r="G263" s="40">
        <v>1.6875</v>
      </c>
      <c r="H263" s="40">
        <f t="shared" si="16"/>
        <v>10.625</v>
      </c>
      <c r="I263" s="40">
        <f t="shared" si="17"/>
        <v>7.875</v>
      </c>
      <c r="J263" s="38" t="s">
        <v>302</v>
      </c>
      <c r="K263" s="40">
        <v>10.625</v>
      </c>
      <c r="L263" s="40">
        <v>7.875</v>
      </c>
      <c r="M263" s="41">
        <v>1</v>
      </c>
      <c r="N263" s="38">
        <v>1141</v>
      </c>
      <c r="O263" s="38" t="s">
        <v>1338</v>
      </c>
      <c r="P263" s="51"/>
      <c r="Q263" s="38"/>
      <c r="R263" s="168"/>
      <c r="S263" s="39" t="s">
        <v>303</v>
      </c>
      <c r="T263" s="43" t="s">
        <v>667</v>
      </c>
      <c r="U263" s="43"/>
      <c r="V263" s="43"/>
      <c r="W263" s="43"/>
      <c r="X263" s="43"/>
      <c r="Y263" s="250" t="s">
        <v>1338</v>
      </c>
    </row>
    <row r="264" spans="2:25">
      <c r="B264" s="26"/>
      <c r="C264" s="45" t="s">
        <v>668</v>
      </c>
      <c r="D264" s="45" t="s">
        <v>306</v>
      </c>
      <c r="E264" s="46">
        <v>7.4375</v>
      </c>
      <c r="F264" s="46">
        <v>4.625</v>
      </c>
      <c r="G264" s="46">
        <v>0.6875</v>
      </c>
      <c r="H264" s="46">
        <f t="shared" si="16"/>
        <v>8.8125</v>
      </c>
      <c r="I264" s="46">
        <f t="shared" si="17"/>
        <v>6</v>
      </c>
      <c r="J264" s="44" t="s">
        <v>302</v>
      </c>
      <c r="K264" s="46">
        <v>8.8125</v>
      </c>
      <c r="L264" s="46">
        <v>6</v>
      </c>
      <c r="M264" s="47">
        <v>1</v>
      </c>
      <c r="N264" s="44">
        <v>1141</v>
      </c>
      <c r="O264" s="44" t="s">
        <v>1338</v>
      </c>
      <c r="P264" s="48"/>
      <c r="Q264" s="44"/>
      <c r="R264" s="167"/>
      <c r="S264" s="45" t="s">
        <v>307</v>
      </c>
      <c r="T264" s="49" t="s">
        <v>307</v>
      </c>
      <c r="U264" s="49"/>
      <c r="V264" s="49"/>
      <c r="W264" s="49"/>
      <c r="X264" s="49"/>
      <c r="Y264" s="250" t="s">
        <v>1338</v>
      </c>
    </row>
    <row r="265" spans="2:25">
      <c r="B265" s="26"/>
      <c r="C265" s="39" t="s">
        <v>669</v>
      </c>
      <c r="D265" s="39" t="s">
        <v>301</v>
      </c>
      <c r="E265" s="40">
        <v>7</v>
      </c>
      <c r="F265" s="40">
        <v>5</v>
      </c>
      <c r="G265" s="40">
        <v>1</v>
      </c>
      <c r="H265" s="40">
        <f t="shared" si="16"/>
        <v>9</v>
      </c>
      <c r="I265" s="40">
        <f t="shared" si="17"/>
        <v>7</v>
      </c>
      <c r="J265" s="38" t="s">
        <v>302</v>
      </c>
      <c r="K265" s="40">
        <v>9</v>
      </c>
      <c r="L265" s="40">
        <v>14</v>
      </c>
      <c r="M265" s="41">
        <v>2</v>
      </c>
      <c r="N265" s="38">
        <v>1142</v>
      </c>
      <c r="O265" s="38" t="s">
        <v>1338</v>
      </c>
      <c r="P265" s="51"/>
      <c r="Q265" s="38"/>
      <c r="R265" s="168"/>
      <c r="S265" s="39" t="s">
        <v>309</v>
      </c>
      <c r="T265" s="43" t="s">
        <v>670</v>
      </c>
      <c r="U265" s="43"/>
      <c r="V265" s="43"/>
      <c r="W265" s="43"/>
      <c r="X265" s="43"/>
      <c r="Y265" s="250" t="s">
        <v>1338</v>
      </c>
    </row>
    <row r="266" spans="2:25">
      <c r="B266" s="26"/>
      <c r="C266" s="45" t="s">
        <v>671</v>
      </c>
      <c r="D266" s="45" t="s">
        <v>301</v>
      </c>
      <c r="E266" s="46">
        <v>9.75</v>
      </c>
      <c r="F266" s="46">
        <v>2.75</v>
      </c>
      <c r="G266" s="46">
        <v>0.75</v>
      </c>
      <c r="H266" s="46">
        <f t="shared" si="16"/>
        <v>11.25</v>
      </c>
      <c r="I266" s="46">
        <f t="shared" si="17"/>
        <v>4.25</v>
      </c>
      <c r="J266" s="44" t="s">
        <v>318</v>
      </c>
      <c r="K266" s="46">
        <v>11.25</v>
      </c>
      <c r="L266" s="46">
        <v>8.375</v>
      </c>
      <c r="M266" s="47">
        <v>2</v>
      </c>
      <c r="N266" s="44">
        <v>1143</v>
      </c>
      <c r="O266" s="44" t="s">
        <v>1338</v>
      </c>
      <c r="P266" s="52"/>
      <c r="Q266" s="44"/>
      <c r="R266" s="167"/>
      <c r="S266" s="45" t="s">
        <v>303</v>
      </c>
      <c r="T266" s="49" t="s">
        <v>672</v>
      </c>
      <c r="U266" s="49"/>
      <c r="V266" s="49"/>
      <c r="W266" s="49"/>
      <c r="X266" s="49"/>
      <c r="Y266" s="250" t="s">
        <v>1338</v>
      </c>
    </row>
    <row r="267" spans="2:25">
      <c r="B267" s="26"/>
      <c r="C267" s="39" t="s">
        <v>673</v>
      </c>
      <c r="D267" s="39" t="s">
        <v>306</v>
      </c>
      <c r="E267" s="40">
        <v>9.9375</v>
      </c>
      <c r="F267" s="40">
        <v>2.875</v>
      </c>
      <c r="G267" s="40">
        <v>0.625</v>
      </c>
      <c r="H267" s="40">
        <f t="shared" si="16"/>
        <v>11.1875</v>
      </c>
      <c r="I267" s="40">
        <f t="shared" si="17"/>
        <v>4.125</v>
      </c>
      <c r="J267" s="38" t="s">
        <v>318</v>
      </c>
      <c r="K267" s="40">
        <v>11.25</v>
      </c>
      <c r="L267" s="40">
        <v>8.375</v>
      </c>
      <c r="M267" s="41">
        <v>2</v>
      </c>
      <c r="N267" s="38">
        <v>1143</v>
      </c>
      <c r="O267" s="38" t="s">
        <v>1338</v>
      </c>
      <c r="P267" s="42"/>
      <c r="Q267" s="38"/>
      <c r="R267" s="168"/>
      <c r="S267" s="39" t="s">
        <v>307</v>
      </c>
      <c r="T267" s="43" t="s">
        <v>307</v>
      </c>
      <c r="U267" s="43"/>
      <c r="V267" s="43"/>
      <c r="W267" s="43"/>
      <c r="X267" s="43"/>
      <c r="Y267" s="250" t="s">
        <v>1338</v>
      </c>
    </row>
    <row r="268" spans="2:25">
      <c r="B268" s="26"/>
      <c r="C268" s="45" t="s">
        <v>677</v>
      </c>
      <c r="D268" s="45" t="s">
        <v>301</v>
      </c>
      <c r="E268" s="46">
        <v>4.125</v>
      </c>
      <c r="F268" s="46">
        <v>2.875</v>
      </c>
      <c r="G268" s="46">
        <v>0.625</v>
      </c>
      <c r="H268" s="46">
        <f t="shared" si="16"/>
        <v>5.375</v>
      </c>
      <c r="I268" s="46">
        <f t="shared" si="17"/>
        <v>4.125</v>
      </c>
      <c r="J268" s="44" t="s">
        <v>318</v>
      </c>
      <c r="K268" s="46">
        <v>10.75</v>
      </c>
      <c r="L268" s="46">
        <v>8.25</v>
      </c>
      <c r="M268" s="47">
        <v>4</v>
      </c>
      <c r="N268" s="44">
        <v>1146</v>
      </c>
      <c r="O268" s="44" t="s">
        <v>1338</v>
      </c>
      <c r="P268" s="52"/>
      <c r="Q268" s="44"/>
      <c r="R268" s="167"/>
      <c r="S268" s="45" t="s">
        <v>303</v>
      </c>
      <c r="T268" s="49" t="s">
        <v>678</v>
      </c>
      <c r="U268" s="49"/>
      <c r="V268" s="49"/>
      <c r="W268" s="49"/>
      <c r="X268" s="49"/>
      <c r="Y268" s="250" t="s">
        <v>1338</v>
      </c>
    </row>
    <row r="269" spans="2:25">
      <c r="B269" s="26"/>
      <c r="C269" s="39" t="s">
        <v>679</v>
      </c>
      <c r="D269" s="39" t="s">
        <v>306</v>
      </c>
      <c r="E269" s="40">
        <v>4.25</v>
      </c>
      <c r="F269" s="40">
        <v>3</v>
      </c>
      <c r="G269" s="40">
        <v>0.5625</v>
      </c>
      <c r="H269" s="40">
        <f t="shared" si="16"/>
        <v>5.375</v>
      </c>
      <c r="I269" s="40">
        <f t="shared" si="17"/>
        <v>4.125</v>
      </c>
      <c r="J269" s="38" t="s">
        <v>318</v>
      </c>
      <c r="K269" s="40">
        <v>10.75</v>
      </c>
      <c r="L269" s="40">
        <v>8.25</v>
      </c>
      <c r="M269" s="41">
        <v>4</v>
      </c>
      <c r="N269" s="38">
        <v>1146</v>
      </c>
      <c r="O269" s="38" t="s">
        <v>1338</v>
      </c>
      <c r="P269" s="42"/>
      <c r="Q269" s="38"/>
      <c r="R269" s="168"/>
      <c r="S269" s="39" t="s">
        <v>307</v>
      </c>
      <c r="T269" s="43" t="s">
        <v>307</v>
      </c>
      <c r="U269" s="43"/>
      <c r="V269" s="43"/>
      <c r="W269" s="43"/>
      <c r="X269" s="43"/>
      <c r="Y269" s="250" t="s">
        <v>1338</v>
      </c>
    </row>
    <row r="270" spans="2:25">
      <c r="B270" s="26"/>
      <c r="C270" s="45" t="s">
        <v>680</v>
      </c>
      <c r="D270" s="45" t="s">
        <v>301</v>
      </c>
      <c r="E270" s="46">
        <v>12.875</v>
      </c>
      <c r="F270" s="46">
        <v>9</v>
      </c>
      <c r="G270" s="46">
        <v>0.75</v>
      </c>
      <c r="H270" s="46">
        <f t="shared" si="16"/>
        <v>14.375</v>
      </c>
      <c r="I270" s="46">
        <f t="shared" si="17"/>
        <v>10.5</v>
      </c>
      <c r="J270" s="44" t="s">
        <v>302</v>
      </c>
      <c r="K270" s="46">
        <v>14.375</v>
      </c>
      <c r="L270" s="46">
        <v>10.5</v>
      </c>
      <c r="M270" s="47">
        <v>1</v>
      </c>
      <c r="N270" s="44">
        <v>1147</v>
      </c>
      <c r="O270" s="44" t="s">
        <v>1338</v>
      </c>
      <c r="P270" s="52"/>
      <c r="Q270" s="44"/>
      <c r="R270" s="167"/>
      <c r="S270" s="45" t="s">
        <v>309</v>
      </c>
      <c r="T270" s="44" t="s">
        <v>681</v>
      </c>
      <c r="U270" s="44"/>
      <c r="V270" s="44"/>
      <c r="W270" s="44"/>
      <c r="X270" s="44"/>
      <c r="Y270" s="250" t="s">
        <v>1338</v>
      </c>
    </row>
    <row r="271" spans="2:25">
      <c r="B271" s="26"/>
      <c r="C271" s="39" t="s">
        <v>1879</v>
      </c>
      <c r="D271" s="39" t="s">
        <v>301</v>
      </c>
      <c r="E271" s="40">
        <v>2.625</v>
      </c>
      <c r="F271" s="40">
        <v>2.25</v>
      </c>
      <c r="G271" s="40">
        <v>1.5</v>
      </c>
      <c r="H271" s="40">
        <f t="shared" si="16"/>
        <v>5.625</v>
      </c>
      <c r="I271" s="40">
        <f t="shared" si="17"/>
        <v>5.25</v>
      </c>
      <c r="J271" s="38" t="s">
        <v>302</v>
      </c>
      <c r="K271" s="40">
        <v>35</v>
      </c>
      <c r="L271" s="40">
        <v>27.25</v>
      </c>
      <c r="M271" s="41">
        <v>30</v>
      </c>
      <c r="N271" s="38">
        <v>1148</v>
      </c>
      <c r="O271" s="38" t="s">
        <v>269</v>
      </c>
      <c r="P271" s="51"/>
      <c r="Q271" s="38"/>
      <c r="R271" s="168"/>
      <c r="S271" s="39"/>
      <c r="T271" s="43"/>
      <c r="U271" s="43"/>
      <c r="V271" s="43"/>
      <c r="W271" s="43"/>
      <c r="X271" s="43"/>
      <c r="Y271" s="250" t="s">
        <v>269</v>
      </c>
    </row>
    <row r="272" spans="2:25">
      <c r="B272" s="26"/>
      <c r="C272" s="45" t="s">
        <v>1878</v>
      </c>
      <c r="D272" s="45" t="s">
        <v>306</v>
      </c>
      <c r="E272" s="46">
        <v>2.75</v>
      </c>
      <c r="F272" s="46">
        <v>2.375</v>
      </c>
      <c r="G272" s="46">
        <v>0.625</v>
      </c>
      <c r="H272" s="46">
        <f t="shared" si="16"/>
        <v>4</v>
      </c>
      <c r="I272" s="46">
        <f t="shared" si="17"/>
        <v>3.625</v>
      </c>
      <c r="J272" s="44" t="s">
        <v>302</v>
      </c>
      <c r="K272" s="46">
        <v>38</v>
      </c>
      <c r="L272" s="46">
        <v>26.875</v>
      </c>
      <c r="M272" s="47">
        <v>63</v>
      </c>
      <c r="N272" s="44">
        <v>1148</v>
      </c>
      <c r="O272" s="44" t="s">
        <v>269</v>
      </c>
      <c r="P272" s="52"/>
      <c r="Q272" s="44"/>
      <c r="R272" s="167"/>
      <c r="S272" s="45"/>
      <c r="T272" s="49"/>
      <c r="U272" s="49"/>
      <c r="V272" s="49"/>
      <c r="W272" s="49"/>
      <c r="X272" s="49"/>
      <c r="Y272" s="250" t="s">
        <v>269</v>
      </c>
    </row>
    <row r="273" spans="2:25">
      <c r="B273" s="26"/>
      <c r="C273" s="39" t="s">
        <v>682</v>
      </c>
      <c r="D273" s="39" t="s">
        <v>301</v>
      </c>
      <c r="E273" s="40">
        <v>2.625</v>
      </c>
      <c r="F273" s="40">
        <v>2.25</v>
      </c>
      <c r="G273" s="40">
        <v>1.5</v>
      </c>
      <c r="H273" s="40">
        <f t="shared" si="16"/>
        <v>5.625</v>
      </c>
      <c r="I273" s="40">
        <f t="shared" si="17"/>
        <v>5.25</v>
      </c>
      <c r="J273" s="38" t="s">
        <v>302</v>
      </c>
      <c r="K273" s="40">
        <v>5.625</v>
      </c>
      <c r="L273" s="40">
        <v>10.5</v>
      </c>
      <c r="M273" s="41">
        <v>2</v>
      </c>
      <c r="N273" s="38">
        <v>1148</v>
      </c>
      <c r="O273" s="38" t="s">
        <v>1338</v>
      </c>
      <c r="P273" s="51"/>
      <c r="Q273" s="38"/>
      <c r="R273" s="168"/>
      <c r="S273" s="39" t="s">
        <v>303</v>
      </c>
      <c r="T273" s="43" t="s">
        <v>683</v>
      </c>
      <c r="U273" s="43"/>
      <c r="V273" s="43"/>
      <c r="W273" s="43"/>
      <c r="X273" s="43"/>
      <c r="Y273" s="250" t="s">
        <v>1338</v>
      </c>
    </row>
    <row r="274" spans="2:25">
      <c r="B274" s="26"/>
      <c r="C274" s="45" t="s">
        <v>684</v>
      </c>
      <c r="D274" s="45" t="s">
        <v>306</v>
      </c>
      <c r="E274" s="46">
        <v>2.75</v>
      </c>
      <c r="F274" s="46">
        <v>2.375</v>
      </c>
      <c r="G274" s="46">
        <v>0.625</v>
      </c>
      <c r="H274" s="46">
        <f t="shared" si="16"/>
        <v>4</v>
      </c>
      <c r="I274" s="46">
        <f t="shared" si="17"/>
        <v>3.625</v>
      </c>
      <c r="J274" s="44" t="s">
        <v>302</v>
      </c>
      <c r="K274" s="46">
        <v>4</v>
      </c>
      <c r="L274" s="46">
        <v>7.25</v>
      </c>
      <c r="M274" s="47">
        <v>2</v>
      </c>
      <c r="N274" s="44">
        <v>1148</v>
      </c>
      <c r="O274" s="44" t="s">
        <v>1338</v>
      </c>
      <c r="P274" s="48"/>
      <c r="Q274" s="44"/>
      <c r="R274" s="167"/>
      <c r="S274" s="45" t="s">
        <v>307</v>
      </c>
      <c r="T274" s="49" t="s">
        <v>307</v>
      </c>
      <c r="U274" s="49"/>
      <c r="V274" s="49"/>
      <c r="W274" s="49"/>
      <c r="X274" s="49"/>
      <c r="Y274" s="250" t="s">
        <v>1338</v>
      </c>
    </row>
    <row r="275" spans="2:25">
      <c r="B275" s="26"/>
      <c r="C275" s="39" t="s">
        <v>685</v>
      </c>
      <c r="D275" s="39" t="s">
        <v>301</v>
      </c>
      <c r="E275" s="40">
        <v>6.25</v>
      </c>
      <c r="F275" s="40">
        <v>6.25</v>
      </c>
      <c r="G275" s="40">
        <v>0.5625</v>
      </c>
      <c r="H275" s="40">
        <f t="shared" si="16"/>
        <v>7.375</v>
      </c>
      <c r="I275" s="40">
        <f t="shared" si="17"/>
        <v>7.375</v>
      </c>
      <c r="J275" s="38" t="s">
        <v>302</v>
      </c>
      <c r="K275" s="40">
        <v>7.375</v>
      </c>
      <c r="L275" s="40">
        <v>7.375</v>
      </c>
      <c r="M275" s="41">
        <v>1</v>
      </c>
      <c r="N275" s="38">
        <v>1149</v>
      </c>
      <c r="O275" s="38" t="s">
        <v>1338</v>
      </c>
      <c r="P275" s="51"/>
      <c r="Q275" s="38"/>
      <c r="R275" s="168"/>
      <c r="S275" s="39" t="s">
        <v>309</v>
      </c>
      <c r="T275" s="43" t="s">
        <v>686</v>
      </c>
      <c r="U275" s="43"/>
      <c r="V275" s="43"/>
      <c r="W275" s="43"/>
      <c r="X275" s="43"/>
      <c r="Y275" s="250" t="s">
        <v>1338</v>
      </c>
    </row>
    <row r="276" spans="2:25">
      <c r="B276" s="26"/>
      <c r="C276" s="39" t="s">
        <v>690</v>
      </c>
      <c r="D276" s="39" t="s">
        <v>301</v>
      </c>
      <c r="E276" s="40">
        <v>3.25</v>
      </c>
      <c r="F276" s="40">
        <v>1.5</v>
      </c>
      <c r="G276" s="40">
        <v>0.75</v>
      </c>
      <c r="H276" s="40">
        <f t="shared" si="16"/>
        <v>4.75</v>
      </c>
      <c r="I276" s="40">
        <f t="shared" si="17"/>
        <v>3</v>
      </c>
      <c r="J276" s="38" t="s">
        <v>318</v>
      </c>
      <c r="K276" s="40">
        <v>9.5</v>
      </c>
      <c r="L276" s="40">
        <v>5.625</v>
      </c>
      <c r="M276" s="41">
        <v>4</v>
      </c>
      <c r="N276" s="38">
        <v>1151</v>
      </c>
      <c r="O276" s="38" t="s">
        <v>1338</v>
      </c>
      <c r="P276" s="51"/>
      <c r="Q276" s="38"/>
      <c r="R276" s="168"/>
      <c r="S276" s="39" t="s">
        <v>303</v>
      </c>
      <c r="T276" s="43" t="s">
        <v>691</v>
      </c>
      <c r="U276" s="43"/>
      <c r="V276" s="43"/>
      <c r="W276" s="43"/>
      <c r="X276" s="43"/>
      <c r="Y276" s="250" t="s">
        <v>1338</v>
      </c>
    </row>
    <row r="277" spans="2:25">
      <c r="B277" s="26"/>
      <c r="C277" s="45" t="s">
        <v>692</v>
      </c>
      <c r="D277" s="45" t="s">
        <v>306</v>
      </c>
      <c r="E277" s="46">
        <v>3.375</v>
      </c>
      <c r="F277" s="46">
        <v>1.625</v>
      </c>
      <c r="G277" s="46">
        <v>0.5</v>
      </c>
      <c r="H277" s="46">
        <f t="shared" si="16"/>
        <v>4.375</v>
      </c>
      <c r="I277" s="46">
        <f t="shared" si="17"/>
        <v>2.625</v>
      </c>
      <c r="J277" s="44" t="s">
        <v>318</v>
      </c>
      <c r="K277" s="46">
        <v>9.5</v>
      </c>
      <c r="L277" s="46">
        <v>5.625</v>
      </c>
      <c r="M277" s="47">
        <v>4</v>
      </c>
      <c r="N277" s="44">
        <v>1151</v>
      </c>
      <c r="O277" s="44" t="s">
        <v>1338</v>
      </c>
      <c r="P277" s="48"/>
      <c r="Q277" s="44"/>
      <c r="R277" s="167"/>
      <c r="S277" s="45" t="s">
        <v>307</v>
      </c>
      <c r="T277" s="49" t="s">
        <v>307</v>
      </c>
      <c r="U277" s="49"/>
      <c r="V277" s="49"/>
      <c r="W277" s="49"/>
      <c r="X277" s="49"/>
      <c r="Y277" s="250" t="s">
        <v>1338</v>
      </c>
    </row>
    <row r="278" spans="2:25">
      <c r="B278" s="26"/>
      <c r="C278" s="39" t="s">
        <v>693</v>
      </c>
      <c r="D278" s="39" t="s">
        <v>301</v>
      </c>
      <c r="E278" s="40">
        <v>3.3125</v>
      </c>
      <c r="F278" s="40">
        <v>2.5</v>
      </c>
      <c r="G278" s="40">
        <v>1</v>
      </c>
      <c r="H278" s="40">
        <f t="shared" si="16"/>
        <v>5.3125</v>
      </c>
      <c r="I278" s="40">
        <f t="shared" si="17"/>
        <v>4.5</v>
      </c>
      <c r="J278" s="38" t="s">
        <v>318</v>
      </c>
      <c r="K278" s="40">
        <v>5.3125</v>
      </c>
      <c r="L278" s="40">
        <v>8.125</v>
      </c>
      <c r="M278" s="41">
        <v>2</v>
      </c>
      <c r="N278" s="38">
        <v>1152</v>
      </c>
      <c r="O278" s="38" t="s">
        <v>1338</v>
      </c>
      <c r="P278" s="51"/>
      <c r="Q278" s="38"/>
      <c r="R278" s="168"/>
      <c r="S278" s="39" t="s">
        <v>303</v>
      </c>
      <c r="T278" s="43" t="s">
        <v>694</v>
      </c>
      <c r="U278" s="43"/>
      <c r="V278" s="43"/>
      <c r="W278" s="43"/>
      <c r="X278" s="43"/>
      <c r="Y278" s="250" t="s">
        <v>1338</v>
      </c>
    </row>
    <row r="279" spans="2:25">
      <c r="B279" s="26"/>
      <c r="C279" s="45" t="s">
        <v>695</v>
      </c>
      <c r="D279" s="45" t="s">
        <v>306</v>
      </c>
      <c r="E279" s="46">
        <v>3.4375</v>
      </c>
      <c r="F279" s="46">
        <v>2.625</v>
      </c>
      <c r="G279" s="46">
        <v>0.5</v>
      </c>
      <c r="H279" s="46">
        <f t="shared" si="16"/>
        <v>4.4375</v>
      </c>
      <c r="I279" s="46">
        <f t="shared" si="17"/>
        <v>3.625</v>
      </c>
      <c r="J279" s="44" t="s">
        <v>318</v>
      </c>
      <c r="K279" s="46">
        <v>5.3125</v>
      </c>
      <c r="L279" s="46">
        <v>8.125</v>
      </c>
      <c r="M279" s="47">
        <v>2</v>
      </c>
      <c r="N279" s="44">
        <v>1152</v>
      </c>
      <c r="O279" s="44" t="s">
        <v>1338</v>
      </c>
      <c r="P279" s="48"/>
      <c r="Q279" s="44"/>
      <c r="R279" s="167"/>
      <c r="S279" s="45" t="s">
        <v>307</v>
      </c>
      <c r="T279" s="49" t="s">
        <v>307</v>
      </c>
      <c r="U279" s="49"/>
      <c r="V279" s="49"/>
      <c r="W279" s="49"/>
      <c r="X279" s="49"/>
      <c r="Y279" s="250" t="s">
        <v>1338</v>
      </c>
    </row>
    <row r="280" spans="2:25">
      <c r="B280" s="26"/>
      <c r="C280" s="39" t="s">
        <v>696</v>
      </c>
      <c r="D280" s="39" t="s">
        <v>301</v>
      </c>
      <c r="E280" s="40">
        <v>3.1875</v>
      </c>
      <c r="F280" s="40">
        <v>3.1875</v>
      </c>
      <c r="G280" s="40">
        <v>1</v>
      </c>
      <c r="H280" s="40">
        <f t="shared" ref="H280:H305" si="18">(E280+G280*2)</f>
        <v>5.1875</v>
      </c>
      <c r="I280" s="40">
        <f t="shared" ref="I280:I305" si="19">(F280+G280*2)</f>
        <v>5.1875</v>
      </c>
      <c r="J280" s="38" t="s">
        <v>302</v>
      </c>
      <c r="K280" s="40">
        <f>5.1875*2</f>
        <v>10.375</v>
      </c>
      <c r="L280" s="40">
        <v>9.625</v>
      </c>
      <c r="M280" s="41">
        <v>2</v>
      </c>
      <c r="N280" s="38">
        <v>1153</v>
      </c>
      <c r="O280" s="38" t="s">
        <v>1338</v>
      </c>
      <c r="P280" s="51"/>
      <c r="Q280" s="38"/>
      <c r="R280" s="168"/>
      <c r="S280" s="39" t="s">
        <v>303</v>
      </c>
      <c r="T280" s="43" t="s">
        <v>697</v>
      </c>
      <c r="U280" s="43"/>
      <c r="V280" s="43"/>
      <c r="W280" s="43"/>
      <c r="X280" s="43"/>
      <c r="Y280" s="250" t="s">
        <v>1338</v>
      </c>
    </row>
    <row r="281" spans="2:25">
      <c r="B281" s="26"/>
      <c r="C281" s="45" t="s">
        <v>698</v>
      </c>
      <c r="D281" s="45" t="s">
        <v>306</v>
      </c>
      <c r="E281" s="46">
        <v>3.3125</v>
      </c>
      <c r="F281" s="46">
        <v>3.3125</v>
      </c>
      <c r="G281" s="46">
        <v>0.5625</v>
      </c>
      <c r="H281" s="46">
        <f t="shared" si="18"/>
        <v>4.4375</v>
      </c>
      <c r="I281" s="46">
        <f t="shared" si="19"/>
        <v>4.4375</v>
      </c>
      <c r="J281" s="44" t="s">
        <v>302</v>
      </c>
      <c r="K281" s="46">
        <f>4.4375*2</f>
        <v>8.875</v>
      </c>
      <c r="L281" s="46">
        <v>4.4375</v>
      </c>
      <c r="M281" s="47">
        <v>2</v>
      </c>
      <c r="N281" s="44">
        <v>1153</v>
      </c>
      <c r="O281" s="44" t="s">
        <v>1338</v>
      </c>
      <c r="P281" s="48"/>
      <c r="Q281" s="44"/>
      <c r="R281" s="167"/>
      <c r="S281" s="45" t="s">
        <v>307</v>
      </c>
      <c r="T281" s="49" t="s">
        <v>307</v>
      </c>
      <c r="U281" s="49"/>
      <c r="V281" s="49"/>
      <c r="W281" s="49"/>
      <c r="X281" s="49"/>
      <c r="Y281" s="250" t="s">
        <v>1338</v>
      </c>
    </row>
    <row r="282" spans="2:25">
      <c r="B282" s="26"/>
      <c r="C282" s="39" t="s">
        <v>703</v>
      </c>
      <c r="D282" s="39" t="s">
        <v>301</v>
      </c>
      <c r="E282" s="40">
        <v>8.125</v>
      </c>
      <c r="F282" s="40">
        <v>2.375</v>
      </c>
      <c r="G282" s="40">
        <v>1.0625</v>
      </c>
      <c r="H282" s="40">
        <f t="shared" si="18"/>
        <v>10.25</v>
      </c>
      <c r="I282" s="40">
        <f t="shared" si="19"/>
        <v>4.5</v>
      </c>
      <c r="J282" s="38" t="s">
        <v>318</v>
      </c>
      <c r="K282" s="40">
        <v>10.25</v>
      </c>
      <c r="L282" s="40">
        <v>8.25</v>
      </c>
      <c r="M282" s="41">
        <v>2</v>
      </c>
      <c r="N282" s="38">
        <v>1155</v>
      </c>
      <c r="O282" s="38" t="s">
        <v>1338</v>
      </c>
      <c r="P282" s="51"/>
      <c r="Q282" s="38"/>
      <c r="R282" s="168"/>
      <c r="S282" s="39" t="s">
        <v>303</v>
      </c>
      <c r="T282" s="43" t="s">
        <v>704</v>
      </c>
      <c r="U282" s="43"/>
      <c r="V282" s="43"/>
      <c r="W282" s="43"/>
      <c r="X282" s="43"/>
      <c r="Y282" s="250" t="s">
        <v>1338</v>
      </c>
    </row>
    <row r="283" spans="2:25">
      <c r="B283" s="26"/>
      <c r="C283" s="45" t="s">
        <v>705</v>
      </c>
      <c r="D283" s="45" t="s">
        <v>306</v>
      </c>
      <c r="E283" s="46">
        <v>8.3125</v>
      </c>
      <c r="F283" s="46">
        <v>2.5</v>
      </c>
      <c r="G283" s="46">
        <v>0.625</v>
      </c>
      <c r="H283" s="46">
        <f t="shared" si="18"/>
        <v>9.5625</v>
      </c>
      <c r="I283" s="46">
        <f t="shared" si="19"/>
        <v>3.75</v>
      </c>
      <c r="J283" s="44" t="s">
        <v>318</v>
      </c>
      <c r="K283" s="46">
        <v>10.25</v>
      </c>
      <c r="L283" s="46">
        <v>8.25</v>
      </c>
      <c r="M283" s="47">
        <v>2</v>
      </c>
      <c r="N283" s="44">
        <v>1155</v>
      </c>
      <c r="O283" s="44" t="s">
        <v>1338</v>
      </c>
      <c r="P283" s="48"/>
      <c r="Q283" s="44"/>
      <c r="R283" s="167"/>
      <c r="S283" s="45" t="s">
        <v>307</v>
      </c>
      <c r="T283" s="49" t="s">
        <v>307</v>
      </c>
      <c r="U283" s="49"/>
      <c r="V283" s="49"/>
      <c r="W283" s="49"/>
      <c r="X283" s="49"/>
      <c r="Y283" s="250" t="s">
        <v>1338</v>
      </c>
    </row>
    <row r="284" spans="2:25">
      <c r="B284" s="26"/>
      <c r="C284" s="39" t="s">
        <v>709</v>
      </c>
      <c r="D284" s="39" t="s">
        <v>301</v>
      </c>
      <c r="E284" s="40">
        <v>3.5</v>
      </c>
      <c r="F284" s="40">
        <v>2.25</v>
      </c>
      <c r="G284" s="40">
        <v>0.75</v>
      </c>
      <c r="H284" s="40">
        <f t="shared" si="18"/>
        <v>5</v>
      </c>
      <c r="I284" s="40">
        <f t="shared" si="19"/>
        <v>3.75</v>
      </c>
      <c r="J284" s="38" t="s">
        <v>318</v>
      </c>
      <c r="K284" s="40">
        <v>5</v>
      </c>
      <c r="L284" s="40">
        <v>7.125</v>
      </c>
      <c r="M284" s="41">
        <v>2</v>
      </c>
      <c r="N284" s="38">
        <v>1157</v>
      </c>
      <c r="O284" s="38" t="s">
        <v>1338</v>
      </c>
      <c r="P284" s="51"/>
      <c r="Q284" s="38"/>
      <c r="R284" s="168"/>
      <c r="S284" s="39" t="s">
        <v>303</v>
      </c>
      <c r="T284" s="43" t="s">
        <v>710</v>
      </c>
      <c r="U284" s="43"/>
      <c r="V284" s="43"/>
      <c r="W284" s="43"/>
      <c r="X284" s="43"/>
      <c r="Y284" s="250" t="s">
        <v>1338</v>
      </c>
    </row>
    <row r="285" spans="2:25">
      <c r="B285" s="26"/>
      <c r="C285" s="45" t="s">
        <v>711</v>
      </c>
      <c r="D285" s="45" t="s">
        <v>306</v>
      </c>
      <c r="E285" s="46">
        <v>3.625</v>
      </c>
      <c r="F285" s="46">
        <v>2.375</v>
      </c>
      <c r="G285" s="46">
        <v>0.5</v>
      </c>
      <c r="H285" s="46">
        <f t="shared" si="18"/>
        <v>4.625</v>
      </c>
      <c r="I285" s="46">
        <f t="shared" si="19"/>
        <v>3.375</v>
      </c>
      <c r="J285" s="44" t="s">
        <v>318</v>
      </c>
      <c r="K285" s="46">
        <v>5</v>
      </c>
      <c r="L285" s="46">
        <v>7.125</v>
      </c>
      <c r="M285" s="47">
        <v>2</v>
      </c>
      <c r="N285" s="44">
        <v>1157</v>
      </c>
      <c r="O285" s="44" t="s">
        <v>1338</v>
      </c>
      <c r="P285" s="48"/>
      <c r="Q285" s="44"/>
      <c r="R285" s="167"/>
      <c r="S285" s="45" t="s">
        <v>307</v>
      </c>
      <c r="T285" s="49" t="s">
        <v>307</v>
      </c>
      <c r="U285" s="49"/>
      <c r="V285" s="49"/>
      <c r="W285" s="49"/>
      <c r="X285" s="49"/>
      <c r="Y285" s="250" t="s">
        <v>1338</v>
      </c>
    </row>
    <row r="286" spans="2:25">
      <c r="B286" s="26"/>
      <c r="C286" s="39" t="s">
        <v>712</v>
      </c>
      <c r="D286" s="39" t="s">
        <v>301</v>
      </c>
      <c r="E286" s="40">
        <v>5.25</v>
      </c>
      <c r="F286" s="40">
        <v>3</v>
      </c>
      <c r="G286" s="40">
        <v>0.625</v>
      </c>
      <c r="H286" s="40">
        <f t="shared" si="18"/>
        <v>6.5</v>
      </c>
      <c r="I286" s="40">
        <f t="shared" si="19"/>
        <v>4.25</v>
      </c>
      <c r="J286" s="38" t="s">
        <v>318</v>
      </c>
      <c r="K286" s="40">
        <v>13</v>
      </c>
      <c r="L286" s="40">
        <v>8.5</v>
      </c>
      <c r="M286" s="41">
        <v>2</v>
      </c>
      <c r="N286" s="38">
        <v>1158</v>
      </c>
      <c r="O286" s="38" t="s">
        <v>1338</v>
      </c>
      <c r="P286" s="51"/>
      <c r="Q286" s="38"/>
      <c r="R286" s="168"/>
      <c r="S286" s="39" t="s">
        <v>303</v>
      </c>
      <c r="T286" s="43" t="s">
        <v>713</v>
      </c>
      <c r="U286" s="43"/>
      <c r="V286" s="43"/>
      <c r="W286" s="43"/>
      <c r="X286" s="43"/>
      <c r="Y286" s="250" t="s">
        <v>1338</v>
      </c>
    </row>
    <row r="287" spans="2:25">
      <c r="B287" s="26"/>
      <c r="C287" s="45" t="s">
        <v>714</v>
      </c>
      <c r="D287" s="45" t="s">
        <v>306</v>
      </c>
      <c r="E287" s="46">
        <v>5.4375</v>
      </c>
      <c r="F287" s="46">
        <v>3.125</v>
      </c>
      <c r="G287" s="46">
        <v>0.5625</v>
      </c>
      <c r="H287" s="46">
        <f t="shared" si="18"/>
        <v>6.5625</v>
      </c>
      <c r="I287" s="46">
        <f t="shared" si="19"/>
        <v>4.25</v>
      </c>
      <c r="J287" s="44" t="s">
        <v>318</v>
      </c>
      <c r="K287" s="46">
        <v>13</v>
      </c>
      <c r="L287" s="46">
        <v>8.5</v>
      </c>
      <c r="M287" s="47">
        <v>2</v>
      </c>
      <c r="N287" s="44">
        <v>1158</v>
      </c>
      <c r="O287" s="44" t="s">
        <v>1338</v>
      </c>
      <c r="P287" s="48"/>
      <c r="Q287" s="44"/>
      <c r="R287" s="167"/>
      <c r="S287" s="45" t="s">
        <v>307</v>
      </c>
      <c r="T287" s="49" t="s">
        <v>307</v>
      </c>
      <c r="U287" s="49"/>
      <c r="V287" s="49"/>
      <c r="W287" s="49"/>
      <c r="X287" s="49"/>
      <c r="Y287" s="250" t="s">
        <v>1338</v>
      </c>
    </row>
    <row r="288" spans="2:25">
      <c r="B288" s="26"/>
      <c r="C288" s="39" t="s">
        <v>715</v>
      </c>
      <c r="D288" s="39" t="s">
        <v>301</v>
      </c>
      <c r="E288" s="40">
        <v>7.5</v>
      </c>
      <c r="F288" s="40">
        <v>6.25</v>
      </c>
      <c r="G288" s="40">
        <v>0.625</v>
      </c>
      <c r="H288" s="40">
        <f t="shared" si="18"/>
        <v>8.75</v>
      </c>
      <c r="I288" s="40">
        <f t="shared" si="19"/>
        <v>7.5</v>
      </c>
      <c r="J288" s="38" t="s">
        <v>302</v>
      </c>
      <c r="K288" s="40">
        <v>8.75</v>
      </c>
      <c r="L288" s="40">
        <v>15</v>
      </c>
      <c r="M288" s="41">
        <v>2</v>
      </c>
      <c r="N288" s="38">
        <v>1160</v>
      </c>
      <c r="O288" s="38" t="s">
        <v>1338</v>
      </c>
      <c r="P288" s="51"/>
      <c r="Q288" s="38"/>
      <c r="R288" s="168"/>
      <c r="S288" s="39" t="s">
        <v>303</v>
      </c>
      <c r="T288" s="43" t="s">
        <v>716</v>
      </c>
      <c r="U288" s="43"/>
      <c r="V288" s="43"/>
      <c r="W288" s="43"/>
      <c r="X288" s="43"/>
      <c r="Y288" s="250" t="s">
        <v>1338</v>
      </c>
    </row>
    <row r="289" spans="2:25">
      <c r="B289" s="26"/>
      <c r="C289" s="45" t="s">
        <v>717</v>
      </c>
      <c r="D289" s="45" t="s">
        <v>306</v>
      </c>
      <c r="E289" s="46">
        <v>7.6875</v>
      </c>
      <c r="F289" s="46">
        <v>6.4375</v>
      </c>
      <c r="G289" s="46">
        <v>0.5625</v>
      </c>
      <c r="H289" s="46">
        <f t="shared" si="18"/>
        <v>8.8125</v>
      </c>
      <c r="I289" s="46">
        <f t="shared" si="19"/>
        <v>7.5625</v>
      </c>
      <c r="J289" s="44" t="s">
        <v>302</v>
      </c>
      <c r="K289" s="46">
        <v>8.8125</v>
      </c>
      <c r="L289" s="46">
        <v>15.125</v>
      </c>
      <c r="M289" s="47">
        <v>2</v>
      </c>
      <c r="N289" s="44">
        <v>1160</v>
      </c>
      <c r="O289" s="44" t="s">
        <v>1338</v>
      </c>
      <c r="P289" s="48"/>
      <c r="Q289" s="44"/>
      <c r="R289" s="167"/>
      <c r="S289" s="45" t="s">
        <v>307</v>
      </c>
      <c r="T289" s="49" t="s">
        <v>307</v>
      </c>
      <c r="U289" s="49"/>
      <c r="V289" s="49"/>
      <c r="W289" s="49"/>
      <c r="X289" s="49"/>
      <c r="Y289" s="250" t="s">
        <v>1338</v>
      </c>
    </row>
    <row r="290" spans="2:25">
      <c r="B290" s="26"/>
      <c r="C290" s="39" t="s">
        <v>718</v>
      </c>
      <c r="D290" s="39" t="s">
        <v>301</v>
      </c>
      <c r="E290" s="40">
        <v>8.25</v>
      </c>
      <c r="F290" s="40">
        <v>2.25</v>
      </c>
      <c r="G290" s="40">
        <v>0.625</v>
      </c>
      <c r="H290" s="40">
        <f t="shared" si="18"/>
        <v>9.5</v>
      </c>
      <c r="I290" s="40">
        <f t="shared" si="19"/>
        <v>3.5</v>
      </c>
      <c r="J290" s="38" t="s">
        <v>318</v>
      </c>
      <c r="K290" s="40">
        <v>9.5625</v>
      </c>
      <c r="L290" s="40">
        <v>7</v>
      </c>
      <c r="M290" s="41">
        <v>2</v>
      </c>
      <c r="N290" s="38">
        <v>1161</v>
      </c>
      <c r="O290" s="38" t="s">
        <v>1338</v>
      </c>
      <c r="P290" s="51"/>
      <c r="Q290" s="38"/>
      <c r="R290" s="168"/>
      <c r="S290" s="39" t="s">
        <v>303</v>
      </c>
      <c r="T290" s="43" t="s">
        <v>719</v>
      </c>
      <c r="U290" s="43"/>
      <c r="V290" s="43"/>
      <c r="W290" s="43"/>
      <c r="X290" s="43"/>
      <c r="Y290" s="250" t="s">
        <v>1338</v>
      </c>
    </row>
    <row r="291" spans="2:25">
      <c r="B291" s="26"/>
      <c r="C291" s="45" t="s">
        <v>720</v>
      </c>
      <c r="D291" s="45" t="s">
        <v>306</v>
      </c>
      <c r="E291" s="46">
        <v>8.4375</v>
      </c>
      <c r="F291" s="46">
        <v>2.375</v>
      </c>
      <c r="G291" s="46">
        <v>0.5625</v>
      </c>
      <c r="H291" s="46">
        <f t="shared" si="18"/>
        <v>9.5625</v>
      </c>
      <c r="I291" s="46">
        <f t="shared" si="19"/>
        <v>3.5</v>
      </c>
      <c r="J291" s="44" t="s">
        <v>318</v>
      </c>
      <c r="K291" s="46">
        <v>9.5625</v>
      </c>
      <c r="L291" s="46">
        <v>7</v>
      </c>
      <c r="M291" s="47">
        <v>2</v>
      </c>
      <c r="N291" s="44">
        <v>1161</v>
      </c>
      <c r="O291" s="44" t="s">
        <v>1338</v>
      </c>
      <c r="P291" s="48"/>
      <c r="Q291" s="44"/>
      <c r="R291" s="167"/>
      <c r="S291" s="45" t="s">
        <v>307</v>
      </c>
      <c r="T291" s="49" t="s">
        <v>307</v>
      </c>
      <c r="U291" s="49"/>
      <c r="V291" s="49"/>
      <c r="W291" s="49"/>
      <c r="X291" s="49"/>
      <c r="Y291" s="250" t="s">
        <v>1338</v>
      </c>
    </row>
    <row r="292" spans="2:25">
      <c r="B292" s="26"/>
      <c r="C292" s="39" t="s">
        <v>721</v>
      </c>
      <c r="D292" s="39" t="s">
        <v>301</v>
      </c>
      <c r="E292" s="40">
        <v>4</v>
      </c>
      <c r="F292" s="40">
        <v>3.375</v>
      </c>
      <c r="G292" s="40">
        <v>1.25</v>
      </c>
      <c r="H292" s="40">
        <f t="shared" si="18"/>
        <v>6.5</v>
      </c>
      <c r="I292" s="40">
        <f t="shared" si="19"/>
        <v>5.875</v>
      </c>
      <c r="J292" s="38" t="s">
        <v>318</v>
      </c>
      <c r="K292" s="40">
        <v>6.5</v>
      </c>
      <c r="L292" s="40">
        <v>10.625</v>
      </c>
      <c r="M292" s="41">
        <v>2</v>
      </c>
      <c r="N292" s="38">
        <v>1162</v>
      </c>
      <c r="O292" s="38" t="s">
        <v>1338</v>
      </c>
      <c r="P292" s="51"/>
      <c r="Q292" s="38"/>
      <c r="R292" s="168"/>
      <c r="S292" s="39" t="s">
        <v>303</v>
      </c>
      <c r="T292" s="43" t="s">
        <v>722</v>
      </c>
      <c r="U292" s="43"/>
      <c r="V292" s="43"/>
      <c r="W292" s="43"/>
      <c r="X292" s="43"/>
      <c r="Y292" s="250" t="s">
        <v>1338</v>
      </c>
    </row>
    <row r="293" spans="2:25">
      <c r="B293" s="26"/>
      <c r="C293" s="45" t="s">
        <v>723</v>
      </c>
      <c r="D293" s="45" t="s">
        <v>306</v>
      </c>
      <c r="E293" s="46">
        <v>4.125</v>
      </c>
      <c r="F293" s="46">
        <v>3.5</v>
      </c>
      <c r="G293" s="46">
        <v>0.625</v>
      </c>
      <c r="H293" s="46">
        <f t="shared" si="18"/>
        <v>5.375</v>
      </c>
      <c r="I293" s="46">
        <f t="shared" si="19"/>
        <v>4.75</v>
      </c>
      <c r="J293" s="44" t="s">
        <v>318</v>
      </c>
      <c r="K293" s="46">
        <v>6.5</v>
      </c>
      <c r="L293" s="46">
        <v>10.625</v>
      </c>
      <c r="M293" s="47">
        <v>2</v>
      </c>
      <c r="N293" s="44">
        <v>1162</v>
      </c>
      <c r="O293" s="44" t="s">
        <v>1338</v>
      </c>
      <c r="P293" s="48"/>
      <c r="Q293" s="44"/>
      <c r="R293" s="167"/>
      <c r="S293" s="45" t="s">
        <v>307</v>
      </c>
      <c r="T293" s="49" t="s">
        <v>307</v>
      </c>
      <c r="U293" s="49"/>
      <c r="V293" s="49"/>
      <c r="W293" s="49"/>
      <c r="X293" s="49"/>
      <c r="Y293" s="250" t="s">
        <v>1338</v>
      </c>
    </row>
    <row r="294" spans="2:25">
      <c r="B294" s="26"/>
      <c r="C294" s="39" t="s">
        <v>724</v>
      </c>
      <c r="D294" s="39" t="s">
        <v>301</v>
      </c>
      <c r="E294" s="40">
        <v>4.4375</v>
      </c>
      <c r="F294" s="40">
        <v>3.25</v>
      </c>
      <c r="G294" s="40">
        <v>0.75</v>
      </c>
      <c r="H294" s="40">
        <f t="shared" si="18"/>
        <v>5.9375</v>
      </c>
      <c r="I294" s="40">
        <f t="shared" si="19"/>
        <v>4.75</v>
      </c>
      <c r="J294" s="38" t="s">
        <v>302</v>
      </c>
      <c r="K294" s="40">
        <v>5.9375</v>
      </c>
      <c r="L294" s="40">
        <v>9.5</v>
      </c>
      <c r="M294" s="41">
        <v>2</v>
      </c>
      <c r="N294" s="38">
        <v>1163</v>
      </c>
      <c r="O294" s="38" t="s">
        <v>1338</v>
      </c>
      <c r="P294" s="51"/>
      <c r="Q294" s="38"/>
      <c r="R294" s="168"/>
      <c r="S294" s="39" t="s">
        <v>303</v>
      </c>
      <c r="T294" s="43" t="s">
        <v>725</v>
      </c>
      <c r="U294" s="43"/>
      <c r="V294" s="43"/>
      <c r="W294" s="43"/>
      <c r="X294" s="43"/>
      <c r="Y294" s="250" t="s">
        <v>1338</v>
      </c>
    </row>
    <row r="295" spans="2:25">
      <c r="B295" s="26"/>
      <c r="C295" s="45" t="s">
        <v>726</v>
      </c>
      <c r="D295" s="45" t="s">
        <v>306</v>
      </c>
      <c r="E295" s="46">
        <v>4.5625</v>
      </c>
      <c r="F295" s="46">
        <v>3.375</v>
      </c>
      <c r="G295" s="46">
        <v>0.5625</v>
      </c>
      <c r="H295" s="46">
        <f t="shared" si="18"/>
        <v>5.6875</v>
      </c>
      <c r="I295" s="46">
        <f t="shared" si="19"/>
        <v>4.5</v>
      </c>
      <c r="J295" s="44" t="s">
        <v>302</v>
      </c>
      <c r="K295" s="46">
        <v>5.6875</v>
      </c>
      <c r="L295" s="46">
        <v>9</v>
      </c>
      <c r="M295" s="47">
        <v>2</v>
      </c>
      <c r="N295" s="44">
        <v>1163</v>
      </c>
      <c r="O295" s="44" t="s">
        <v>1338</v>
      </c>
      <c r="P295" s="48"/>
      <c r="Q295" s="44"/>
      <c r="R295" s="167"/>
      <c r="S295" s="45" t="s">
        <v>307</v>
      </c>
      <c r="T295" s="49" t="s">
        <v>307</v>
      </c>
      <c r="U295" s="49"/>
      <c r="V295" s="49"/>
      <c r="W295" s="49"/>
      <c r="X295" s="49"/>
      <c r="Y295" s="250" t="s">
        <v>1338</v>
      </c>
    </row>
    <row r="296" spans="2:25">
      <c r="B296" s="26"/>
      <c r="C296" s="39" t="s">
        <v>727</v>
      </c>
      <c r="D296" s="39" t="s">
        <v>301</v>
      </c>
      <c r="E296" s="40">
        <v>12.3125</v>
      </c>
      <c r="F296" s="40">
        <v>6.0625</v>
      </c>
      <c r="G296" s="40">
        <v>1.3125</v>
      </c>
      <c r="H296" s="40">
        <f t="shared" si="18"/>
        <v>14.9375</v>
      </c>
      <c r="I296" s="40">
        <f t="shared" si="19"/>
        <v>8.6875</v>
      </c>
      <c r="J296" s="38" t="s">
        <v>318</v>
      </c>
      <c r="K296" s="40">
        <v>14.9375</v>
      </c>
      <c r="L296" s="40">
        <v>16.4375</v>
      </c>
      <c r="M296" s="41">
        <v>2</v>
      </c>
      <c r="N296" s="38">
        <v>1164</v>
      </c>
      <c r="O296" s="38" t="s">
        <v>1338</v>
      </c>
      <c r="P296" s="51"/>
      <c r="Q296" s="38"/>
      <c r="R296" s="168"/>
      <c r="S296" s="39" t="s">
        <v>303</v>
      </c>
      <c r="T296" s="43" t="s">
        <v>730</v>
      </c>
      <c r="U296" s="43"/>
      <c r="V296" s="43"/>
      <c r="W296" s="43"/>
      <c r="X296" s="43"/>
      <c r="Y296" s="250" t="s">
        <v>1338</v>
      </c>
    </row>
    <row r="297" spans="2:25">
      <c r="B297" s="26"/>
      <c r="C297" s="45" t="s">
        <v>731</v>
      </c>
      <c r="D297" s="45" t="s">
        <v>306</v>
      </c>
      <c r="E297" s="46">
        <v>12.5</v>
      </c>
      <c r="F297" s="46">
        <v>6.25</v>
      </c>
      <c r="G297" s="46">
        <v>0.75</v>
      </c>
      <c r="H297" s="46">
        <f t="shared" si="18"/>
        <v>14</v>
      </c>
      <c r="I297" s="46">
        <f t="shared" si="19"/>
        <v>7.75</v>
      </c>
      <c r="J297" s="44" t="s">
        <v>318</v>
      </c>
      <c r="K297" s="46">
        <v>14.9375</v>
      </c>
      <c r="L297" s="46">
        <v>16.4375</v>
      </c>
      <c r="M297" s="47">
        <v>2</v>
      </c>
      <c r="N297" s="44">
        <v>1164</v>
      </c>
      <c r="O297" s="44" t="s">
        <v>1338</v>
      </c>
      <c r="P297" s="48"/>
      <c r="Q297" s="44"/>
      <c r="R297" s="167"/>
      <c r="S297" s="45" t="s">
        <v>307</v>
      </c>
      <c r="T297" s="49" t="s">
        <v>307</v>
      </c>
      <c r="U297" s="49"/>
      <c r="V297" s="49"/>
      <c r="W297" s="49"/>
      <c r="X297" s="49"/>
      <c r="Y297" s="250" t="s">
        <v>1338</v>
      </c>
    </row>
    <row r="298" spans="2:25">
      <c r="B298" s="26"/>
      <c r="C298" s="39" t="s">
        <v>732</v>
      </c>
      <c r="D298" s="39" t="s">
        <v>301</v>
      </c>
      <c r="E298" s="40">
        <v>2.8125</v>
      </c>
      <c r="F298" s="40">
        <v>2.8125</v>
      </c>
      <c r="G298" s="40">
        <v>0.75</v>
      </c>
      <c r="H298" s="40">
        <f t="shared" si="18"/>
        <v>4.3125</v>
      </c>
      <c r="I298" s="40">
        <f t="shared" si="19"/>
        <v>4.3125</v>
      </c>
      <c r="J298" s="38" t="s">
        <v>318</v>
      </c>
      <c r="K298" s="40">
        <v>4.3125</v>
      </c>
      <c r="L298" s="40">
        <v>8.375</v>
      </c>
      <c r="M298" s="41">
        <v>2</v>
      </c>
      <c r="N298" s="38">
        <v>1165</v>
      </c>
      <c r="O298" s="38" t="s">
        <v>1338</v>
      </c>
      <c r="P298" s="51"/>
      <c r="Q298" s="38"/>
      <c r="R298" s="168"/>
      <c r="S298" s="39" t="s">
        <v>303</v>
      </c>
      <c r="T298" s="43" t="s">
        <v>733</v>
      </c>
      <c r="U298" s="43"/>
      <c r="V298" s="43"/>
      <c r="W298" s="43"/>
      <c r="X298" s="43"/>
      <c r="Y298" s="250" t="s">
        <v>1338</v>
      </c>
    </row>
    <row r="299" spans="2:25">
      <c r="B299" s="26"/>
      <c r="C299" s="45" t="s">
        <v>734</v>
      </c>
      <c r="D299" s="45" t="s">
        <v>306</v>
      </c>
      <c r="E299" s="46">
        <v>2.9375</v>
      </c>
      <c r="F299" s="46">
        <v>2.9375</v>
      </c>
      <c r="G299" s="46">
        <v>0.5625</v>
      </c>
      <c r="H299" s="46">
        <f t="shared" si="18"/>
        <v>4.0625</v>
      </c>
      <c r="I299" s="46">
        <f t="shared" si="19"/>
        <v>4.0625</v>
      </c>
      <c r="J299" s="44" t="s">
        <v>318</v>
      </c>
      <c r="K299" s="46">
        <v>4.3125</v>
      </c>
      <c r="L299" s="46">
        <v>8.375</v>
      </c>
      <c r="M299" s="47">
        <v>2</v>
      </c>
      <c r="N299" s="44">
        <v>1165</v>
      </c>
      <c r="O299" s="44" t="s">
        <v>1338</v>
      </c>
      <c r="P299" s="48"/>
      <c r="Q299" s="44"/>
      <c r="R299" s="167"/>
      <c r="S299" s="45" t="s">
        <v>307</v>
      </c>
      <c r="T299" s="49" t="s">
        <v>307</v>
      </c>
      <c r="U299" s="49"/>
      <c r="V299" s="49"/>
      <c r="W299" s="49"/>
      <c r="X299" s="49"/>
      <c r="Y299" s="250" t="s">
        <v>1338</v>
      </c>
    </row>
    <row r="300" spans="2:25">
      <c r="B300" s="26"/>
      <c r="C300" s="39" t="s">
        <v>735</v>
      </c>
      <c r="D300" s="39" t="s">
        <v>301</v>
      </c>
      <c r="E300" s="40">
        <v>4</v>
      </c>
      <c r="F300" s="40">
        <v>3.125</v>
      </c>
      <c r="G300" s="40">
        <v>0.75</v>
      </c>
      <c r="H300" s="40">
        <f t="shared" si="18"/>
        <v>5.5</v>
      </c>
      <c r="I300" s="40">
        <f t="shared" si="19"/>
        <v>4.625</v>
      </c>
      <c r="J300" s="38" t="s">
        <v>318</v>
      </c>
      <c r="K300" s="40">
        <v>5.5</v>
      </c>
      <c r="L300" s="40">
        <v>8.875</v>
      </c>
      <c r="M300" s="41">
        <v>2</v>
      </c>
      <c r="N300" s="38">
        <v>1167</v>
      </c>
      <c r="O300" s="38" t="s">
        <v>1338</v>
      </c>
      <c r="P300" s="51"/>
      <c r="Q300" s="38"/>
      <c r="R300" s="168"/>
      <c r="S300" s="39" t="s">
        <v>303</v>
      </c>
      <c r="T300" s="43" t="s">
        <v>736</v>
      </c>
      <c r="U300" s="43"/>
      <c r="V300" s="43"/>
      <c r="W300" s="43"/>
      <c r="X300" s="43"/>
      <c r="Y300" s="250" t="s">
        <v>1338</v>
      </c>
    </row>
    <row r="301" spans="2:25">
      <c r="B301" s="26"/>
      <c r="C301" s="45" t="s">
        <v>737</v>
      </c>
      <c r="D301" s="45" t="s">
        <v>306</v>
      </c>
      <c r="E301" s="46">
        <v>4.125</v>
      </c>
      <c r="F301" s="46">
        <v>3.25</v>
      </c>
      <c r="G301" s="46">
        <v>0.5</v>
      </c>
      <c r="H301" s="46">
        <f t="shared" si="18"/>
        <v>5.125</v>
      </c>
      <c r="I301" s="46">
        <f t="shared" si="19"/>
        <v>4.25</v>
      </c>
      <c r="J301" s="44" t="s">
        <v>318</v>
      </c>
      <c r="K301" s="46">
        <v>5.5</v>
      </c>
      <c r="L301" s="46">
        <v>8.875</v>
      </c>
      <c r="M301" s="47">
        <v>2</v>
      </c>
      <c r="N301" s="44">
        <v>1167</v>
      </c>
      <c r="O301" s="44" t="s">
        <v>1338</v>
      </c>
      <c r="P301" s="48"/>
      <c r="Q301" s="44"/>
      <c r="R301" s="167"/>
      <c r="S301" s="45" t="s">
        <v>307</v>
      </c>
      <c r="T301" s="49" t="s">
        <v>307</v>
      </c>
      <c r="U301" s="49"/>
      <c r="V301" s="49"/>
      <c r="W301" s="49"/>
      <c r="X301" s="49"/>
      <c r="Y301" s="250" t="s">
        <v>1338</v>
      </c>
    </row>
    <row r="302" spans="2:25">
      <c r="B302" s="26"/>
      <c r="C302" s="39" t="s">
        <v>738</v>
      </c>
      <c r="D302" s="39" t="s">
        <v>301</v>
      </c>
      <c r="E302" s="40">
        <v>2.375</v>
      </c>
      <c r="F302" s="40">
        <v>2.125</v>
      </c>
      <c r="G302" s="40">
        <v>0.75</v>
      </c>
      <c r="H302" s="40">
        <f t="shared" si="18"/>
        <v>3.875</v>
      </c>
      <c r="I302" s="40">
        <f t="shared" si="19"/>
        <v>3.625</v>
      </c>
      <c r="J302" s="38" t="s">
        <v>318</v>
      </c>
      <c r="K302" s="40">
        <v>7.75</v>
      </c>
      <c r="L302" s="40">
        <v>7</v>
      </c>
      <c r="M302" s="41">
        <v>4</v>
      </c>
      <c r="N302" s="38">
        <v>1168</v>
      </c>
      <c r="O302" s="38" t="s">
        <v>1338</v>
      </c>
      <c r="P302" s="51"/>
      <c r="Q302" s="38"/>
      <c r="R302" s="168"/>
      <c r="S302" s="39" t="s">
        <v>303</v>
      </c>
      <c r="T302" s="43" t="s">
        <v>739</v>
      </c>
      <c r="U302" s="43"/>
      <c r="V302" s="43"/>
      <c r="W302" s="43"/>
      <c r="X302" s="43"/>
      <c r="Y302" s="250" t="s">
        <v>1338</v>
      </c>
    </row>
    <row r="303" spans="2:25">
      <c r="B303" s="26"/>
      <c r="C303" s="45" t="s">
        <v>740</v>
      </c>
      <c r="D303" s="45" t="s">
        <v>306</v>
      </c>
      <c r="E303" s="46">
        <v>2.5</v>
      </c>
      <c r="F303" s="46">
        <v>2.25</v>
      </c>
      <c r="G303" s="46">
        <v>0.5625</v>
      </c>
      <c r="H303" s="46">
        <f t="shared" si="18"/>
        <v>3.625</v>
      </c>
      <c r="I303" s="46">
        <f t="shared" si="19"/>
        <v>3.375</v>
      </c>
      <c r="J303" s="44" t="s">
        <v>318</v>
      </c>
      <c r="K303" s="46">
        <v>10.875</v>
      </c>
      <c r="L303" s="46">
        <v>6.75</v>
      </c>
      <c r="M303" s="47">
        <v>6</v>
      </c>
      <c r="N303" s="44">
        <v>1168</v>
      </c>
      <c r="O303" s="44" t="s">
        <v>1338</v>
      </c>
      <c r="P303" s="53">
        <v>42234</v>
      </c>
      <c r="Q303" s="44"/>
      <c r="R303" s="167"/>
      <c r="S303" s="45" t="s">
        <v>307</v>
      </c>
      <c r="T303" s="49" t="s">
        <v>307</v>
      </c>
      <c r="U303" s="49"/>
      <c r="V303" s="49"/>
      <c r="W303" s="49"/>
      <c r="X303" s="49"/>
      <c r="Y303" s="250" t="s">
        <v>1338</v>
      </c>
    </row>
    <row r="304" spans="2:25">
      <c r="B304" s="26"/>
      <c r="C304" s="39" t="s">
        <v>741</v>
      </c>
      <c r="D304" s="39" t="s">
        <v>301</v>
      </c>
      <c r="E304" s="40">
        <v>2.375</v>
      </c>
      <c r="F304" s="40">
        <v>2</v>
      </c>
      <c r="G304" s="40">
        <v>1</v>
      </c>
      <c r="H304" s="40">
        <f t="shared" si="18"/>
        <v>4.375</v>
      </c>
      <c r="I304" s="40">
        <f t="shared" si="19"/>
        <v>4</v>
      </c>
      <c r="J304" s="38" t="s">
        <v>302</v>
      </c>
      <c r="K304" s="40">
        <v>4.375</v>
      </c>
      <c r="L304" s="40">
        <v>8</v>
      </c>
      <c r="M304" s="41">
        <v>2</v>
      </c>
      <c r="N304" s="38">
        <v>1170</v>
      </c>
      <c r="O304" s="38" t="s">
        <v>1338</v>
      </c>
      <c r="P304" s="51"/>
      <c r="Q304" s="38"/>
      <c r="R304" s="168"/>
      <c r="S304" s="39" t="s">
        <v>303</v>
      </c>
      <c r="T304" s="43" t="s">
        <v>742</v>
      </c>
      <c r="U304" s="43"/>
      <c r="V304" s="43"/>
      <c r="W304" s="43"/>
      <c r="X304" s="43"/>
      <c r="Y304" s="250" t="s">
        <v>1338</v>
      </c>
    </row>
    <row r="305" spans="2:25">
      <c r="B305" s="26"/>
      <c r="C305" s="45" t="s">
        <v>743</v>
      </c>
      <c r="D305" s="45" t="s">
        <v>306</v>
      </c>
      <c r="E305" s="46">
        <v>2.5</v>
      </c>
      <c r="F305" s="46">
        <v>2.125</v>
      </c>
      <c r="G305" s="46">
        <v>0.625</v>
      </c>
      <c r="H305" s="46">
        <f t="shared" si="18"/>
        <v>3.75</v>
      </c>
      <c r="I305" s="46">
        <f t="shared" si="19"/>
        <v>3.375</v>
      </c>
      <c r="J305" s="44" t="s">
        <v>302</v>
      </c>
      <c r="K305" s="46">
        <v>3.75</v>
      </c>
      <c r="L305" s="46">
        <v>6.75</v>
      </c>
      <c r="M305" s="47">
        <v>2</v>
      </c>
      <c r="N305" s="44">
        <v>1170</v>
      </c>
      <c r="O305" s="44" t="s">
        <v>1338</v>
      </c>
      <c r="P305" s="48"/>
      <c r="Q305" s="44"/>
      <c r="R305" s="167"/>
      <c r="S305" s="45" t="s">
        <v>307</v>
      </c>
      <c r="T305" s="49" t="s">
        <v>307</v>
      </c>
      <c r="U305" s="49"/>
      <c r="V305" s="49"/>
      <c r="W305" s="49"/>
      <c r="X305" s="49"/>
      <c r="Y305" s="250" t="s">
        <v>1338</v>
      </c>
    </row>
    <row r="306" spans="2:25">
      <c r="B306" s="26"/>
      <c r="C306" s="39" t="s">
        <v>744</v>
      </c>
      <c r="D306" s="39" t="s">
        <v>301</v>
      </c>
      <c r="E306" s="40">
        <v>2.625</v>
      </c>
      <c r="F306" s="40">
        <v>2.25</v>
      </c>
      <c r="G306" s="40">
        <v>1.875</v>
      </c>
      <c r="H306" s="40">
        <f t="shared" ref="H306:H316" si="20">(E306+G306*2)</f>
        <v>6.375</v>
      </c>
      <c r="I306" s="40">
        <f t="shared" ref="I306:I316" si="21">(F306+G306*2)</f>
        <v>6</v>
      </c>
      <c r="J306" s="38" t="s">
        <v>302</v>
      </c>
      <c r="K306" s="40">
        <v>6.375</v>
      </c>
      <c r="L306" s="40">
        <v>6</v>
      </c>
      <c r="M306" s="41">
        <v>1</v>
      </c>
      <c r="N306" s="38">
        <v>1171</v>
      </c>
      <c r="O306" s="38" t="s">
        <v>1338</v>
      </c>
      <c r="P306" s="51"/>
      <c r="Q306" s="38"/>
      <c r="R306" s="168"/>
      <c r="S306" s="39" t="s">
        <v>309</v>
      </c>
      <c r="T306" s="43" t="s">
        <v>745</v>
      </c>
      <c r="U306" s="43"/>
      <c r="V306" s="43"/>
      <c r="W306" s="43"/>
      <c r="X306" s="43"/>
      <c r="Y306" s="250" t="s">
        <v>1338</v>
      </c>
    </row>
    <row r="307" spans="2:25">
      <c r="B307" s="26"/>
      <c r="C307" s="45" t="s">
        <v>746</v>
      </c>
      <c r="D307" s="45" t="s">
        <v>301</v>
      </c>
      <c r="E307" s="46">
        <v>8.625</v>
      </c>
      <c r="F307" s="46">
        <v>6.5</v>
      </c>
      <c r="G307" s="46">
        <v>1</v>
      </c>
      <c r="H307" s="46">
        <f t="shared" si="20"/>
        <v>10.625</v>
      </c>
      <c r="I307" s="46">
        <f t="shared" si="21"/>
        <v>8.5</v>
      </c>
      <c r="J307" s="44" t="s">
        <v>302</v>
      </c>
      <c r="K307" s="46">
        <v>10.625</v>
      </c>
      <c r="L307" s="46">
        <v>8.5</v>
      </c>
      <c r="M307" s="47">
        <v>1</v>
      </c>
      <c r="N307" s="44">
        <v>1172</v>
      </c>
      <c r="O307" s="44" t="s">
        <v>1338</v>
      </c>
      <c r="P307" s="52"/>
      <c r="Q307" s="44"/>
      <c r="R307" s="167"/>
      <c r="S307" s="45" t="s">
        <v>303</v>
      </c>
      <c r="T307" s="49" t="s">
        <v>747</v>
      </c>
      <c r="U307" s="49"/>
      <c r="V307" s="49"/>
      <c r="W307" s="49"/>
      <c r="X307" s="49"/>
      <c r="Y307" s="250" t="s">
        <v>1338</v>
      </c>
    </row>
    <row r="308" spans="2:25">
      <c r="B308" s="26"/>
      <c r="C308" s="39" t="s">
        <v>748</v>
      </c>
      <c r="D308" s="39" t="s">
        <v>306</v>
      </c>
      <c r="E308" s="40">
        <v>8.8125</v>
      </c>
      <c r="F308" s="40">
        <v>6.6875</v>
      </c>
      <c r="G308" s="40">
        <v>0.625</v>
      </c>
      <c r="H308" s="40">
        <f t="shared" si="20"/>
        <v>10.0625</v>
      </c>
      <c r="I308" s="40">
        <f t="shared" si="21"/>
        <v>7.9375</v>
      </c>
      <c r="J308" s="38" t="s">
        <v>302</v>
      </c>
      <c r="K308" s="40">
        <v>10.0625</v>
      </c>
      <c r="L308" s="40">
        <v>7.9375</v>
      </c>
      <c r="M308" s="41">
        <v>1</v>
      </c>
      <c r="N308" s="38">
        <v>1172</v>
      </c>
      <c r="O308" s="38" t="s">
        <v>1338</v>
      </c>
      <c r="P308" s="42"/>
      <c r="Q308" s="38"/>
      <c r="R308" s="168"/>
      <c r="S308" s="39" t="s">
        <v>307</v>
      </c>
      <c r="T308" s="43" t="s">
        <v>307</v>
      </c>
      <c r="U308" s="43"/>
      <c r="V308" s="43"/>
      <c r="W308" s="43"/>
      <c r="X308" s="43"/>
      <c r="Y308" s="250" t="s">
        <v>1338</v>
      </c>
    </row>
    <row r="309" spans="2:25">
      <c r="B309" s="26"/>
      <c r="C309" s="45" t="s">
        <v>1953</v>
      </c>
      <c r="D309" s="45" t="s">
        <v>1788</v>
      </c>
      <c r="E309" s="46">
        <v>8.625</v>
      </c>
      <c r="F309" s="46">
        <v>6.5</v>
      </c>
      <c r="G309" s="46">
        <v>1.5625</v>
      </c>
      <c r="H309" s="46">
        <f t="shared" si="20"/>
        <v>11.75</v>
      </c>
      <c r="I309" s="46">
        <f t="shared" si="21"/>
        <v>9.625</v>
      </c>
      <c r="J309" s="44" t="s">
        <v>302</v>
      </c>
      <c r="K309" s="46">
        <v>11.75</v>
      </c>
      <c r="L309" s="46">
        <v>9.625</v>
      </c>
      <c r="M309" s="47">
        <v>1</v>
      </c>
      <c r="N309" s="44">
        <v>1172</v>
      </c>
      <c r="O309" s="44" t="s">
        <v>1338</v>
      </c>
      <c r="P309" s="52"/>
      <c r="Q309" s="44"/>
      <c r="R309" s="167"/>
      <c r="S309" s="45"/>
      <c r="T309" s="49"/>
      <c r="U309" s="49"/>
      <c r="V309" s="49"/>
      <c r="W309" s="49"/>
      <c r="X309" s="49"/>
      <c r="Y309" s="250" t="s">
        <v>1338</v>
      </c>
    </row>
    <row r="310" spans="2:25">
      <c r="B310" s="26"/>
      <c r="C310" s="39" t="s">
        <v>749</v>
      </c>
      <c r="D310" s="39" t="s">
        <v>301</v>
      </c>
      <c r="E310" s="40">
        <v>6.75</v>
      </c>
      <c r="F310" s="40">
        <v>4</v>
      </c>
      <c r="G310" s="40">
        <v>0.8125</v>
      </c>
      <c r="H310" s="40">
        <f t="shared" si="20"/>
        <v>8.375</v>
      </c>
      <c r="I310" s="40">
        <f t="shared" si="21"/>
        <v>5.625</v>
      </c>
      <c r="J310" s="38" t="s">
        <v>302</v>
      </c>
      <c r="K310" s="40">
        <v>8.375</v>
      </c>
      <c r="L310" s="40">
        <v>5.625</v>
      </c>
      <c r="M310" s="41">
        <v>1</v>
      </c>
      <c r="N310" s="38">
        <v>1173</v>
      </c>
      <c r="O310" s="38" t="s">
        <v>1338</v>
      </c>
      <c r="P310" s="51"/>
      <c r="Q310" s="38"/>
      <c r="R310" s="168"/>
      <c r="S310" s="39" t="s">
        <v>303</v>
      </c>
      <c r="T310" s="43" t="s">
        <v>750</v>
      </c>
      <c r="U310" s="43"/>
      <c r="V310" s="43"/>
      <c r="W310" s="43"/>
      <c r="X310" s="43"/>
      <c r="Y310" s="250" t="s">
        <v>1338</v>
      </c>
    </row>
    <row r="311" spans="2:25">
      <c r="B311" s="26"/>
      <c r="C311" s="45" t="s">
        <v>751</v>
      </c>
      <c r="D311" s="45" t="s">
        <v>306</v>
      </c>
      <c r="E311" s="46">
        <v>6.9375</v>
      </c>
      <c r="F311" s="46">
        <v>4.125</v>
      </c>
      <c r="G311" s="46">
        <v>0.5625</v>
      </c>
      <c r="H311" s="46">
        <f t="shared" si="20"/>
        <v>8.0625</v>
      </c>
      <c r="I311" s="46">
        <f t="shared" si="21"/>
        <v>5.25</v>
      </c>
      <c r="J311" s="44" t="s">
        <v>302</v>
      </c>
      <c r="K311" s="46">
        <v>8.0625</v>
      </c>
      <c r="L311" s="46">
        <v>5.25</v>
      </c>
      <c r="M311" s="47">
        <v>1</v>
      </c>
      <c r="N311" s="44">
        <v>1173</v>
      </c>
      <c r="O311" s="44" t="s">
        <v>1338</v>
      </c>
      <c r="P311" s="48"/>
      <c r="Q311" s="44"/>
      <c r="R311" s="167"/>
      <c r="S311" s="45" t="s">
        <v>307</v>
      </c>
      <c r="T311" s="49" t="s">
        <v>307</v>
      </c>
      <c r="U311" s="49"/>
      <c r="V311" s="49"/>
      <c r="W311" s="49"/>
      <c r="X311" s="49"/>
      <c r="Y311" s="250" t="s">
        <v>1338</v>
      </c>
    </row>
    <row r="312" spans="2:25">
      <c r="B312" s="26"/>
      <c r="C312" s="39" t="s">
        <v>752</v>
      </c>
      <c r="D312" s="39" t="s">
        <v>301</v>
      </c>
      <c r="E312" s="40">
        <v>4.625</v>
      </c>
      <c r="F312" s="40">
        <v>3.5</v>
      </c>
      <c r="G312" s="40">
        <v>1.875</v>
      </c>
      <c r="H312" s="40">
        <f t="shared" si="20"/>
        <v>8.375</v>
      </c>
      <c r="I312" s="40">
        <f t="shared" si="21"/>
        <v>7.25</v>
      </c>
      <c r="J312" s="38" t="s">
        <v>302</v>
      </c>
      <c r="K312" s="40">
        <v>8.375</v>
      </c>
      <c r="L312" s="40">
        <v>7.25</v>
      </c>
      <c r="M312" s="41">
        <v>1</v>
      </c>
      <c r="N312" s="38">
        <v>1174</v>
      </c>
      <c r="O312" s="38" t="s">
        <v>1338</v>
      </c>
      <c r="P312" s="51"/>
      <c r="Q312" s="38"/>
      <c r="R312" s="168"/>
      <c r="S312" s="39" t="s">
        <v>309</v>
      </c>
      <c r="T312" s="43" t="s">
        <v>753</v>
      </c>
      <c r="U312" s="43"/>
      <c r="V312" s="43"/>
      <c r="W312" s="43"/>
      <c r="X312" s="43"/>
      <c r="Y312" s="250" t="s">
        <v>1338</v>
      </c>
    </row>
    <row r="313" spans="2:25">
      <c r="B313" s="26"/>
      <c r="C313" s="45" t="s">
        <v>754</v>
      </c>
      <c r="D313" s="45" t="s">
        <v>301</v>
      </c>
      <c r="E313" s="46">
        <v>3.1875</v>
      </c>
      <c r="F313" s="46">
        <v>2.4375</v>
      </c>
      <c r="G313" s="46">
        <v>1.125</v>
      </c>
      <c r="H313" s="46">
        <f t="shared" si="20"/>
        <v>5.4375</v>
      </c>
      <c r="I313" s="46">
        <f t="shared" si="21"/>
        <v>4.6875</v>
      </c>
      <c r="J313" s="44" t="s">
        <v>302</v>
      </c>
      <c r="K313" s="46">
        <v>5.4375</v>
      </c>
      <c r="L313" s="46">
        <v>9.375</v>
      </c>
      <c r="M313" s="47">
        <v>2</v>
      </c>
      <c r="N313" s="44">
        <v>1176</v>
      </c>
      <c r="O313" s="44" t="s">
        <v>1338</v>
      </c>
      <c r="P313" s="52"/>
      <c r="Q313" s="44"/>
      <c r="R313" s="167"/>
      <c r="S313" s="45" t="s">
        <v>303</v>
      </c>
      <c r="T313" s="49" t="s">
        <v>755</v>
      </c>
      <c r="U313" s="49"/>
      <c r="V313" s="49"/>
      <c r="W313" s="49"/>
      <c r="X313" s="49"/>
      <c r="Y313" s="250" t="s">
        <v>1338</v>
      </c>
    </row>
    <row r="314" spans="2:25">
      <c r="B314" s="26"/>
      <c r="C314" s="39" t="s">
        <v>756</v>
      </c>
      <c r="D314" s="39" t="s">
        <v>306</v>
      </c>
      <c r="E314" s="40">
        <v>3.3125</v>
      </c>
      <c r="F314" s="40">
        <v>2.5625</v>
      </c>
      <c r="G314" s="40">
        <v>0.5625</v>
      </c>
      <c r="H314" s="40">
        <f t="shared" si="20"/>
        <v>4.4375</v>
      </c>
      <c r="I314" s="40">
        <f t="shared" si="21"/>
        <v>3.6875</v>
      </c>
      <c r="J314" s="38" t="s">
        <v>302</v>
      </c>
      <c r="K314" s="40">
        <v>4.4375</v>
      </c>
      <c r="L314" s="40">
        <v>7.375</v>
      </c>
      <c r="M314" s="41">
        <v>2</v>
      </c>
      <c r="N314" s="38">
        <v>1176</v>
      </c>
      <c r="O314" s="38" t="s">
        <v>1338</v>
      </c>
      <c r="P314" s="42"/>
      <c r="Q314" s="38"/>
      <c r="R314" s="168"/>
      <c r="S314" s="39" t="s">
        <v>307</v>
      </c>
      <c r="T314" s="43" t="s">
        <v>307</v>
      </c>
      <c r="U314" s="43"/>
      <c r="V314" s="43"/>
      <c r="W314" s="43"/>
      <c r="X314" s="43"/>
      <c r="Y314" s="250" t="s">
        <v>1338</v>
      </c>
    </row>
    <row r="315" spans="2:25">
      <c r="B315" s="26"/>
      <c r="C315" s="45" t="s">
        <v>757</v>
      </c>
      <c r="D315" s="45" t="s">
        <v>301</v>
      </c>
      <c r="E315" s="46">
        <v>6.75</v>
      </c>
      <c r="F315" s="46">
        <v>4</v>
      </c>
      <c r="G315" s="46">
        <v>0.75</v>
      </c>
      <c r="H315" s="46">
        <f t="shared" si="20"/>
        <v>8.25</v>
      </c>
      <c r="I315" s="46">
        <f t="shared" si="21"/>
        <v>5.5</v>
      </c>
      <c r="J315" s="44" t="s">
        <v>318</v>
      </c>
      <c r="K315" s="46">
        <v>8.25</v>
      </c>
      <c r="L315" s="46">
        <v>10.75</v>
      </c>
      <c r="M315" s="47">
        <v>2</v>
      </c>
      <c r="N315" s="44">
        <v>1177</v>
      </c>
      <c r="O315" s="44" t="s">
        <v>1338</v>
      </c>
      <c r="P315" s="52"/>
      <c r="Q315" s="44"/>
      <c r="R315" s="167"/>
      <c r="S315" s="45" t="s">
        <v>303</v>
      </c>
      <c r="T315" s="49" t="s">
        <v>758</v>
      </c>
      <c r="U315" s="49"/>
      <c r="V315" s="49"/>
      <c r="W315" s="49"/>
      <c r="X315" s="49"/>
      <c r="Y315" s="250" t="s">
        <v>1338</v>
      </c>
    </row>
    <row r="316" spans="2:25">
      <c r="B316" s="26"/>
      <c r="C316" s="39" t="s">
        <v>759</v>
      </c>
      <c r="D316" s="39" t="s">
        <v>306</v>
      </c>
      <c r="E316" s="40">
        <v>6.9375</v>
      </c>
      <c r="F316" s="40">
        <v>4.125</v>
      </c>
      <c r="G316" s="40">
        <v>0.5625</v>
      </c>
      <c r="H316" s="40">
        <f t="shared" si="20"/>
        <v>8.0625</v>
      </c>
      <c r="I316" s="40">
        <f t="shared" si="21"/>
        <v>5.25</v>
      </c>
      <c r="J316" s="38" t="s">
        <v>318</v>
      </c>
      <c r="K316" s="40">
        <v>8.25</v>
      </c>
      <c r="L316" s="40">
        <v>10.75</v>
      </c>
      <c r="M316" s="41">
        <v>2</v>
      </c>
      <c r="N316" s="38">
        <v>1177</v>
      </c>
      <c r="O316" s="38" t="s">
        <v>1338</v>
      </c>
      <c r="P316" s="42"/>
      <c r="Q316" s="38"/>
      <c r="R316" s="168"/>
      <c r="S316" s="39" t="s">
        <v>307</v>
      </c>
      <c r="T316" s="43" t="s">
        <v>307</v>
      </c>
      <c r="U316" s="43"/>
      <c r="V316" s="43"/>
      <c r="W316" s="43"/>
      <c r="X316" s="43"/>
      <c r="Y316" s="250" t="s">
        <v>1338</v>
      </c>
    </row>
    <row r="317" spans="2:25">
      <c r="B317" s="26"/>
      <c r="C317" s="45" t="s">
        <v>2041</v>
      </c>
      <c r="D317" s="45" t="s">
        <v>262</v>
      </c>
      <c r="E317" s="46">
        <v>10.75</v>
      </c>
      <c r="F317" s="46">
        <v>6.875</v>
      </c>
      <c r="G317" s="46">
        <v>1E-3</v>
      </c>
      <c r="H317" s="46">
        <v>10.75</v>
      </c>
      <c r="I317" s="46">
        <v>6.875</v>
      </c>
      <c r="J317" s="44" t="s">
        <v>302</v>
      </c>
      <c r="K317" s="46">
        <v>10.75</v>
      </c>
      <c r="L317" s="46">
        <v>6.875</v>
      </c>
      <c r="M317" s="47">
        <v>1</v>
      </c>
      <c r="N317" s="44">
        <v>1177</v>
      </c>
      <c r="O317" s="44" t="s">
        <v>1338</v>
      </c>
      <c r="P317" s="48"/>
      <c r="Q317" s="44"/>
      <c r="R317" s="167"/>
      <c r="S317" s="45"/>
      <c r="T317" s="49"/>
      <c r="U317" s="49"/>
      <c r="V317" s="49"/>
      <c r="W317" s="49"/>
      <c r="X317" s="49"/>
      <c r="Y317" s="250" t="s">
        <v>1338</v>
      </c>
    </row>
    <row r="318" spans="2:25">
      <c r="B318" s="26"/>
      <c r="C318" s="39" t="s">
        <v>760</v>
      </c>
      <c r="D318" s="39" t="s">
        <v>301</v>
      </c>
      <c r="E318" s="40">
        <v>4.25</v>
      </c>
      <c r="F318" s="40">
        <v>4.25</v>
      </c>
      <c r="G318" s="40">
        <v>0.5</v>
      </c>
      <c r="H318" s="40">
        <f t="shared" ref="H318:H350" si="22">(E318+G318*2)</f>
        <v>5.25</v>
      </c>
      <c r="I318" s="40">
        <f t="shared" ref="I318:I350" si="23">(F318+G318*2)</f>
        <v>5.25</v>
      </c>
      <c r="J318" s="38" t="s">
        <v>318</v>
      </c>
      <c r="K318" s="40">
        <v>5.375</v>
      </c>
      <c r="L318" s="40">
        <v>10.625</v>
      </c>
      <c r="M318" s="41">
        <v>2</v>
      </c>
      <c r="N318" s="38">
        <v>1178</v>
      </c>
      <c r="O318" s="38" t="s">
        <v>1338</v>
      </c>
      <c r="P318" s="51"/>
      <c r="Q318" s="38"/>
      <c r="R318" s="168"/>
      <c r="S318" s="39" t="s">
        <v>303</v>
      </c>
      <c r="T318" s="43" t="s">
        <v>761</v>
      </c>
      <c r="U318" s="43"/>
      <c r="V318" s="43"/>
      <c r="W318" s="43"/>
      <c r="X318" s="43"/>
      <c r="Y318" s="250" t="s">
        <v>1338</v>
      </c>
    </row>
    <row r="319" spans="2:25">
      <c r="B319" s="26"/>
      <c r="C319" s="45" t="s">
        <v>762</v>
      </c>
      <c r="D319" s="45" t="s">
        <v>306</v>
      </c>
      <c r="E319" s="46">
        <v>4.375</v>
      </c>
      <c r="F319" s="46">
        <v>4.375</v>
      </c>
      <c r="G319" s="46">
        <v>0.5</v>
      </c>
      <c r="H319" s="46">
        <f t="shared" si="22"/>
        <v>5.375</v>
      </c>
      <c r="I319" s="46">
        <f t="shared" si="23"/>
        <v>5.375</v>
      </c>
      <c r="J319" s="44" t="s">
        <v>318</v>
      </c>
      <c r="K319" s="46">
        <v>5.375</v>
      </c>
      <c r="L319" s="46">
        <v>10.625</v>
      </c>
      <c r="M319" s="47">
        <v>2</v>
      </c>
      <c r="N319" s="44">
        <v>1178</v>
      </c>
      <c r="O319" s="44" t="s">
        <v>1338</v>
      </c>
      <c r="P319" s="48"/>
      <c r="Q319" s="44"/>
      <c r="R319" s="167"/>
      <c r="S319" s="45" t="s">
        <v>307</v>
      </c>
      <c r="T319" s="49" t="s">
        <v>307</v>
      </c>
      <c r="U319" s="49"/>
      <c r="V319" s="49"/>
      <c r="W319" s="49"/>
      <c r="X319" s="49"/>
      <c r="Y319" s="250" t="s">
        <v>1338</v>
      </c>
    </row>
    <row r="320" spans="2:25">
      <c r="B320" s="26"/>
      <c r="C320" s="39" t="s">
        <v>1929</v>
      </c>
      <c r="D320" s="39" t="s">
        <v>301</v>
      </c>
      <c r="E320" s="40">
        <v>5.75</v>
      </c>
      <c r="F320" s="40">
        <v>3.25</v>
      </c>
      <c r="G320" s="40">
        <v>0.4375</v>
      </c>
      <c r="H320" s="40">
        <f t="shared" si="22"/>
        <v>6.625</v>
      </c>
      <c r="I320" s="40">
        <f t="shared" si="23"/>
        <v>4.125</v>
      </c>
      <c r="J320" s="38" t="s">
        <v>318</v>
      </c>
      <c r="K320" s="40">
        <v>35.156199999999998</v>
      </c>
      <c r="L320" s="40">
        <v>25.5</v>
      </c>
      <c r="M320" s="41">
        <v>30</v>
      </c>
      <c r="N320" s="38">
        <v>1179</v>
      </c>
      <c r="O320" s="38" t="s">
        <v>269</v>
      </c>
      <c r="P320" s="57">
        <v>44305</v>
      </c>
      <c r="Q320" s="38"/>
      <c r="R320" s="168"/>
      <c r="S320" s="39"/>
      <c r="T320" s="43"/>
      <c r="U320" s="43"/>
      <c r="V320" s="43"/>
      <c r="W320" s="43"/>
      <c r="X320" s="43"/>
      <c r="Y320" s="250" t="s">
        <v>269</v>
      </c>
    </row>
    <row r="321" spans="2:25">
      <c r="B321" s="26"/>
      <c r="C321" s="45" t="s">
        <v>2133</v>
      </c>
      <c r="D321" s="45" t="s">
        <v>301</v>
      </c>
      <c r="E321" s="46">
        <v>5.75</v>
      </c>
      <c r="F321" s="46">
        <v>3.25</v>
      </c>
      <c r="G321" s="46">
        <v>0.4375</v>
      </c>
      <c r="H321" s="46">
        <f t="shared" si="22"/>
        <v>6.625</v>
      </c>
      <c r="I321" s="46">
        <f t="shared" si="23"/>
        <v>4.125</v>
      </c>
      <c r="J321" s="44" t="s">
        <v>302</v>
      </c>
      <c r="K321" s="46">
        <v>13.375</v>
      </c>
      <c r="L321" s="46">
        <v>28.656199999999998</v>
      </c>
      <c r="M321" s="47">
        <v>14</v>
      </c>
      <c r="N321" s="44">
        <v>1179</v>
      </c>
      <c r="O321" s="44" t="s">
        <v>1351</v>
      </c>
      <c r="P321" s="52" t="s">
        <v>2135</v>
      </c>
      <c r="Q321" s="44"/>
      <c r="R321" s="167"/>
      <c r="S321" s="45"/>
      <c r="T321" s="49"/>
      <c r="U321" s="49"/>
      <c r="V321" s="49"/>
      <c r="W321" s="49"/>
      <c r="X321" s="49"/>
      <c r="Y321" s="250" t="s">
        <v>1351</v>
      </c>
    </row>
    <row r="322" spans="2:25">
      <c r="B322" s="26"/>
      <c r="C322" s="39" t="s">
        <v>2134</v>
      </c>
      <c r="D322" s="39" t="s">
        <v>1738</v>
      </c>
      <c r="E322" s="40">
        <v>5.9375</v>
      </c>
      <c r="F322" s="40">
        <v>3.375</v>
      </c>
      <c r="G322" s="40">
        <v>0.5625</v>
      </c>
      <c r="H322" s="40">
        <f t="shared" si="22"/>
        <v>7.0625</v>
      </c>
      <c r="I322" s="40">
        <f t="shared" si="23"/>
        <v>4.5</v>
      </c>
      <c r="J322" s="38" t="s">
        <v>302</v>
      </c>
      <c r="K322" s="40">
        <v>14.0625</v>
      </c>
      <c r="L322" s="40">
        <v>26.4375</v>
      </c>
      <c r="M322" s="41">
        <v>12</v>
      </c>
      <c r="N322" s="38">
        <v>1179</v>
      </c>
      <c r="O322" s="38" t="s">
        <v>1351</v>
      </c>
      <c r="P322" s="51" t="s">
        <v>2135</v>
      </c>
      <c r="Q322" s="38"/>
      <c r="R322" s="168"/>
      <c r="S322" s="39"/>
      <c r="T322" s="43"/>
      <c r="U322" s="43"/>
      <c r="V322" s="43"/>
      <c r="W322" s="43"/>
      <c r="X322" s="43"/>
      <c r="Y322" s="250" t="s">
        <v>1351</v>
      </c>
    </row>
    <row r="323" spans="2:25">
      <c r="B323" s="26"/>
      <c r="C323" s="202" t="s">
        <v>2789</v>
      </c>
      <c r="D323" s="203" t="s">
        <v>2025</v>
      </c>
      <c r="E323" s="204">
        <v>5.9687999999999999</v>
      </c>
      <c r="F323" s="204">
        <v>3.3437999999999999</v>
      </c>
      <c r="G323" s="204">
        <v>0.53129999999999999</v>
      </c>
      <c r="H323" s="204">
        <v>7.0312999999999999</v>
      </c>
      <c r="I323" s="204">
        <v>4.4062999999999999</v>
      </c>
      <c r="J323" s="205" t="s">
        <v>302</v>
      </c>
      <c r="K323" s="204">
        <v>35.156300000000002</v>
      </c>
      <c r="L323" s="204">
        <v>26.4375</v>
      </c>
      <c r="M323" s="206">
        <v>30</v>
      </c>
      <c r="N323" s="206">
        <v>1179</v>
      </c>
      <c r="O323" s="206" t="s">
        <v>2771</v>
      </c>
      <c r="P323" s="207">
        <v>44880</v>
      </c>
      <c r="Q323" s="219"/>
      <c r="R323" s="217">
        <v>3.5000000000000003E-2</v>
      </c>
      <c r="S323" s="220"/>
      <c r="T323" s="210"/>
      <c r="U323" s="210"/>
      <c r="V323" s="210"/>
      <c r="W323" s="210"/>
      <c r="X323" s="210"/>
      <c r="Y323" s="206" t="s">
        <v>2771</v>
      </c>
    </row>
    <row r="324" spans="2:25">
      <c r="B324" s="26"/>
      <c r="C324" s="45" t="s">
        <v>763</v>
      </c>
      <c r="D324" s="45" t="s">
        <v>301</v>
      </c>
      <c r="E324" s="46">
        <v>5.75</v>
      </c>
      <c r="F324" s="46">
        <v>3.25</v>
      </c>
      <c r="G324" s="46">
        <v>0.4375</v>
      </c>
      <c r="H324" s="46">
        <f t="shared" si="22"/>
        <v>6.625</v>
      </c>
      <c r="I324" s="46">
        <f t="shared" si="23"/>
        <v>4.125</v>
      </c>
      <c r="J324" s="44" t="s">
        <v>302</v>
      </c>
      <c r="K324" s="46">
        <v>6.625</v>
      </c>
      <c r="L324" s="46">
        <v>8.25</v>
      </c>
      <c r="M324" s="47">
        <v>2</v>
      </c>
      <c r="N324" s="44">
        <v>1179</v>
      </c>
      <c r="O324" s="44" t="s">
        <v>1338</v>
      </c>
      <c r="P324" s="52"/>
      <c r="Q324" s="44"/>
      <c r="R324" s="167"/>
      <c r="S324" s="45" t="s">
        <v>303</v>
      </c>
      <c r="T324" s="49" t="s">
        <v>764</v>
      </c>
      <c r="U324" s="49"/>
      <c r="V324" s="49"/>
      <c r="W324" s="49"/>
      <c r="X324" s="49"/>
      <c r="Y324" s="250" t="s">
        <v>1338</v>
      </c>
    </row>
    <row r="325" spans="2:25">
      <c r="B325" s="26"/>
      <c r="C325" s="39" t="s">
        <v>765</v>
      </c>
      <c r="D325" s="39" t="s">
        <v>306</v>
      </c>
      <c r="E325" s="40">
        <v>5.9375</v>
      </c>
      <c r="F325" s="40">
        <v>3.375</v>
      </c>
      <c r="G325" s="40">
        <v>0.5625</v>
      </c>
      <c r="H325" s="40">
        <f t="shared" si="22"/>
        <v>7.0625</v>
      </c>
      <c r="I325" s="40">
        <f t="shared" si="23"/>
        <v>4.5</v>
      </c>
      <c r="J325" s="38" t="s">
        <v>302</v>
      </c>
      <c r="K325" s="40">
        <v>7.0625</v>
      </c>
      <c r="L325" s="40">
        <v>9</v>
      </c>
      <c r="M325" s="41">
        <v>2</v>
      </c>
      <c r="N325" s="38">
        <v>1179</v>
      </c>
      <c r="O325" s="38" t="s">
        <v>1338</v>
      </c>
      <c r="P325" s="42"/>
      <c r="Q325" s="38"/>
      <c r="R325" s="168"/>
      <c r="S325" s="39" t="s">
        <v>307</v>
      </c>
      <c r="T325" s="43" t="s">
        <v>307</v>
      </c>
      <c r="U325" s="43"/>
      <c r="V325" s="43"/>
      <c r="W325" s="43"/>
      <c r="X325" s="43"/>
      <c r="Y325" s="250" t="s">
        <v>1338</v>
      </c>
    </row>
    <row r="326" spans="2:25">
      <c r="B326" s="26"/>
      <c r="C326" s="45" t="s">
        <v>766</v>
      </c>
      <c r="D326" s="45" t="s">
        <v>301</v>
      </c>
      <c r="E326" s="46">
        <v>4.5</v>
      </c>
      <c r="F326" s="46">
        <v>2.625</v>
      </c>
      <c r="G326" s="46">
        <v>0.5</v>
      </c>
      <c r="H326" s="46">
        <f t="shared" si="22"/>
        <v>5.5</v>
      </c>
      <c r="I326" s="46">
        <f t="shared" si="23"/>
        <v>3.625</v>
      </c>
      <c r="J326" s="44" t="s">
        <v>318</v>
      </c>
      <c r="K326" s="46">
        <v>9.375</v>
      </c>
      <c r="L326" s="46">
        <v>11.125</v>
      </c>
      <c r="M326" s="47">
        <v>2</v>
      </c>
      <c r="N326" s="44">
        <v>1180</v>
      </c>
      <c r="O326" s="44" t="s">
        <v>1338</v>
      </c>
      <c r="P326" s="52"/>
      <c r="Q326" s="44"/>
      <c r="R326" s="167"/>
      <c r="S326" s="45" t="s">
        <v>303</v>
      </c>
      <c r="T326" s="49" t="s">
        <v>767</v>
      </c>
      <c r="U326" s="49"/>
      <c r="V326" s="49"/>
      <c r="W326" s="49"/>
      <c r="X326" s="49"/>
      <c r="Y326" s="250" t="s">
        <v>1338</v>
      </c>
    </row>
    <row r="327" spans="2:25">
      <c r="B327" s="26"/>
      <c r="C327" s="39" t="s">
        <v>768</v>
      </c>
      <c r="D327" s="39" t="s">
        <v>306</v>
      </c>
      <c r="E327" s="40">
        <v>4.625</v>
      </c>
      <c r="F327" s="40">
        <v>2.75</v>
      </c>
      <c r="G327" s="40">
        <v>2.375</v>
      </c>
      <c r="H327" s="40">
        <f t="shared" si="22"/>
        <v>9.375</v>
      </c>
      <c r="I327" s="40">
        <f t="shared" si="23"/>
        <v>7.5</v>
      </c>
      <c r="J327" s="38" t="s">
        <v>318</v>
      </c>
      <c r="K327" s="40">
        <v>9.375</v>
      </c>
      <c r="L327" s="40">
        <v>11.125</v>
      </c>
      <c r="M327" s="41">
        <v>2</v>
      </c>
      <c r="N327" s="38">
        <v>1180</v>
      </c>
      <c r="O327" s="38" t="s">
        <v>1338</v>
      </c>
      <c r="P327" s="42"/>
      <c r="Q327" s="38"/>
      <c r="R327" s="168"/>
      <c r="S327" s="39" t="s">
        <v>307</v>
      </c>
      <c r="T327" s="43" t="s">
        <v>307</v>
      </c>
      <c r="U327" s="43"/>
      <c r="V327" s="43"/>
      <c r="W327" s="43"/>
      <c r="X327" s="43"/>
      <c r="Y327" s="250" t="s">
        <v>1338</v>
      </c>
    </row>
    <row r="328" spans="2:25">
      <c r="B328" s="26"/>
      <c r="C328" s="45" t="s">
        <v>769</v>
      </c>
      <c r="D328" s="45" t="s">
        <v>301</v>
      </c>
      <c r="E328" s="46">
        <v>7.9375</v>
      </c>
      <c r="F328" s="46">
        <v>2</v>
      </c>
      <c r="G328" s="46">
        <v>0.6875</v>
      </c>
      <c r="H328" s="46">
        <f t="shared" si="22"/>
        <v>9.3125</v>
      </c>
      <c r="I328" s="46">
        <f t="shared" si="23"/>
        <v>3.375</v>
      </c>
      <c r="J328" s="44" t="s">
        <v>302</v>
      </c>
      <c r="K328" s="46">
        <v>9.3125</v>
      </c>
      <c r="L328" s="46">
        <v>6.75</v>
      </c>
      <c r="M328" s="47">
        <v>2</v>
      </c>
      <c r="N328" s="44">
        <v>1181</v>
      </c>
      <c r="O328" s="44" t="s">
        <v>1338</v>
      </c>
      <c r="P328" s="52"/>
      <c r="Q328" s="44"/>
      <c r="R328" s="167"/>
      <c r="S328" s="45" t="s">
        <v>303</v>
      </c>
      <c r="T328" s="49" t="s">
        <v>770</v>
      </c>
      <c r="U328" s="49"/>
      <c r="V328" s="49"/>
      <c r="W328" s="49"/>
      <c r="X328" s="49"/>
      <c r="Y328" s="250" t="s">
        <v>1338</v>
      </c>
    </row>
    <row r="329" spans="2:25">
      <c r="B329" s="26"/>
      <c r="C329" s="39" t="s">
        <v>771</v>
      </c>
      <c r="D329" s="39" t="s">
        <v>306</v>
      </c>
      <c r="E329" s="40">
        <v>8.125</v>
      </c>
      <c r="F329" s="40">
        <v>2.125</v>
      </c>
      <c r="G329" s="40">
        <v>0.5</v>
      </c>
      <c r="H329" s="40">
        <f t="shared" si="22"/>
        <v>9.125</v>
      </c>
      <c r="I329" s="40">
        <f t="shared" si="23"/>
        <v>3.125</v>
      </c>
      <c r="J329" s="38" t="s">
        <v>302</v>
      </c>
      <c r="K329" s="40">
        <v>9.125</v>
      </c>
      <c r="L329" s="40">
        <v>6.25</v>
      </c>
      <c r="M329" s="41">
        <v>2</v>
      </c>
      <c r="N329" s="38">
        <v>1181</v>
      </c>
      <c r="O329" s="38" t="s">
        <v>1338</v>
      </c>
      <c r="P329" s="42"/>
      <c r="Q329" s="38"/>
      <c r="R329" s="168"/>
      <c r="S329" s="39" t="s">
        <v>307</v>
      </c>
      <c r="T329" s="43" t="s">
        <v>307</v>
      </c>
      <c r="U329" s="43"/>
      <c r="V329" s="43"/>
      <c r="W329" s="43"/>
      <c r="X329" s="43"/>
      <c r="Y329" s="250" t="s">
        <v>1338</v>
      </c>
    </row>
    <row r="330" spans="2:25">
      <c r="B330" s="26"/>
      <c r="C330" s="45" t="s">
        <v>772</v>
      </c>
      <c r="D330" s="45" t="s">
        <v>301</v>
      </c>
      <c r="E330" s="46">
        <v>2.875</v>
      </c>
      <c r="F330" s="46">
        <v>2.875</v>
      </c>
      <c r="G330" s="46">
        <v>3</v>
      </c>
      <c r="H330" s="46">
        <f t="shared" si="22"/>
        <v>8.875</v>
      </c>
      <c r="I330" s="46">
        <f t="shared" si="23"/>
        <v>8.875</v>
      </c>
      <c r="J330" s="44" t="s">
        <v>302</v>
      </c>
      <c r="K330" s="46">
        <v>8.875</v>
      </c>
      <c r="L330" s="46">
        <v>8.875</v>
      </c>
      <c r="M330" s="47">
        <v>1</v>
      </c>
      <c r="N330" s="44">
        <v>1182</v>
      </c>
      <c r="O330" s="44" t="s">
        <v>1338</v>
      </c>
      <c r="P330" s="52"/>
      <c r="Q330" s="44"/>
      <c r="R330" s="167"/>
      <c r="S330" s="45" t="s">
        <v>303</v>
      </c>
      <c r="T330" s="49" t="s">
        <v>773</v>
      </c>
      <c r="U330" s="49"/>
      <c r="V330" s="49"/>
      <c r="W330" s="49"/>
      <c r="X330" s="49"/>
      <c r="Y330" s="250" t="s">
        <v>1338</v>
      </c>
    </row>
    <row r="331" spans="2:25">
      <c r="B331" s="26"/>
      <c r="C331" s="39" t="s">
        <v>774</v>
      </c>
      <c r="D331" s="39" t="s">
        <v>306</v>
      </c>
      <c r="E331" s="40">
        <v>3</v>
      </c>
      <c r="F331" s="40">
        <v>3</v>
      </c>
      <c r="G331" s="40">
        <v>2.375</v>
      </c>
      <c r="H331" s="40">
        <f t="shared" si="22"/>
        <v>7.75</v>
      </c>
      <c r="I331" s="40">
        <f t="shared" si="23"/>
        <v>7.75</v>
      </c>
      <c r="J331" s="38" t="s">
        <v>302</v>
      </c>
      <c r="K331" s="40">
        <v>7.75</v>
      </c>
      <c r="L331" s="40">
        <v>7.75</v>
      </c>
      <c r="M331" s="41">
        <v>1</v>
      </c>
      <c r="N331" s="38">
        <v>1182</v>
      </c>
      <c r="O331" s="38" t="s">
        <v>1338</v>
      </c>
      <c r="P331" s="42"/>
      <c r="Q331" s="38"/>
      <c r="R331" s="168"/>
      <c r="S331" s="39" t="s">
        <v>307</v>
      </c>
      <c r="T331" s="43" t="s">
        <v>307</v>
      </c>
      <c r="U331" s="43"/>
      <c r="V331" s="43"/>
      <c r="W331" s="43"/>
      <c r="X331" s="43"/>
      <c r="Y331" s="250" t="s">
        <v>1338</v>
      </c>
    </row>
    <row r="332" spans="2:25">
      <c r="B332" s="26"/>
      <c r="C332" s="45" t="s">
        <v>775</v>
      </c>
      <c r="D332" s="45" t="s">
        <v>301</v>
      </c>
      <c r="E332" s="46">
        <v>8.5</v>
      </c>
      <c r="F332" s="46">
        <v>7.6875</v>
      </c>
      <c r="G332" s="46">
        <v>0.875</v>
      </c>
      <c r="H332" s="46">
        <f t="shared" si="22"/>
        <v>10.25</v>
      </c>
      <c r="I332" s="46">
        <f t="shared" si="23"/>
        <v>9.4375</v>
      </c>
      <c r="J332" s="44" t="s">
        <v>302</v>
      </c>
      <c r="K332" s="46">
        <v>10.25</v>
      </c>
      <c r="L332" s="46">
        <v>9.4375</v>
      </c>
      <c r="M332" s="47">
        <v>1</v>
      </c>
      <c r="N332" s="44">
        <v>1183</v>
      </c>
      <c r="O332" s="44" t="s">
        <v>1338</v>
      </c>
      <c r="P332" s="52"/>
      <c r="Q332" s="44"/>
      <c r="R332" s="167"/>
      <c r="S332" s="45" t="s">
        <v>303</v>
      </c>
      <c r="T332" s="49" t="s">
        <v>776</v>
      </c>
      <c r="U332" s="49"/>
      <c r="V332" s="49"/>
      <c r="W332" s="49"/>
      <c r="X332" s="49"/>
      <c r="Y332" s="250" t="s">
        <v>1338</v>
      </c>
    </row>
    <row r="333" spans="2:25">
      <c r="B333" s="26"/>
      <c r="C333" s="39" t="s">
        <v>777</v>
      </c>
      <c r="D333" s="39" t="s">
        <v>306</v>
      </c>
      <c r="E333" s="40">
        <v>8.6875</v>
      </c>
      <c r="F333" s="40">
        <v>7.875</v>
      </c>
      <c r="G333" s="40">
        <v>2.375</v>
      </c>
      <c r="H333" s="40">
        <f t="shared" si="22"/>
        <v>13.4375</v>
      </c>
      <c r="I333" s="40">
        <f t="shared" si="23"/>
        <v>12.625</v>
      </c>
      <c r="J333" s="38" t="s">
        <v>302</v>
      </c>
      <c r="K333" s="40">
        <v>13.4375</v>
      </c>
      <c r="L333" s="40">
        <v>12.625</v>
      </c>
      <c r="M333" s="41">
        <v>1</v>
      </c>
      <c r="N333" s="38">
        <v>1183</v>
      </c>
      <c r="O333" s="38" t="s">
        <v>1338</v>
      </c>
      <c r="P333" s="42"/>
      <c r="Q333" s="38"/>
      <c r="R333" s="168"/>
      <c r="S333" s="39" t="s">
        <v>307</v>
      </c>
      <c r="T333" s="43" t="s">
        <v>307</v>
      </c>
      <c r="U333" s="43"/>
      <c r="V333" s="43"/>
      <c r="W333" s="43"/>
      <c r="X333" s="43"/>
      <c r="Y333" s="250" t="s">
        <v>1338</v>
      </c>
    </row>
    <row r="334" spans="2:25">
      <c r="B334" s="26"/>
      <c r="C334" s="45" t="s">
        <v>779</v>
      </c>
      <c r="D334" s="45" t="s">
        <v>301</v>
      </c>
      <c r="E334" s="46">
        <v>4</v>
      </c>
      <c r="F334" s="46">
        <v>3.0625</v>
      </c>
      <c r="G334" s="46">
        <v>0.5</v>
      </c>
      <c r="H334" s="46">
        <f t="shared" si="22"/>
        <v>5</v>
      </c>
      <c r="I334" s="46">
        <f t="shared" si="23"/>
        <v>4.0625</v>
      </c>
      <c r="J334" s="44" t="s">
        <v>302</v>
      </c>
      <c r="K334" s="46">
        <v>5</v>
      </c>
      <c r="L334" s="46">
        <v>4.0625</v>
      </c>
      <c r="M334" s="47">
        <v>1</v>
      </c>
      <c r="N334" s="44">
        <v>1185</v>
      </c>
      <c r="O334" s="44" t="s">
        <v>1338</v>
      </c>
      <c r="P334" s="52"/>
      <c r="Q334" s="44"/>
      <c r="R334" s="167"/>
      <c r="S334" s="45" t="s">
        <v>303</v>
      </c>
      <c r="T334" s="49" t="s">
        <v>780</v>
      </c>
      <c r="U334" s="49"/>
      <c r="V334" s="49"/>
      <c r="W334" s="49"/>
      <c r="X334" s="49"/>
      <c r="Y334" s="250" t="s">
        <v>1338</v>
      </c>
    </row>
    <row r="335" spans="2:25">
      <c r="B335" s="26"/>
      <c r="C335" s="39" t="s">
        <v>781</v>
      </c>
      <c r="D335" s="39" t="s">
        <v>306</v>
      </c>
      <c r="E335" s="40">
        <v>4.125</v>
      </c>
      <c r="F335" s="40">
        <v>3.1875</v>
      </c>
      <c r="G335" s="40">
        <v>2</v>
      </c>
      <c r="H335" s="40">
        <f t="shared" si="22"/>
        <v>8.125</v>
      </c>
      <c r="I335" s="40">
        <f t="shared" si="23"/>
        <v>7.1875</v>
      </c>
      <c r="J335" s="38" t="s">
        <v>302</v>
      </c>
      <c r="K335" s="40">
        <v>8.125</v>
      </c>
      <c r="L335" s="40">
        <v>7.1875</v>
      </c>
      <c r="M335" s="41">
        <v>1</v>
      </c>
      <c r="N335" s="38">
        <v>1185</v>
      </c>
      <c r="O335" s="38" t="s">
        <v>1338</v>
      </c>
      <c r="P335" s="42"/>
      <c r="Q335" s="38"/>
      <c r="R335" s="168"/>
      <c r="S335" s="39" t="s">
        <v>307</v>
      </c>
      <c r="T335" s="43" t="s">
        <v>307</v>
      </c>
      <c r="U335" s="43"/>
      <c r="V335" s="43"/>
      <c r="W335" s="43"/>
      <c r="X335" s="43"/>
      <c r="Y335" s="250" t="s">
        <v>1338</v>
      </c>
    </row>
    <row r="336" spans="2:25">
      <c r="B336" s="26"/>
      <c r="C336" s="45" t="s">
        <v>782</v>
      </c>
      <c r="D336" s="45" t="s">
        <v>489</v>
      </c>
      <c r="E336" s="46">
        <v>4</v>
      </c>
      <c r="F336" s="46">
        <v>3.0625</v>
      </c>
      <c r="G336" s="46">
        <v>1.6875</v>
      </c>
      <c r="H336" s="46">
        <f t="shared" si="22"/>
        <v>7.375</v>
      </c>
      <c r="I336" s="46">
        <f t="shared" si="23"/>
        <v>6.4375</v>
      </c>
      <c r="J336" s="44" t="s">
        <v>302</v>
      </c>
      <c r="K336" s="46">
        <v>7.375</v>
      </c>
      <c r="L336" s="46">
        <v>6.4375</v>
      </c>
      <c r="M336" s="47">
        <v>1</v>
      </c>
      <c r="N336" s="44">
        <v>1185</v>
      </c>
      <c r="O336" s="44" t="s">
        <v>1338</v>
      </c>
      <c r="P336" s="48"/>
      <c r="Q336" s="44"/>
      <c r="R336" s="167"/>
      <c r="S336" s="45" t="s">
        <v>307</v>
      </c>
      <c r="T336" s="49" t="s">
        <v>307</v>
      </c>
      <c r="U336" s="49"/>
      <c r="V336" s="49"/>
      <c r="W336" s="49"/>
      <c r="X336" s="49"/>
      <c r="Y336" s="250" t="s">
        <v>1338</v>
      </c>
    </row>
    <row r="337" spans="2:25">
      <c r="B337" s="26"/>
      <c r="C337" s="39" t="s">
        <v>783</v>
      </c>
      <c r="D337" s="39" t="s">
        <v>301</v>
      </c>
      <c r="E337" s="40">
        <v>6.25</v>
      </c>
      <c r="F337" s="40">
        <v>5.75</v>
      </c>
      <c r="G337" s="40">
        <v>1</v>
      </c>
      <c r="H337" s="40">
        <f t="shared" si="22"/>
        <v>8.25</v>
      </c>
      <c r="I337" s="40">
        <f t="shared" si="23"/>
        <v>7.75</v>
      </c>
      <c r="J337" s="38" t="s">
        <v>302</v>
      </c>
      <c r="K337" s="40">
        <v>8.25</v>
      </c>
      <c r="L337" s="40">
        <v>7.75</v>
      </c>
      <c r="M337" s="41">
        <v>1</v>
      </c>
      <c r="N337" s="38">
        <v>1186</v>
      </c>
      <c r="O337" s="38" t="s">
        <v>1338</v>
      </c>
      <c r="P337" s="51"/>
      <c r="Q337" s="38"/>
      <c r="R337" s="168"/>
      <c r="S337" s="39" t="s">
        <v>303</v>
      </c>
      <c r="T337" s="43" t="s">
        <v>784</v>
      </c>
      <c r="U337" s="43"/>
      <c r="V337" s="43"/>
      <c r="W337" s="43"/>
      <c r="X337" s="43"/>
      <c r="Y337" s="250" t="s">
        <v>1338</v>
      </c>
    </row>
    <row r="338" spans="2:25">
      <c r="B338" s="26"/>
      <c r="C338" s="45" t="s">
        <v>785</v>
      </c>
      <c r="D338" s="45" t="s">
        <v>306</v>
      </c>
      <c r="E338" s="46">
        <v>6.4375</v>
      </c>
      <c r="F338" s="46">
        <v>5.9375</v>
      </c>
      <c r="G338" s="46">
        <v>2.9375</v>
      </c>
      <c r="H338" s="46">
        <f t="shared" si="22"/>
        <v>12.3125</v>
      </c>
      <c r="I338" s="46">
        <f t="shared" si="23"/>
        <v>11.8125</v>
      </c>
      <c r="J338" s="44" t="s">
        <v>302</v>
      </c>
      <c r="K338" s="46">
        <v>12.3125</v>
      </c>
      <c r="L338" s="46">
        <v>11.8125</v>
      </c>
      <c r="M338" s="47">
        <v>1</v>
      </c>
      <c r="N338" s="44">
        <v>1186</v>
      </c>
      <c r="O338" s="44" t="s">
        <v>1338</v>
      </c>
      <c r="P338" s="48"/>
      <c r="Q338" s="44"/>
      <c r="R338" s="167"/>
      <c r="S338" s="45" t="s">
        <v>307</v>
      </c>
      <c r="T338" s="49" t="s">
        <v>307</v>
      </c>
      <c r="U338" s="49"/>
      <c r="V338" s="49"/>
      <c r="W338" s="49"/>
      <c r="X338" s="49"/>
      <c r="Y338" s="250" t="s">
        <v>1338</v>
      </c>
    </row>
    <row r="339" spans="2:25">
      <c r="B339" s="26"/>
      <c r="C339" s="39" t="s">
        <v>786</v>
      </c>
      <c r="D339" s="39" t="s">
        <v>301</v>
      </c>
      <c r="E339" s="40">
        <v>4.75</v>
      </c>
      <c r="F339" s="40">
        <v>3.75</v>
      </c>
      <c r="G339" s="40">
        <v>0.75</v>
      </c>
      <c r="H339" s="40">
        <f t="shared" si="22"/>
        <v>6.25</v>
      </c>
      <c r="I339" s="40">
        <f t="shared" si="23"/>
        <v>5.25</v>
      </c>
      <c r="J339" s="38" t="s">
        <v>302</v>
      </c>
      <c r="K339" s="40">
        <v>6.25</v>
      </c>
      <c r="L339" s="40">
        <v>10.5</v>
      </c>
      <c r="M339" s="41">
        <v>2</v>
      </c>
      <c r="N339" s="38">
        <v>1187</v>
      </c>
      <c r="O339" s="38" t="s">
        <v>1338</v>
      </c>
      <c r="P339" s="51"/>
      <c r="Q339" s="38"/>
      <c r="R339" s="168"/>
      <c r="S339" s="39" t="s">
        <v>303</v>
      </c>
      <c r="T339" s="43" t="s">
        <v>787</v>
      </c>
      <c r="U339" s="43"/>
      <c r="V339" s="43"/>
      <c r="W339" s="43"/>
      <c r="X339" s="43"/>
      <c r="Y339" s="250" t="s">
        <v>1338</v>
      </c>
    </row>
    <row r="340" spans="2:25">
      <c r="B340" s="26"/>
      <c r="C340" s="45" t="s">
        <v>788</v>
      </c>
      <c r="D340" s="45" t="s">
        <v>306</v>
      </c>
      <c r="E340" s="46">
        <v>4.875</v>
      </c>
      <c r="F340" s="46">
        <v>3.875</v>
      </c>
      <c r="G340" s="46">
        <v>0.5625</v>
      </c>
      <c r="H340" s="46">
        <f t="shared" si="22"/>
        <v>6</v>
      </c>
      <c r="I340" s="46">
        <f t="shared" si="23"/>
        <v>5</v>
      </c>
      <c r="J340" s="44" t="s">
        <v>302</v>
      </c>
      <c r="K340" s="46">
        <v>6</v>
      </c>
      <c r="L340" s="46">
        <v>10</v>
      </c>
      <c r="M340" s="47">
        <v>2</v>
      </c>
      <c r="N340" s="44">
        <v>1187</v>
      </c>
      <c r="O340" s="44" t="s">
        <v>1338</v>
      </c>
      <c r="P340" s="48"/>
      <c r="Q340" s="44"/>
      <c r="R340" s="167"/>
      <c r="S340" s="45" t="s">
        <v>307</v>
      </c>
      <c r="T340" s="49" t="s">
        <v>307</v>
      </c>
      <c r="U340" s="49"/>
      <c r="V340" s="49"/>
      <c r="W340" s="49"/>
      <c r="X340" s="49"/>
      <c r="Y340" s="250" t="s">
        <v>1338</v>
      </c>
    </row>
    <row r="341" spans="2:25">
      <c r="B341" s="26"/>
      <c r="C341" s="39" t="s">
        <v>789</v>
      </c>
      <c r="D341" s="39" t="s">
        <v>301</v>
      </c>
      <c r="E341" s="40">
        <v>8</v>
      </c>
      <c r="F341" s="40">
        <v>5.5625</v>
      </c>
      <c r="G341" s="40">
        <v>1.5</v>
      </c>
      <c r="H341" s="40">
        <f t="shared" si="22"/>
        <v>11</v>
      </c>
      <c r="I341" s="40">
        <f t="shared" si="23"/>
        <v>8.5625</v>
      </c>
      <c r="J341" s="38" t="s">
        <v>302</v>
      </c>
      <c r="K341" s="40">
        <v>11</v>
      </c>
      <c r="L341" s="40">
        <v>8.5625</v>
      </c>
      <c r="M341" s="41">
        <v>1</v>
      </c>
      <c r="N341" s="38">
        <v>1188</v>
      </c>
      <c r="O341" s="38" t="s">
        <v>1338</v>
      </c>
      <c r="P341" s="51"/>
      <c r="Q341" s="38"/>
      <c r="R341" s="168"/>
      <c r="S341" s="39" t="s">
        <v>303</v>
      </c>
      <c r="T341" s="43" t="s">
        <v>790</v>
      </c>
      <c r="U341" s="43"/>
      <c r="V341" s="43"/>
      <c r="W341" s="43"/>
      <c r="X341" s="43"/>
      <c r="Y341" s="250" t="s">
        <v>1338</v>
      </c>
    </row>
    <row r="342" spans="2:25">
      <c r="B342" s="26"/>
      <c r="C342" s="45" t="s">
        <v>791</v>
      </c>
      <c r="D342" s="45" t="s">
        <v>306</v>
      </c>
      <c r="E342" s="46">
        <v>8.1875</v>
      </c>
      <c r="F342" s="46">
        <v>5.75</v>
      </c>
      <c r="G342" s="46">
        <v>1.125</v>
      </c>
      <c r="H342" s="46">
        <f t="shared" si="22"/>
        <v>10.4375</v>
      </c>
      <c r="I342" s="46">
        <f t="shared" si="23"/>
        <v>8</v>
      </c>
      <c r="J342" s="44" t="s">
        <v>302</v>
      </c>
      <c r="K342" s="46">
        <v>10.4375</v>
      </c>
      <c r="L342" s="46">
        <v>8</v>
      </c>
      <c r="M342" s="47">
        <v>1</v>
      </c>
      <c r="N342" s="44">
        <v>1188</v>
      </c>
      <c r="O342" s="44" t="s">
        <v>1338</v>
      </c>
      <c r="P342" s="48"/>
      <c r="Q342" s="44"/>
      <c r="R342" s="167"/>
      <c r="S342" s="45" t="s">
        <v>307</v>
      </c>
      <c r="T342" s="49" t="s">
        <v>307</v>
      </c>
      <c r="U342" s="49"/>
      <c r="V342" s="49"/>
      <c r="W342" s="49"/>
      <c r="X342" s="49"/>
      <c r="Y342" s="250" t="s">
        <v>1338</v>
      </c>
    </row>
    <row r="343" spans="2:25">
      <c r="B343" s="26"/>
      <c r="C343" s="39" t="s">
        <v>110</v>
      </c>
      <c r="D343" s="39" t="s">
        <v>306</v>
      </c>
      <c r="E343" s="40">
        <f>E342+1.25</f>
        <v>9.4375</v>
      </c>
      <c r="F343" s="40">
        <f>F342+0.125</f>
        <v>5.875</v>
      </c>
      <c r="G343" s="40">
        <v>0.625</v>
      </c>
      <c r="H343" s="40">
        <f t="shared" si="22"/>
        <v>10.6875</v>
      </c>
      <c r="I343" s="40">
        <f t="shared" si="23"/>
        <v>7.125</v>
      </c>
      <c r="J343" s="38" t="s">
        <v>302</v>
      </c>
      <c r="K343" s="40">
        <f>H343</f>
        <v>10.6875</v>
      </c>
      <c r="L343" s="40">
        <f>I343</f>
        <v>7.125</v>
      </c>
      <c r="M343" s="41">
        <v>1</v>
      </c>
      <c r="N343" s="38">
        <v>1188</v>
      </c>
      <c r="O343" s="38" t="s">
        <v>1338</v>
      </c>
      <c r="P343" s="42"/>
      <c r="Q343" s="38"/>
      <c r="R343" s="168"/>
      <c r="S343" s="39"/>
      <c r="T343" s="43"/>
      <c r="U343" s="43"/>
      <c r="V343" s="43"/>
      <c r="W343" s="43"/>
      <c r="X343" s="43"/>
      <c r="Y343" s="250" t="s">
        <v>1338</v>
      </c>
    </row>
    <row r="344" spans="2:25">
      <c r="B344" s="26"/>
      <c r="C344" s="45" t="s">
        <v>792</v>
      </c>
      <c r="D344" s="45" t="s">
        <v>301</v>
      </c>
      <c r="E344" s="46">
        <v>7.25</v>
      </c>
      <c r="F344" s="46">
        <v>4</v>
      </c>
      <c r="G344" s="46">
        <v>1</v>
      </c>
      <c r="H344" s="46">
        <f t="shared" si="22"/>
        <v>9.25</v>
      </c>
      <c r="I344" s="46">
        <f t="shared" si="23"/>
        <v>6</v>
      </c>
      <c r="J344" s="44" t="s">
        <v>302</v>
      </c>
      <c r="K344" s="46">
        <v>9.25</v>
      </c>
      <c r="L344" s="46">
        <v>6</v>
      </c>
      <c r="M344" s="47">
        <v>1</v>
      </c>
      <c r="N344" s="44">
        <v>1189</v>
      </c>
      <c r="O344" s="44" t="s">
        <v>1338</v>
      </c>
      <c r="P344" s="52"/>
      <c r="Q344" s="44"/>
      <c r="R344" s="167"/>
      <c r="S344" s="45" t="s">
        <v>303</v>
      </c>
      <c r="T344" s="49" t="s">
        <v>793</v>
      </c>
      <c r="U344" s="49"/>
      <c r="V344" s="49"/>
      <c r="W344" s="49"/>
      <c r="X344" s="49"/>
      <c r="Y344" s="250" t="s">
        <v>1338</v>
      </c>
    </row>
    <row r="345" spans="2:25">
      <c r="B345" s="26"/>
      <c r="C345" s="39" t="s">
        <v>807</v>
      </c>
      <c r="D345" s="39" t="s">
        <v>306</v>
      </c>
      <c r="E345" s="40">
        <v>7.4375</v>
      </c>
      <c r="F345" s="40">
        <v>4.125</v>
      </c>
      <c r="G345" s="40">
        <v>2.5</v>
      </c>
      <c r="H345" s="40">
        <f t="shared" si="22"/>
        <v>12.4375</v>
      </c>
      <c r="I345" s="40">
        <f t="shared" si="23"/>
        <v>9.125</v>
      </c>
      <c r="J345" s="38" t="s">
        <v>302</v>
      </c>
      <c r="K345" s="40">
        <v>12.4375</v>
      </c>
      <c r="L345" s="40">
        <v>9.125</v>
      </c>
      <c r="M345" s="41">
        <v>1</v>
      </c>
      <c r="N345" s="38">
        <v>1189</v>
      </c>
      <c r="O345" s="38" t="s">
        <v>1338</v>
      </c>
      <c r="P345" s="42"/>
      <c r="Q345" s="38"/>
      <c r="R345" s="168"/>
      <c r="S345" s="39" t="s">
        <v>307</v>
      </c>
      <c r="T345" s="43" t="s">
        <v>307</v>
      </c>
      <c r="U345" s="43"/>
      <c r="V345" s="43"/>
      <c r="W345" s="43"/>
      <c r="X345" s="43"/>
      <c r="Y345" s="250" t="s">
        <v>1338</v>
      </c>
    </row>
    <row r="346" spans="2:25">
      <c r="B346" s="26"/>
      <c r="C346" s="45" t="s">
        <v>808</v>
      </c>
      <c r="D346" s="45" t="s">
        <v>301</v>
      </c>
      <c r="E346" s="46">
        <v>5.375</v>
      </c>
      <c r="F346" s="46">
        <v>4</v>
      </c>
      <c r="G346" s="46">
        <v>1</v>
      </c>
      <c r="H346" s="46">
        <f t="shared" si="22"/>
        <v>7.375</v>
      </c>
      <c r="I346" s="46">
        <f t="shared" si="23"/>
        <v>6</v>
      </c>
      <c r="J346" s="44" t="s">
        <v>302</v>
      </c>
      <c r="K346" s="46">
        <v>7.375</v>
      </c>
      <c r="L346" s="46">
        <v>6</v>
      </c>
      <c r="M346" s="47">
        <v>1</v>
      </c>
      <c r="N346" s="44">
        <v>1190</v>
      </c>
      <c r="O346" s="44" t="s">
        <v>1338</v>
      </c>
      <c r="P346" s="52"/>
      <c r="Q346" s="44"/>
      <c r="R346" s="167"/>
      <c r="S346" s="45" t="s">
        <v>303</v>
      </c>
      <c r="T346" s="49" t="s">
        <v>809</v>
      </c>
      <c r="U346" s="49"/>
      <c r="V346" s="49"/>
      <c r="W346" s="49"/>
      <c r="X346" s="49"/>
      <c r="Y346" s="250" t="s">
        <v>1338</v>
      </c>
    </row>
    <row r="347" spans="2:25">
      <c r="B347" s="26"/>
      <c r="C347" s="39" t="s">
        <v>810</v>
      </c>
      <c r="D347" s="39" t="s">
        <v>306</v>
      </c>
      <c r="E347" s="40">
        <v>5.5625</v>
      </c>
      <c r="F347" s="40">
        <v>4.125</v>
      </c>
      <c r="G347" s="40">
        <v>2.875</v>
      </c>
      <c r="H347" s="40">
        <f t="shared" si="22"/>
        <v>11.3125</v>
      </c>
      <c r="I347" s="40">
        <f t="shared" si="23"/>
        <v>9.875</v>
      </c>
      <c r="J347" s="38" t="s">
        <v>302</v>
      </c>
      <c r="K347" s="40">
        <v>11.3125</v>
      </c>
      <c r="L347" s="40">
        <v>9.875</v>
      </c>
      <c r="M347" s="41">
        <v>1</v>
      </c>
      <c r="N347" s="38">
        <v>1190</v>
      </c>
      <c r="O347" s="38" t="s">
        <v>1338</v>
      </c>
      <c r="P347" s="42"/>
      <c r="Q347" s="38"/>
      <c r="R347" s="168"/>
      <c r="S347" s="39" t="s">
        <v>307</v>
      </c>
      <c r="T347" s="43" t="s">
        <v>307</v>
      </c>
      <c r="U347" s="43"/>
      <c r="V347" s="43"/>
      <c r="W347" s="43"/>
      <c r="X347" s="43"/>
      <c r="Y347" s="250" t="s">
        <v>1338</v>
      </c>
    </row>
    <row r="348" spans="2:25">
      <c r="B348" s="26"/>
      <c r="C348" s="45" t="s">
        <v>811</v>
      </c>
      <c r="D348" s="45" t="s">
        <v>301</v>
      </c>
      <c r="E348" s="46">
        <v>7.25</v>
      </c>
      <c r="F348" s="46">
        <v>4.5</v>
      </c>
      <c r="G348" s="46">
        <v>1</v>
      </c>
      <c r="H348" s="46">
        <f t="shared" si="22"/>
        <v>9.25</v>
      </c>
      <c r="I348" s="46">
        <f t="shared" si="23"/>
        <v>6.5</v>
      </c>
      <c r="J348" s="44" t="s">
        <v>302</v>
      </c>
      <c r="K348" s="46">
        <v>9.25</v>
      </c>
      <c r="L348" s="46">
        <v>6.5</v>
      </c>
      <c r="M348" s="47">
        <v>1</v>
      </c>
      <c r="N348" s="44">
        <v>1191</v>
      </c>
      <c r="O348" s="44" t="s">
        <v>1338</v>
      </c>
      <c r="P348" s="52"/>
      <c r="Q348" s="44"/>
      <c r="R348" s="167"/>
      <c r="S348" s="45" t="s">
        <v>303</v>
      </c>
      <c r="T348" s="49" t="s">
        <v>812</v>
      </c>
      <c r="U348" s="49"/>
      <c r="V348" s="49"/>
      <c r="W348" s="49"/>
      <c r="X348" s="49"/>
      <c r="Y348" s="250" t="s">
        <v>1338</v>
      </c>
    </row>
    <row r="349" spans="2:25">
      <c r="B349" s="26"/>
      <c r="C349" s="39" t="s">
        <v>813</v>
      </c>
      <c r="D349" s="39" t="s">
        <v>306</v>
      </c>
      <c r="E349" s="40">
        <v>7.4375</v>
      </c>
      <c r="F349" s="40">
        <v>4.625</v>
      </c>
      <c r="G349" s="40">
        <v>0.5625</v>
      </c>
      <c r="H349" s="40">
        <f t="shared" si="22"/>
        <v>8.5625</v>
      </c>
      <c r="I349" s="40">
        <f t="shared" si="23"/>
        <v>5.75</v>
      </c>
      <c r="J349" s="38" t="s">
        <v>302</v>
      </c>
      <c r="K349" s="40">
        <v>8.5625</v>
      </c>
      <c r="L349" s="40">
        <v>5.75</v>
      </c>
      <c r="M349" s="41">
        <v>1</v>
      </c>
      <c r="N349" s="38">
        <v>1191</v>
      </c>
      <c r="O349" s="38" t="s">
        <v>1338</v>
      </c>
      <c r="P349" s="42"/>
      <c r="Q349" s="38"/>
      <c r="R349" s="168"/>
      <c r="S349" s="39" t="s">
        <v>307</v>
      </c>
      <c r="T349" s="43" t="s">
        <v>307</v>
      </c>
      <c r="U349" s="43"/>
      <c r="V349" s="43"/>
      <c r="W349" s="43"/>
      <c r="X349" s="43"/>
      <c r="Y349" s="250" t="s">
        <v>1338</v>
      </c>
    </row>
    <row r="350" spans="2:25">
      <c r="B350" s="26"/>
      <c r="C350" s="45" t="s">
        <v>814</v>
      </c>
      <c r="D350" s="45" t="s">
        <v>301</v>
      </c>
      <c r="E350" s="46">
        <v>4.375</v>
      </c>
      <c r="F350" s="46">
        <v>4.375</v>
      </c>
      <c r="G350" s="46">
        <v>1</v>
      </c>
      <c r="H350" s="46">
        <f t="shared" si="22"/>
        <v>6.375</v>
      </c>
      <c r="I350" s="46">
        <f t="shared" si="23"/>
        <v>6.375</v>
      </c>
      <c r="J350" s="44" t="s">
        <v>318</v>
      </c>
      <c r="K350" s="46">
        <v>6.375</v>
      </c>
      <c r="L350" s="46">
        <v>12.125</v>
      </c>
      <c r="M350" s="47">
        <v>2</v>
      </c>
      <c r="N350" s="44">
        <v>1192</v>
      </c>
      <c r="O350" s="44" t="s">
        <v>1338</v>
      </c>
      <c r="P350" s="52"/>
      <c r="Q350" s="44"/>
      <c r="R350" s="167"/>
      <c r="S350" s="45" t="s">
        <v>303</v>
      </c>
      <c r="T350" s="49" t="s">
        <v>815</v>
      </c>
      <c r="U350" s="49"/>
      <c r="V350" s="49"/>
      <c r="W350" s="49"/>
      <c r="X350" s="49"/>
      <c r="Y350" s="250" t="s">
        <v>1338</v>
      </c>
    </row>
    <row r="351" spans="2:25">
      <c r="B351" s="26"/>
      <c r="C351" s="39" t="s">
        <v>816</v>
      </c>
      <c r="D351" s="39" t="s">
        <v>306</v>
      </c>
      <c r="E351" s="40">
        <v>4.5</v>
      </c>
      <c r="F351" s="40">
        <v>4.5</v>
      </c>
      <c r="G351" s="40">
        <v>0.625</v>
      </c>
      <c r="H351" s="40">
        <f t="shared" ref="H351:H382" si="24">(E351+G351*2)</f>
        <v>5.75</v>
      </c>
      <c r="I351" s="40">
        <f t="shared" ref="I351:I382" si="25">(F351+G351*2)</f>
        <v>5.75</v>
      </c>
      <c r="J351" s="38" t="s">
        <v>318</v>
      </c>
      <c r="K351" s="40">
        <v>6.375</v>
      </c>
      <c r="L351" s="40">
        <v>12.125</v>
      </c>
      <c r="M351" s="41">
        <v>2</v>
      </c>
      <c r="N351" s="38">
        <v>1192</v>
      </c>
      <c r="O351" s="38" t="s">
        <v>1338</v>
      </c>
      <c r="P351" s="42"/>
      <c r="Q351" s="38"/>
      <c r="R351" s="168"/>
      <c r="S351" s="39" t="s">
        <v>307</v>
      </c>
      <c r="T351" s="43" t="s">
        <v>307</v>
      </c>
      <c r="U351" s="43"/>
      <c r="V351" s="43"/>
      <c r="W351" s="43"/>
      <c r="X351" s="43"/>
      <c r="Y351" s="250" t="s">
        <v>1338</v>
      </c>
    </row>
    <row r="352" spans="2:25">
      <c r="B352" s="26"/>
      <c r="C352" s="45" t="s">
        <v>817</v>
      </c>
      <c r="D352" s="45" t="s">
        <v>301</v>
      </c>
      <c r="E352" s="46">
        <v>8.625</v>
      </c>
      <c r="F352" s="46">
        <v>5.625</v>
      </c>
      <c r="G352" s="46">
        <v>1</v>
      </c>
      <c r="H352" s="46">
        <f t="shared" si="24"/>
        <v>10.625</v>
      </c>
      <c r="I352" s="46">
        <f t="shared" si="25"/>
        <v>7.625</v>
      </c>
      <c r="J352" s="44" t="s">
        <v>302</v>
      </c>
      <c r="K352" s="46">
        <v>10.625</v>
      </c>
      <c r="L352" s="46">
        <v>7.625</v>
      </c>
      <c r="M352" s="47">
        <v>1</v>
      </c>
      <c r="N352" s="44">
        <v>1193</v>
      </c>
      <c r="O352" s="44" t="s">
        <v>1338</v>
      </c>
      <c r="P352" s="52"/>
      <c r="Q352" s="44"/>
      <c r="R352" s="167"/>
      <c r="S352" s="45" t="s">
        <v>303</v>
      </c>
      <c r="T352" s="49" t="s">
        <v>818</v>
      </c>
      <c r="U352" s="49"/>
      <c r="V352" s="49"/>
      <c r="W352" s="49"/>
      <c r="X352" s="49"/>
      <c r="Y352" s="250" t="s">
        <v>1338</v>
      </c>
    </row>
    <row r="353" spans="2:25">
      <c r="B353" s="26"/>
      <c r="C353" s="39" t="s">
        <v>819</v>
      </c>
      <c r="D353" s="39" t="s">
        <v>306</v>
      </c>
      <c r="E353" s="40">
        <v>8.8125</v>
      </c>
      <c r="F353" s="40">
        <v>5.8125</v>
      </c>
      <c r="G353" s="40">
        <v>0.625</v>
      </c>
      <c r="H353" s="40">
        <f t="shared" si="24"/>
        <v>10.0625</v>
      </c>
      <c r="I353" s="40">
        <f t="shared" si="25"/>
        <v>7.0625</v>
      </c>
      <c r="J353" s="38" t="s">
        <v>302</v>
      </c>
      <c r="K353" s="40">
        <v>10.0625</v>
      </c>
      <c r="L353" s="40">
        <v>7.0625</v>
      </c>
      <c r="M353" s="41">
        <v>1</v>
      </c>
      <c r="N353" s="38">
        <v>1193</v>
      </c>
      <c r="O353" s="38" t="s">
        <v>1338</v>
      </c>
      <c r="P353" s="42"/>
      <c r="Q353" s="38"/>
      <c r="R353" s="168"/>
      <c r="S353" s="39" t="s">
        <v>307</v>
      </c>
      <c r="T353" s="43" t="s">
        <v>307</v>
      </c>
      <c r="U353" s="43"/>
      <c r="V353" s="43"/>
      <c r="W353" s="43"/>
      <c r="X353" s="43"/>
      <c r="Y353" s="250" t="s">
        <v>1338</v>
      </c>
    </row>
    <row r="354" spans="2:25">
      <c r="B354" s="26"/>
      <c r="C354" s="45" t="s">
        <v>820</v>
      </c>
      <c r="D354" s="45" t="s">
        <v>301</v>
      </c>
      <c r="E354" s="46">
        <v>8</v>
      </c>
      <c r="F354" s="46">
        <v>2</v>
      </c>
      <c r="G354" s="46">
        <v>1.25</v>
      </c>
      <c r="H354" s="46">
        <f t="shared" si="24"/>
        <v>10.5</v>
      </c>
      <c r="I354" s="46">
        <f t="shared" si="25"/>
        <v>4.5</v>
      </c>
      <c r="J354" s="44" t="s">
        <v>318</v>
      </c>
      <c r="K354" s="46">
        <v>10.5</v>
      </c>
      <c r="L354" s="46">
        <v>7.875</v>
      </c>
      <c r="M354" s="47">
        <v>2</v>
      </c>
      <c r="N354" s="44">
        <v>1194</v>
      </c>
      <c r="O354" s="44" t="s">
        <v>1338</v>
      </c>
      <c r="P354" s="52"/>
      <c r="Q354" s="44"/>
      <c r="R354" s="167"/>
      <c r="S354" s="45" t="s">
        <v>303</v>
      </c>
      <c r="T354" s="49" t="s">
        <v>821</v>
      </c>
      <c r="U354" s="49"/>
      <c r="V354" s="49"/>
      <c r="W354" s="49"/>
      <c r="X354" s="49"/>
      <c r="Y354" s="250" t="s">
        <v>1338</v>
      </c>
    </row>
    <row r="355" spans="2:25">
      <c r="B355" s="26"/>
      <c r="C355" s="39" t="s">
        <v>822</v>
      </c>
      <c r="D355" s="39" t="s">
        <v>306</v>
      </c>
      <c r="E355" s="40">
        <v>8.1875</v>
      </c>
      <c r="F355" s="40">
        <v>2.125</v>
      </c>
      <c r="G355" s="40">
        <v>0.625</v>
      </c>
      <c r="H355" s="40">
        <f t="shared" si="24"/>
        <v>9.4375</v>
      </c>
      <c r="I355" s="40">
        <f t="shared" si="25"/>
        <v>3.375</v>
      </c>
      <c r="J355" s="38" t="s">
        <v>318</v>
      </c>
      <c r="K355" s="40">
        <v>10.5</v>
      </c>
      <c r="L355" s="40">
        <v>7.875</v>
      </c>
      <c r="M355" s="41">
        <v>2</v>
      </c>
      <c r="N355" s="38">
        <v>1194</v>
      </c>
      <c r="O355" s="38" t="s">
        <v>1338</v>
      </c>
      <c r="P355" s="42"/>
      <c r="Q355" s="38"/>
      <c r="R355" s="168"/>
      <c r="S355" s="39" t="s">
        <v>307</v>
      </c>
      <c r="T355" s="43" t="s">
        <v>307</v>
      </c>
      <c r="U355" s="43"/>
      <c r="V355" s="43"/>
      <c r="W355" s="43"/>
      <c r="X355" s="43"/>
      <c r="Y355" s="250" t="s">
        <v>1338</v>
      </c>
    </row>
    <row r="356" spans="2:25">
      <c r="B356" s="26"/>
      <c r="C356" s="45" t="s">
        <v>823</v>
      </c>
      <c r="D356" s="45" t="s">
        <v>301</v>
      </c>
      <c r="E356" s="46">
        <v>5.875</v>
      </c>
      <c r="F356" s="46">
        <v>4.75</v>
      </c>
      <c r="G356" s="46">
        <v>0.5625</v>
      </c>
      <c r="H356" s="46">
        <f t="shared" si="24"/>
        <v>7</v>
      </c>
      <c r="I356" s="46">
        <f t="shared" si="25"/>
        <v>5.875</v>
      </c>
      <c r="J356" s="44" t="s">
        <v>302</v>
      </c>
      <c r="K356" s="46">
        <v>7</v>
      </c>
      <c r="L356" s="46">
        <v>11.75</v>
      </c>
      <c r="M356" s="47">
        <v>2</v>
      </c>
      <c r="N356" s="44">
        <v>1195</v>
      </c>
      <c r="O356" s="44" t="s">
        <v>1338</v>
      </c>
      <c r="P356" s="52"/>
      <c r="Q356" s="44"/>
      <c r="R356" s="167"/>
      <c r="S356" s="45" t="s">
        <v>309</v>
      </c>
      <c r="T356" s="49" t="s">
        <v>824</v>
      </c>
      <c r="U356" s="49"/>
      <c r="V356" s="49"/>
      <c r="W356" s="49"/>
      <c r="X356" s="49"/>
      <c r="Y356" s="250" t="s">
        <v>1338</v>
      </c>
    </row>
    <row r="357" spans="2:25">
      <c r="B357" s="26"/>
      <c r="C357" s="39" t="s">
        <v>825</v>
      </c>
      <c r="D357" s="39" t="s">
        <v>301</v>
      </c>
      <c r="E357" s="40">
        <v>2.75</v>
      </c>
      <c r="F357" s="40">
        <v>2.375</v>
      </c>
      <c r="G357" s="40">
        <v>1.3125</v>
      </c>
      <c r="H357" s="40">
        <f t="shared" si="24"/>
        <v>5.375</v>
      </c>
      <c r="I357" s="40">
        <f t="shared" si="25"/>
        <v>5</v>
      </c>
      <c r="J357" s="38" t="s">
        <v>302</v>
      </c>
      <c r="K357" s="40">
        <v>5.375</v>
      </c>
      <c r="L357" s="40">
        <v>10</v>
      </c>
      <c r="M357" s="41">
        <v>2</v>
      </c>
      <c r="N357" s="38">
        <v>1196</v>
      </c>
      <c r="O357" s="38" t="s">
        <v>1338</v>
      </c>
      <c r="P357" s="51"/>
      <c r="Q357" s="38"/>
      <c r="R357" s="168"/>
      <c r="S357" s="39" t="s">
        <v>303</v>
      </c>
      <c r="T357" s="43" t="s">
        <v>826</v>
      </c>
      <c r="U357" s="43"/>
      <c r="V357" s="43"/>
      <c r="W357" s="43"/>
      <c r="X357" s="43"/>
      <c r="Y357" s="250" t="s">
        <v>1338</v>
      </c>
    </row>
    <row r="358" spans="2:25">
      <c r="B358" s="26"/>
      <c r="C358" s="45" t="s">
        <v>827</v>
      </c>
      <c r="D358" s="45" t="s">
        <v>306</v>
      </c>
      <c r="E358" s="46">
        <v>2.875</v>
      </c>
      <c r="F358" s="46">
        <v>2.5</v>
      </c>
      <c r="G358" s="46">
        <v>0.625</v>
      </c>
      <c r="H358" s="46">
        <f t="shared" si="24"/>
        <v>4.125</v>
      </c>
      <c r="I358" s="46">
        <f t="shared" si="25"/>
        <v>3.75</v>
      </c>
      <c r="J358" s="44" t="s">
        <v>302</v>
      </c>
      <c r="K358" s="46">
        <v>4.125</v>
      </c>
      <c r="L358" s="46">
        <v>7.5</v>
      </c>
      <c r="M358" s="47">
        <v>2</v>
      </c>
      <c r="N358" s="44">
        <v>1196</v>
      </c>
      <c r="O358" s="44" t="s">
        <v>1338</v>
      </c>
      <c r="P358" s="48"/>
      <c r="Q358" s="44"/>
      <c r="R358" s="167"/>
      <c r="S358" s="45" t="s">
        <v>307</v>
      </c>
      <c r="T358" s="49" t="s">
        <v>307</v>
      </c>
      <c r="U358" s="49"/>
      <c r="V358" s="49"/>
      <c r="W358" s="49"/>
      <c r="X358" s="49"/>
      <c r="Y358" s="250" t="s">
        <v>1338</v>
      </c>
    </row>
    <row r="359" spans="2:25">
      <c r="B359" s="26"/>
      <c r="C359" s="39" t="s">
        <v>828</v>
      </c>
      <c r="D359" s="39" t="s">
        <v>301</v>
      </c>
      <c r="E359" s="40">
        <v>6.875</v>
      </c>
      <c r="F359" s="40">
        <v>5.3125</v>
      </c>
      <c r="G359" s="40">
        <v>1</v>
      </c>
      <c r="H359" s="40">
        <f t="shared" si="24"/>
        <v>8.875</v>
      </c>
      <c r="I359" s="40">
        <f t="shared" si="25"/>
        <v>7.3125</v>
      </c>
      <c r="J359" s="38" t="s">
        <v>302</v>
      </c>
      <c r="K359" s="40">
        <v>8.875</v>
      </c>
      <c r="L359" s="40">
        <v>14.625</v>
      </c>
      <c r="M359" s="41">
        <v>2</v>
      </c>
      <c r="N359" s="38">
        <v>1197</v>
      </c>
      <c r="O359" s="38" t="s">
        <v>1338</v>
      </c>
      <c r="P359" s="51"/>
      <c r="Q359" s="38"/>
      <c r="R359" s="168"/>
      <c r="S359" s="39" t="s">
        <v>303</v>
      </c>
      <c r="T359" s="43" t="s">
        <v>829</v>
      </c>
      <c r="U359" s="43"/>
      <c r="V359" s="43"/>
      <c r="W359" s="43"/>
      <c r="X359" s="43"/>
      <c r="Y359" s="250" t="s">
        <v>1338</v>
      </c>
    </row>
    <row r="360" spans="2:25">
      <c r="B360" s="26"/>
      <c r="C360" s="45" t="s">
        <v>830</v>
      </c>
      <c r="D360" s="45" t="s">
        <v>306</v>
      </c>
      <c r="E360" s="46">
        <v>7.0625</v>
      </c>
      <c r="F360" s="46">
        <v>5.5</v>
      </c>
      <c r="G360" s="46">
        <v>0.75</v>
      </c>
      <c r="H360" s="46">
        <f t="shared" si="24"/>
        <v>8.5625</v>
      </c>
      <c r="I360" s="46">
        <f t="shared" si="25"/>
        <v>7</v>
      </c>
      <c r="J360" s="44" t="s">
        <v>302</v>
      </c>
      <c r="K360" s="46">
        <v>8.5625</v>
      </c>
      <c r="L360" s="46">
        <v>14</v>
      </c>
      <c r="M360" s="47">
        <v>2</v>
      </c>
      <c r="N360" s="44">
        <v>1197</v>
      </c>
      <c r="O360" s="44" t="s">
        <v>1338</v>
      </c>
      <c r="P360" s="48"/>
      <c r="Q360" s="44"/>
      <c r="R360" s="167"/>
      <c r="S360" s="45" t="s">
        <v>307</v>
      </c>
      <c r="T360" s="49" t="s">
        <v>307</v>
      </c>
      <c r="U360" s="49"/>
      <c r="V360" s="49"/>
      <c r="W360" s="49"/>
      <c r="X360" s="49"/>
      <c r="Y360" s="250" t="s">
        <v>1338</v>
      </c>
    </row>
    <row r="361" spans="2:25">
      <c r="B361" s="26"/>
      <c r="C361" s="39" t="s">
        <v>831</v>
      </c>
      <c r="D361" s="39" t="s">
        <v>301</v>
      </c>
      <c r="E361" s="40">
        <v>2.75</v>
      </c>
      <c r="F361" s="40">
        <v>2.375</v>
      </c>
      <c r="G361" s="40">
        <v>1.125</v>
      </c>
      <c r="H361" s="40">
        <f t="shared" si="24"/>
        <v>5</v>
      </c>
      <c r="I361" s="40">
        <f t="shared" si="25"/>
        <v>4.625</v>
      </c>
      <c r="J361" s="38" t="s">
        <v>302</v>
      </c>
      <c r="K361" s="40">
        <v>5</v>
      </c>
      <c r="L361" s="40">
        <v>9.25</v>
      </c>
      <c r="M361" s="41">
        <v>2</v>
      </c>
      <c r="N361" s="38">
        <v>1198</v>
      </c>
      <c r="O361" s="38" t="s">
        <v>1338</v>
      </c>
      <c r="P361" s="51"/>
      <c r="Q361" s="38"/>
      <c r="R361" s="168"/>
      <c r="S361" s="39" t="s">
        <v>309</v>
      </c>
      <c r="T361" s="43" t="s">
        <v>832</v>
      </c>
      <c r="U361" s="43"/>
      <c r="V361" s="43"/>
      <c r="W361" s="43"/>
      <c r="X361" s="43"/>
      <c r="Y361" s="250" t="s">
        <v>1338</v>
      </c>
    </row>
    <row r="362" spans="2:25">
      <c r="B362" s="26"/>
      <c r="C362" s="45" t="s">
        <v>833</v>
      </c>
      <c r="D362" s="45" t="s">
        <v>301</v>
      </c>
      <c r="E362" s="46">
        <v>7.1875</v>
      </c>
      <c r="F362" s="46">
        <v>4.5</v>
      </c>
      <c r="G362" s="46">
        <v>1.25</v>
      </c>
      <c r="H362" s="46">
        <f t="shared" si="24"/>
        <v>9.6875</v>
      </c>
      <c r="I362" s="46">
        <f t="shared" si="25"/>
        <v>7</v>
      </c>
      <c r="J362" s="44" t="s">
        <v>302</v>
      </c>
      <c r="K362" s="46">
        <v>9.6875</v>
      </c>
      <c r="L362" s="46">
        <v>7</v>
      </c>
      <c r="M362" s="47">
        <v>1</v>
      </c>
      <c r="N362" s="44">
        <v>1199</v>
      </c>
      <c r="O362" s="44" t="s">
        <v>1338</v>
      </c>
      <c r="P362" s="52"/>
      <c r="Q362" s="44"/>
      <c r="R362" s="167"/>
      <c r="S362" s="45" t="s">
        <v>303</v>
      </c>
      <c r="T362" s="49" t="s">
        <v>834</v>
      </c>
      <c r="U362" s="49"/>
      <c r="V362" s="49"/>
      <c r="W362" s="49"/>
      <c r="X362" s="49"/>
      <c r="Y362" s="250" t="s">
        <v>1338</v>
      </c>
    </row>
    <row r="363" spans="2:25">
      <c r="B363" s="26"/>
      <c r="C363" s="39" t="s">
        <v>835</v>
      </c>
      <c r="D363" s="39" t="s">
        <v>306</v>
      </c>
      <c r="E363" s="40">
        <v>7.375</v>
      </c>
      <c r="F363" s="40">
        <v>4.625</v>
      </c>
      <c r="G363" s="40">
        <v>0.75</v>
      </c>
      <c r="H363" s="40">
        <f t="shared" si="24"/>
        <v>8.875</v>
      </c>
      <c r="I363" s="40">
        <f t="shared" si="25"/>
        <v>6.125</v>
      </c>
      <c r="J363" s="38" t="s">
        <v>302</v>
      </c>
      <c r="K363" s="40">
        <v>8.875</v>
      </c>
      <c r="L363" s="40">
        <v>6.125</v>
      </c>
      <c r="M363" s="41">
        <v>1</v>
      </c>
      <c r="N363" s="38">
        <v>1199</v>
      </c>
      <c r="O363" s="38" t="s">
        <v>1338</v>
      </c>
      <c r="P363" s="42"/>
      <c r="Q363" s="38"/>
      <c r="R363" s="168"/>
      <c r="S363" s="39" t="s">
        <v>307</v>
      </c>
      <c r="T363" s="43" t="s">
        <v>307</v>
      </c>
      <c r="U363" s="43"/>
      <c r="V363" s="43"/>
      <c r="W363" s="43"/>
      <c r="X363" s="43"/>
      <c r="Y363" s="250" t="s">
        <v>1338</v>
      </c>
    </row>
    <row r="364" spans="2:25">
      <c r="B364" s="26"/>
      <c r="C364" s="45" t="s">
        <v>836</v>
      </c>
      <c r="D364" s="45" t="s">
        <v>301</v>
      </c>
      <c r="E364" s="46">
        <v>5.125</v>
      </c>
      <c r="F364" s="46">
        <v>1.5</v>
      </c>
      <c r="G364" s="46">
        <v>0.625</v>
      </c>
      <c r="H364" s="46">
        <f t="shared" si="24"/>
        <v>6.375</v>
      </c>
      <c r="I364" s="46">
        <f t="shared" si="25"/>
        <v>2.75</v>
      </c>
      <c r="J364" s="44" t="s">
        <v>302</v>
      </c>
      <c r="K364" s="46">
        <v>6.375</v>
      </c>
      <c r="L364" s="46">
        <v>5.5</v>
      </c>
      <c r="M364" s="47">
        <v>2</v>
      </c>
      <c r="N364" s="44">
        <v>2000</v>
      </c>
      <c r="O364" s="44" t="s">
        <v>1338</v>
      </c>
      <c r="P364" s="52"/>
      <c r="Q364" s="44"/>
      <c r="R364" s="167"/>
      <c r="S364" s="45" t="s">
        <v>309</v>
      </c>
      <c r="T364" s="49" t="s">
        <v>837</v>
      </c>
      <c r="U364" s="49"/>
      <c r="V364" s="49"/>
      <c r="W364" s="49"/>
      <c r="X364" s="49"/>
      <c r="Y364" s="250" t="s">
        <v>1338</v>
      </c>
    </row>
    <row r="365" spans="2:25">
      <c r="B365" s="26"/>
      <c r="C365" s="39" t="s">
        <v>838</v>
      </c>
      <c r="D365" s="39" t="s">
        <v>301</v>
      </c>
      <c r="E365" s="40">
        <v>5</v>
      </c>
      <c r="F365" s="40">
        <v>4.375</v>
      </c>
      <c r="G365" s="40">
        <v>0.75</v>
      </c>
      <c r="H365" s="40">
        <f t="shared" si="24"/>
        <v>6.5</v>
      </c>
      <c r="I365" s="40">
        <f t="shared" si="25"/>
        <v>5.875</v>
      </c>
      <c r="J365" s="38" t="s">
        <v>302</v>
      </c>
      <c r="K365" s="40">
        <v>6.5</v>
      </c>
      <c r="L365" s="40">
        <v>5.875</v>
      </c>
      <c r="M365" s="41">
        <v>1</v>
      </c>
      <c r="N365" s="38">
        <v>2001</v>
      </c>
      <c r="O365" s="38" t="s">
        <v>1338</v>
      </c>
      <c r="P365" s="51"/>
      <c r="Q365" s="38"/>
      <c r="R365" s="168"/>
      <c r="S365" s="39" t="s">
        <v>303</v>
      </c>
      <c r="T365" s="43" t="s">
        <v>839</v>
      </c>
      <c r="U365" s="43"/>
      <c r="V365" s="43"/>
      <c r="W365" s="43"/>
      <c r="X365" s="43"/>
      <c r="Y365" s="250" t="s">
        <v>1338</v>
      </c>
    </row>
    <row r="366" spans="2:25">
      <c r="B366" s="26"/>
      <c r="C366" s="45" t="s">
        <v>840</v>
      </c>
      <c r="D366" s="45" t="s">
        <v>306</v>
      </c>
      <c r="E366" s="46">
        <v>5.1875</v>
      </c>
      <c r="F366" s="46">
        <v>4.5</v>
      </c>
      <c r="G366" s="46">
        <v>0.53125</v>
      </c>
      <c r="H366" s="46">
        <f t="shared" si="24"/>
        <v>6.25</v>
      </c>
      <c r="I366" s="46">
        <f t="shared" si="25"/>
        <v>5.5625</v>
      </c>
      <c r="J366" s="44" t="s">
        <v>302</v>
      </c>
      <c r="K366" s="46">
        <v>6.25</v>
      </c>
      <c r="L366" s="46">
        <v>5.5625</v>
      </c>
      <c r="M366" s="47">
        <v>1</v>
      </c>
      <c r="N366" s="44">
        <v>2001</v>
      </c>
      <c r="O366" s="44" t="s">
        <v>1338</v>
      </c>
      <c r="P366" s="48"/>
      <c r="Q366" s="44"/>
      <c r="R366" s="167"/>
      <c r="S366" s="45" t="s">
        <v>307</v>
      </c>
      <c r="T366" s="49" t="s">
        <v>307</v>
      </c>
      <c r="U366" s="49"/>
      <c r="V366" s="49"/>
      <c r="W366" s="49"/>
      <c r="X366" s="49"/>
      <c r="Y366" s="250" t="s">
        <v>1338</v>
      </c>
    </row>
    <row r="367" spans="2:25">
      <c r="B367" s="26"/>
      <c r="C367" s="39" t="s">
        <v>841</v>
      </c>
      <c r="D367" s="39" t="s">
        <v>301</v>
      </c>
      <c r="E367" s="40">
        <v>6.875</v>
      </c>
      <c r="F367" s="40">
        <v>6.875</v>
      </c>
      <c r="G367" s="40">
        <v>0.875</v>
      </c>
      <c r="H367" s="40">
        <f t="shared" si="24"/>
        <v>8.625</v>
      </c>
      <c r="I367" s="40">
        <f t="shared" si="25"/>
        <v>8.625</v>
      </c>
      <c r="J367" s="38" t="s">
        <v>302</v>
      </c>
      <c r="K367" s="40">
        <v>8.625</v>
      </c>
      <c r="L367" s="40">
        <v>8.625</v>
      </c>
      <c r="M367" s="41">
        <v>1</v>
      </c>
      <c r="N367" s="38">
        <v>2002</v>
      </c>
      <c r="O367" s="38" t="s">
        <v>1338</v>
      </c>
      <c r="P367" s="51"/>
      <c r="Q367" s="38"/>
      <c r="R367" s="168"/>
      <c r="S367" s="39" t="s">
        <v>309</v>
      </c>
      <c r="T367" s="43" t="s">
        <v>842</v>
      </c>
      <c r="U367" s="43"/>
      <c r="V367" s="43"/>
      <c r="W367" s="43"/>
      <c r="X367" s="43"/>
      <c r="Y367" s="250" t="s">
        <v>1338</v>
      </c>
    </row>
    <row r="368" spans="2:25">
      <c r="B368" s="26"/>
      <c r="C368" s="45" t="s">
        <v>843</v>
      </c>
      <c r="D368" s="45" t="s">
        <v>301</v>
      </c>
      <c r="E368" s="46">
        <v>3.9375</v>
      </c>
      <c r="F368" s="46">
        <v>3.0625</v>
      </c>
      <c r="G368" s="46">
        <v>0.6875</v>
      </c>
      <c r="H368" s="46">
        <f t="shared" si="24"/>
        <v>5.3125</v>
      </c>
      <c r="I368" s="46">
        <f t="shared" si="25"/>
        <v>4.4375</v>
      </c>
      <c r="J368" s="44" t="s">
        <v>302</v>
      </c>
      <c r="K368" s="46">
        <v>5.3125</v>
      </c>
      <c r="L368" s="46">
        <v>8.875</v>
      </c>
      <c r="M368" s="47">
        <v>2</v>
      </c>
      <c r="N368" s="44">
        <v>2003</v>
      </c>
      <c r="O368" s="44" t="s">
        <v>1338</v>
      </c>
      <c r="P368" s="52"/>
      <c r="Q368" s="44"/>
      <c r="R368" s="167"/>
      <c r="S368" s="45" t="s">
        <v>303</v>
      </c>
      <c r="T368" s="49" t="s">
        <v>844</v>
      </c>
      <c r="U368" s="49"/>
      <c r="V368" s="49"/>
      <c r="W368" s="49"/>
      <c r="X368" s="49"/>
      <c r="Y368" s="250" t="s">
        <v>1338</v>
      </c>
    </row>
    <row r="369" spans="2:25">
      <c r="B369" s="26"/>
      <c r="C369" s="39" t="s">
        <v>845</v>
      </c>
      <c r="D369" s="39" t="s">
        <v>306</v>
      </c>
      <c r="E369" s="40">
        <v>4.0625</v>
      </c>
      <c r="F369" s="40">
        <v>3.1875</v>
      </c>
      <c r="G369" s="40">
        <v>0.5625</v>
      </c>
      <c r="H369" s="40">
        <f t="shared" si="24"/>
        <v>5.1875</v>
      </c>
      <c r="I369" s="40">
        <f t="shared" si="25"/>
        <v>4.3125</v>
      </c>
      <c r="J369" s="38" t="s">
        <v>302</v>
      </c>
      <c r="K369" s="40">
        <v>5.1875</v>
      </c>
      <c r="L369" s="40">
        <v>8.625</v>
      </c>
      <c r="M369" s="41">
        <v>2</v>
      </c>
      <c r="N369" s="38">
        <v>2003</v>
      </c>
      <c r="O369" s="38" t="s">
        <v>1338</v>
      </c>
      <c r="P369" s="42"/>
      <c r="Q369" s="38"/>
      <c r="R369" s="168"/>
      <c r="S369" s="39" t="s">
        <v>307</v>
      </c>
      <c r="T369" s="43" t="s">
        <v>307</v>
      </c>
      <c r="U369" s="43"/>
      <c r="V369" s="43"/>
      <c r="W369" s="43"/>
      <c r="X369" s="43"/>
      <c r="Y369" s="250" t="s">
        <v>1338</v>
      </c>
    </row>
    <row r="370" spans="2:25">
      <c r="B370" s="26"/>
      <c r="C370" s="45" t="s">
        <v>846</v>
      </c>
      <c r="D370" s="45" t="s">
        <v>301</v>
      </c>
      <c r="E370" s="46">
        <v>5.8125</v>
      </c>
      <c r="F370" s="46">
        <v>3.1875</v>
      </c>
      <c r="G370" s="46">
        <v>0.4375</v>
      </c>
      <c r="H370" s="46">
        <f t="shared" si="24"/>
        <v>6.6875</v>
      </c>
      <c r="I370" s="46">
        <f t="shared" si="25"/>
        <v>4.0625</v>
      </c>
      <c r="J370" s="44" t="s">
        <v>318</v>
      </c>
      <c r="K370" s="46">
        <v>7.125</v>
      </c>
      <c r="L370" s="46">
        <v>8.5</v>
      </c>
      <c r="M370" s="47">
        <v>2</v>
      </c>
      <c r="N370" s="44">
        <v>2004</v>
      </c>
      <c r="O370" s="44" t="s">
        <v>1338</v>
      </c>
      <c r="P370" s="52"/>
      <c r="Q370" s="44"/>
      <c r="R370" s="167"/>
      <c r="S370" s="45" t="s">
        <v>303</v>
      </c>
      <c r="T370" s="49" t="s">
        <v>847</v>
      </c>
      <c r="U370" s="49"/>
      <c r="V370" s="49"/>
      <c r="W370" s="49"/>
      <c r="X370" s="49"/>
      <c r="Y370" s="250" t="s">
        <v>1338</v>
      </c>
    </row>
    <row r="371" spans="2:25">
      <c r="B371" s="26"/>
      <c r="C371" s="39" t="s">
        <v>848</v>
      </c>
      <c r="D371" s="39" t="s">
        <v>306</v>
      </c>
      <c r="E371" s="40">
        <v>6</v>
      </c>
      <c r="F371" s="40">
        <v>3.3125</v>
      </c>
      <c r="G371" s="40">
        <v>0.5625</v>
      </c>
      <c r="H371" s="40">
        <f t="shared" si="24"/>
        <v>7.125</v>
      </c>
      <c r="I371" s="40">
        <f t="shared" si="25"/>
        <v>4.4375</v>
      </c>
      <c r="J371" s="38" t="s">
        <v>318</v>
      </c>
      <c r="K371" s="40">
        <v>7.125</v>
      </c>
      <c r="L371" s="40">
        <v>8.5</v>
      </c>
      <c r="M371" s="41">
        <v>2</v>
      </c>
      <c r="N371" s="38">
        <v>2004</v>
      </c>
      <c r="O371" s="38" t="s">
        <v>1338</v>
      </c>
      <c r="P371" s="42"/>
      <c r="Q371" s="38"/>
      <c r="R371" s="168"/>
      <c r="S371" s="39" t="s">
        <v>307</v>
      </c>
      <c r="T371" s="43" t="s">
        <v>307</v>
      </c>
      <c r="U371" s="43"/>
      <c r="V371" s="43"/>
      <c r="W371" s="43"/>
      <c r="X371" s="43"/>
      <c r="Y371" s="250" t="s">
        <v>1338</v>
      </c>
    </row>
    <row r="372" spans="2:25">
      <c r="B372" s="26"/>
      <c r="C372" s="45" t="s">
        <v>849</v>
      </c>
      <c r="D372" s="45" t="s">
        <v>301</v>
      </c>
      <c r="E372" s="46">
        <v>2.5</v>
      </c>
      <c r="F372" s="46">
        <v>2.125</v>
      </c>
      <c r="G372" s="46">
        <v>1.375</v>
      </c>
      <c r="H372" s="46">
        <f t="shared" si="24"/>
        <v>5.25</v>
      </c>
      <c r="I372" s="46">
        <f t="shared" si="25"/>
        <v>4.875</v>
      </c>
      <c r="J372" s="44" t="s">
        <v>302</v>
      </c>
      <c r="K372" s="46">
        <v>5.25</v>
      </c>
      <c r="L372" s="46">
        <v>9.75</v>
      </c>
      <c r="M372" s="47">
        <v>2</v>
      </c>
      <c r="N372" s="44">
        <v>2005</v>
      </c>
      <c r="O372" s="44" t="s">
        <v>1338</v>
      </c>
      <c r="P372" s="52"/>
      <c r="Q372" s="44"/>
      <c r="R372" s="167"/>
      <c r="S372" s="45" t="s">
        <v>303</v>
      </c>
      <c r="T372" s="49" t="s">
        <v>850</v>
      </c>
      <c r="U372" s="49"/>
      <c r="V372" s="49"/>
      <c r="W372" s="49"/>
      <c r="X372" s="49"/>
      <c r="Y372" s="250" t="s">
        <v>1338</v>
      </c>
    </row>
    <row r="373" spans="2:25">
      <c r="B373" s="26"/>
      <c r="C373" s="39" t="s">
        <v>851</v>
      </c>
      <c r="D373" s="39" t="s">
        <v>306</v>
      </c>
      <c r="E373" s="40">
        <v>2.625</v>
      </c>
      <c r="F373" s="40">
        <v>2.25</v>
      </c>
      <c r="G373" s="40">
        <v>0.625</v>
      </c>
      <c r="H373" s="40">
        <f t="shared" si="24"/>
        <v>3.875</v>
      </c>
      <c r="I373" s="40">
        <f t="shared" si="25"/>
        <v>3.5</v>
      </c>
      <c r="J373" s="38" t="s">
        <v>302</v>
      </c>
      <c r="K373" s="40">
        <v>3.875</v>
      </c>
      <c r="L373" s="40">
        <v>7</v>
      </c>
      <c r="M373" s="41">
        <v>2</v>
      </c>
      <c r="N373" s="38">
        <v>2005</v>
      </c>
      <c r="O373" s="38" t="s">
        <v>1338</v>
      </c>
      <c r="P373" s="42"/>
      <c r="Q373" s="38"/>
      <c r="R373" s="168"/>
      <c r="S373" s="39" t="s">
        <v>307</v>
      </c>
      <c r="T373" s="43" t="s">
        <v>307</v>
      </c>
      <c r="U373" s="43"/>
      <c r="V373" s="43"/>
      <c r="W373" s="43"/>
      <c r="X373" s="43"/>
      <c r="Y373" s="250" t="s">
        <v>1338</v>
      </c>
    </row>
    <row r="374" spans="2:25">
      <c r="B374" s="26"/>
      <c r="C374" s="45" t="s">
        <v>852</v>
      </c>
      <c r="D374" s="45" t="s">
        <v>301</v>
      </c>
      <c r="E374" s="46">
        <v>4</v>
      </c>
      <c r="F374" s="46">
        <v>3.375</v>
      </c>
      <c r="G374" s="46">
        <v>1.5</v>
      </c>
      <c r="H374" s="46">
        <f t="shared" si="24"/>
        <v>7</v>
      </c>
      <c r="I374" s="46">
        <f t="shared" si="25"/>
        <v>6.375</v>
      </c>
      <c r="J374" s="44" t="s">
        <v>302</v>
      </c>
      <c r="K374" s="46">
        <v>7</v>
      </c>
      <c r="L374" s="46">
        <v>12.75</v>
      </c>
      <c r="M374" s="47">
        <v>2</v>
      </c>
      <c r="N374" s="44">
        <v>2007</v>
      </c>
      <c r="O374" s="44" t="s">
        <v>1338</v>
      </c>
      <c r="P374" s="52"/>
      <c r="Q374" s="44"/>
      <c r="R374" s="167"/>
      <c r="S374" s="45" t="s">
        <v>303</v>
      </c>
      <c r="T374" s="49" t="s">
        <v>853</v>
      </c>
      <c r="U374" s="49"/>
      <c r="V374" s="49"/>
      <c r="W374" s="49"/>
      <c r="X374" s="49"/>
      <c r="Y374" s="250" t="s">
        <v>1338</v>
      </c>
    </row>
    <row r="375" spans="2:25">
      <c r="B375" s="26"/>
      <c r="C375" s="39" t="s">
        <v>854</v>
      </c>
      <c r="D375" s="39" t="s">
        <v>306</v>
      </c>
      <c r="E375" s="40">
        <v>4.125</v>
      </c>
      <c r="F375" s="40">
        <v>3.5</v>
      </c>
      <c r="G375" s="40">
        <v>0.625</v>
      </c>
      <c r="H375" s="40">
        <f t="shared" si="24"/>
        <v>5.375</v>
      </c>
      <c r="I375" s="40">
        <f t="shared" si="25"/>
        <v>4.75</v>
      </c>
      <c r="J375" s="38" t="s">
        <v>302</v>
      </c>
      <c r="K375" s="40">
        <v>5.375</v>
      </c>
      <c r="L375" s="40">
        <v>9.5</v>
      </c>
      <c r="M375" s="41">
        <v>2</v>
      </c>
      <c r="N375" s="38">
        <v>2007</v>
      </c>
      <c r="O375" s="38" t="s">
        <v>1338</v>
      </c>
      <c r="P375" s="42"/>
      <c r="Q375" s="38"/>
      <c r="R375" s="168"/>
      <c r="S375" s="39" t="s">
        <v>307</v>
      </c>
      <c r="T375" s="43" t="s">
        <v>307</v>
      </c>
      <c r="U375" s="43"/>
      <c r="V375" s="43"/>
      <c r="W375" s="43"/>
      <c r="X375" s="43"/>
      <c r="Y375" s="250" t="s">
        <v>1338</v>
      </c>
    </row>
    <row r="376" spans="2:25">
      <c r="B376" s="26"/>
      <c r="C376" s="45" t="s">
        <v>855</v>
      </c>
      <c r="D376" s="45" t="s">
        <v>301</v>
      </c>
      <c r="E376" s="46">
        <v>8.625</v>
      </c>
      <c r="F376" s="46">
        <v>6.6875</v>
      </c>
      <c r="G376" s="46">
        <v>0.75</v>
      </c>
      <c r="H376" s="46">
        <f t="shared" si="24"/>
        <v>10.125</v>
      </c>
      <c r="I376" s="46">
        <f t="shared" si="25"/>
        <v>8.1875</v>
      </c>
      <c r="J376" s="44" t="s">
        <v>302</v>
      </c>
      <c r="K376" s="46">
        <v>10.125</v>
      </c>
      <c r="L376" s="46">
        <v>8.1875</v>
      </c>
      <c r="M376" s="47">
        <v>1</v>
      </c>
      <c r="N376" s="44">
        <v>2008</v>
      </c>
      <c r="O376" s="44" t="s">
        <v>1338</v>
      </c>
      <c r="P376" s="52"/>
      <c r="Q376" s="44"/>
      <c r="R376" s="167"/>
      <c r="S376" s="45" t="s">
        <v>303</v>
      </c>
      <c r="T376" s="49" t="s">
        <v>856</v>
      </c>
      <c r="U376" s="49"/>
      <c r="V376" s="49"/>
      <c r="W376" s="49"/>
      <c r="X376" s="49"/>
      <c r="Y376" s="250" t="s">
        <v>1338</v>
      </c>
    </row>
    <row r="377" spans="2:25">
      <c r="B377" s="26"/>
      <c r="C377" s="39" t="s">
        <v>857</v>
      </c>
      <c r="D377" s="39" t="s">
        <v>306</v>
      </c>
      <c r="E377" s="40">
        <v>8.8125</v>
      </c>
      <c r="F377" s="40">
        <v>6.875</v>
      </c>
      <c r="G377" s="40">
        <v>0.5</v>
      </c>
      <c r="H377" s="40">
        <f t="shared" si="24"/>
        <v>9.8125</v>
      </c>
      <c r="I377" s="40">
        <f t="shared" si="25"/>
        <v>7.875</v>
      </c>
      <c r="J377" s="38" t="s">
        <v>302</v>
      </c>
      <c r="K377" s="40">
        <v>9.8125</v>
      </c>
      <c r="L377" s="40">
        <v>7.875</v>
      </c>
      <c r="M377" s="41">
        <v>1</v>
      </c>
      <c r="N377" s="38">
        <v>2008</v>
      </c>
      <c r="O377" s="38" t="s">
        <v>1338</v>
      </c>
      <c r="P377" s="42"/>
      <c r="Q377" s="38"/>
      <c r="R377" s="168"/>
      <c r="S377" s="39" t="s">
        <v>307</v>
      </c>
      <c r="T377" s="43" t="s">
        <v>307</v>
      </c>
      <c r="U377" s="43"/>
      <c r="V377" s="43"/>
      <c r="W377" s="43"/>
      <c r="X377" s="43"/>
      <c r="Y377" s="250" t="s">
        <v>1338</v>
      </c>
    </row>
    <row r="378" spans="2:25">
      <c r="B378" s="26"/>
      <c r="C378" s="45" t="s">
        <v>858</v>
      </c>
      <c r="D378" s="45" t="s">
        <v>301</v>
      </c>
      <c r="E378" s="46">
        <v>3.5</v>
      </c>
      <c r="F378" s="46">
        <v>3.5</v>
      </c>
      <c r="G378" s="46">
        <v>0.5</v>
      </c>
      <c r="H378" s="46">
        <f t="shared" si="24"/>
        <v>4.5</v>
      </c>
      <c r="I378" s="46">
        <f t="shared" si="25"/>
        <v>4.5</v>
      </c>
      <c r="J378" s="44" t="s">
        <v>302</v>
      </c>
      <c r="K378" s="46">
        <v>4.5</v>
      </c>
      <c r="L378" s="46">
        <v>9</v>
      </c>
      <c r="M378" s="47">
        <v>2</v>
      </c>
      <c r="N378" s="44">
        <v>2009</v>
      </c>
      <c r="O378" s="44" t="s">
        <v>1338</v>
      </c>
      <c r="P378" s="52"/>
      <c r="Q378" s="44"/>
      <c r="R378" s="167"/>
      <c r="S378" s="45" t="s">
        <v>303</v>
      </c>
      <c r="T378" s="49" t="s">
        <v>859</v>
      </c>
      <c r="U378" s="49"/>
      <c r="V378" s="49"/>
      <c r="W378" s="49"/>
      <c r="X378" s="49"/>
      <c r="Y378" s="250" t="s">
        <v>1338</v>
      </c>
    </row>
    <row r="379" spans="2:25">
      <c r="B379" s="26"/>
      <c r="C379" s="39" t="s">
        <v>860</v>
      </c>
      <c r="D379" s="39" t="s">
        <v>306</v>
      </c>
      <c r="E379" s="40">
        <v>3.625</v>
      </c>
      <c r="F379" s="40">
        <v>3.625</v>
      </c>
      <c r="G379" s="40">
        <v>0.5</v>
      </c>
      <c r="H379" s="40">
        <f t="shared" si="24"/>
        <v>4.625</v>
      </c>
      <c r="I379" s="40">
        <f t="shared" si="25"/>
        <v>4.625</v>
      </c>
      <c r="J379" s="38" t="s">
        <v>302</v>
      </c>
      <c r="K379" s="40">
        <v>4.625</v>
      </c>
      <c r="L379" s="40">
        <v>9.25</v>
      </c>
      <c r="M379" s="41">
        <v>2</v>
      </c>
      <c r="N379" s="38">
        <v>2009</v>
      </c>
      <c r="O379" s="38" t="s">
        <v>1338</v>
      </c>
      <c r="P379" s="42"/>
      <c r="Q379" s="38"/>
      <c r="R379" s="168"/>
      <c r="S379" s="39" t="s">
        <v>307</v>
      </c>
      <c r="T379" s="43" t="s">
        <v>307</v>
      </c>
      <c r="U379" s="43"/>
      <c r="V379" s="43"/>
      <c r="W379" s="43"/>
      <c r="X379" s="43"/>
      <c r="Y379" s="250" t="s">
        <v>1338</v>
      </c>
    </row>
    <row r="380" spans="2:25">
      <c r="B380" s="26"/>
      <c r="C380" s="45" t="s">
        <v>861</v>
      </c>
      <c r="D380" s="45" t="s">
        <v>301</v>
      </c>
      <c r="E380" s="46">
        <v>7.375</v>
      </c>
      <c r="F380" s="46">
        <v>4.625</v>
      </c>
      <c r="G380" s="46">
        <v>1.375</v>
      </c>
      <c r="H380" s="46">
        <f t="shared" si="24"/>
        <v>10.125</v>
      </c>
      <c r="I380" s="46">
        <f t="shared" si="25"/>
        <v>7.375</v>
      </c>
      <c r="J380" s="44" t="s">
        <v>302</v>
      </c>
      <c r="K380" s="46">
        <v>10.125</v>
      </c>
      <c r="L380" s="46">
        <v>7.375</v>
      </c>
      <c r="M380" s="47">
        <v>1</v>
      </c>
      <c r="N380" s="44">
        <v>2010</v>
      </c>
      <c r="O380" s="44" t="s">
        <v>1338</v>
      </c>
      <c r="P380" s="52"/>
      <c r="Q380" s="44"/>
      <c r="R380" s="167"/>
      <c r="S380" s="45" t="s">
        <v>303</v>
      </c>
      <c r="T380" s="49" t="s">
        <v>862</v>
      </c>
      <c r="U380" s="49"/>
      <c r="V380" s="49"/>
      <c r="W380" s="49"/>
      <c r="X380" s="49"/>
      <c r="Y380" s="250" t="s">
        <v>1338</v>
      </c>
    </row>
    <row r="381" spans="2:25">
      <c r="B381" s="26"/>
      <c r="C381" s="39" t="s">
        <v>863</v>
      </c>
      <c r="D381" s="39" t="s">
        <v>306</v>
      </c>
      <c r="E381" s="40">
        <v>7.5625</v>
      </c>
      <c r="F381" s="40">
        <v>4.75</v>
      </c>
      <c r="G381" s="40">
        <v>0.625</v>
      </c>
      <c r="H381" s="40">
        <f t="shared" si="24"/>
        <v>8.8125</v>
      </c>
      <c r="I381" s="40">
        <f t="shared" si="25"/>
        <v>6</v>
      </c>
      <c r="J381" s="38" t="s">
        <v>302</v>
      </c>
      <c r="K381" s="40">
        <v>8.8125</v>
      </c>
      <c r="L381" s="40">
        <v>12</v>
      </c>
      <c r="M381" s="41">
        <v>2</v>
      </c>
      <c r="N381" s="38">
        <v>2010</v>
      </c>
      <c r="O381" s="38" t="s">
        <v>1338</v>
      </c>
      <c r="P381" s="42"/>
      <c r="Q381" s="38"/>
      <c r="R381" s="168"/>
      <c r="S381" s="39" t="s">
        <v>307</v>
      </c>
      <c r="T381" s="43" t="s">
        <v>307</v>
      </c>
      <c r="U381" s="43"/>
      <c r="V381" s="43"/>
      <c r="W381" s="43"/>
      <c r="X381" s="43"/>
      <c r="Y381" s="250" t="s">
        <v>1338</v>
      </c>
    </row>
    <row r="382" spans="2:25">
      <c r="B382" s="26"/>
      <c r="C382" s="45" t="s">
        <v>864</v>
      </c>
      <c r="D382" s="45" t="s">
        <v>301</v>
      </c>
      <c r="E382" s="46">
        <v>5.65625</v>
      </c>
      <c r="F382" s="46">
        <v>5.65625</v>
      </c>
      <c r="G382" s="46">
        <v>1</v>
      </c>
      <c r="H382" s="46">
        <f t="shared" si="24"/>
        <v>7.65625</v>
      </c>
      <c r="I382" s="46">
        <f t="shared" si="25"/>
        <v>7.65625</v>
      </c>
      <c r="J382" s="44" t="s">
        <v>302</v>
      </c>
      <c r="K382" s="46">
        <v>7.65625</v>
      </c>
      <c r="L382" s="46">
        <v>7.65625</v>
      </c>
      <c r="M382" s="47">
        <v>1</v>
      </c>
      <c r="N382" s="44">
        <v>2011</v>
      </c>
      <c r="O382" s="44" t="s">
        <v>1338</v>
      </c>
      <c r="P382" s="52"/>
      <c r="Q382" s="44"/>
      <c r="R382" s="167"/>
      <c r="S382" s="45" t="s">
        <v>303</v>
      </c>
      <c r="T382" s="49" t="s">
        <v>865</v>
      </c>
      <c r="U382" s="49"/>
      <c r="V382" s="49"/>
      <c r="W382" s="49"/>
      <c r="X382" s="49"/>
      <c r="Y382" s="250" t="s">
        <v>1338</v>
      </c>
    </row>
    <row r="383" spans="2:25">
      <c r="B383" s="26"/>
      <c r="C383" s="39" t="s">
        <v>866</v>
      </c>
      <c r="D383" s="39" t="s">
        <v>306</v>
      </c>
      <c r="E383" s="40">
        <v>5.84375</v>
      </c>
      <c r="F383" s="40">
        <v>5.84375</v>
      </c>
      <c r="G383" s="40">
        <v>0.625</v>
      </c>
      <c r="H383" s="40">
        <f t="shared" ref="H383:H396" si="26">(E383+G383*2)</f>
        <v>7.09375</v>
      </c>
      <c r="I383" s="40">
        <f t="shared" ref="I383:I396" si="27">(F383+G383*2)</f>
        <v>7.09375</v>
      </c>
      <c r="J383" s="38" t="s">
        <v>302</v>
      </c>
      <c r="K383" s="40">
        <v>7.09375</v>
      </c>
      <c r="L383" s="40">
        <v>7.09375</v>
      </c>
      <c r="M383" s="41">
        <v>1</v>
      </c>
      <c r="N383" s="38">
        <v>2011</v>
      </c>
      <c r="O383" s="38" t="s">
        <v>1338</v>
      </c>
      <c r="P383" s="42"/>
      <c r="Q383" s="38"/>
      <c r="R383" s="168"/>
      <c r="S383" s="39" t="s">
        <v>307</v>
      </c>
      <c r="T383" s="43" t="s">
        <v>307</v>
      </c>
      <c r="U383" s="43"/>
      <c r="V383" s="43"/>
      <c r="W383" s="43"/>
      <c r="X383" s="43"/>
      <c r="Y383" s="250" t="s">
        <v>1338</v>
      </c>
    </row>
    <row r="384" spans="2:25">
      <c r="B384" s="26"/>
      <c r="C384" s="45" t="s">
        <v>16</v>
      </c>
      <c r="D384" s="45" t="s">
        <v>301</v>
      </c>
      <c r="E384" s="46">
        <v>5.65625</v>
      </c>
      <c r="F384" s="46">
        <v>5.65625</v>
      </c>
      <c r="G384" s="46">
        <v>2</v>
      </c>
      <c r="H384" s="46">
        <f t="shared" si="26"/>
        <v>9.65625</v>
      </c>
      <c r="I384" s="46">
        <f t="shared" si="27"/>
        <v>9.65625</v>
      </c>
      <c r="J384" s="44" t="s">
        <v>302</v>
      </c>
      <c r="K384" s="46">
        <v>9.65625</v>
      </c>
      <c r="L384" s="46">
        <v>9.65625</v>
      </c>
      <c r="M384" s="47">
        <v>1</v>
      </c>
      <c r="N384" s="44">
        <v>2011</v>
      </c>
      <c r="O384" s="44" t="s">
        <v>1338</v>
      </c>
      <c r="P384" s="48"/>
      <c r="Q384" s="44"/>
      <c r="R384" s="167"/>
      <c r="S384" s="45"/>
      <c r="T384" s="49"/>
      <c r="U384" s="49"/>
      <c r="V384" s="49"/>
      <c r="W384" s="49"/>
      <c r="X384" s="49"/>
      <c r="Y384" s="250" t="s">
        <v>1338</v>
      </c>
    </row>
    <row r="385" spans="2:25">
      <c r="B385" s="26"/>
      <c r="C385" s="39" t="s">
        <v>1898</v>
      </c>
      <c r="D385" s="39" t="s">
        <v>301</v>
      </c>
      <c r="E385" s="40">
        <v>3.4380000000000002</v>
      </c>
      <c r="F385" s="40">
        <v>2.75</v>
      </c>
      <c r="G385" s="40">
        <v>0.93799999999999994</v>
      </c>
      <c r="H385" s="40">
        <f t="shared" si="26"/>
        <v>5.3140000000000001</v>
      </c>
      <c r="I385" s="40">
        <f t="shared" si="27"/>
        <v>4.6259999999999994</v>
      </c>
      <c r="J385" s="38" t="s">
        <v>302</v>
      </c>
      <c r="K385" s="40">
        <v>37.1875</v>
      </c>
      <c r="L385" s="40">
        <v>27.75</v>
      </c>
      <c r="M385" s="41">
        <v>42</v>
      </c>
      <c r="N385" s="38">
        <v>2012</v>
      </c>
      <c r="O385" s="38" t="s">
        <v>269</v>
      </c>
      <c r="P385" s="51"/>
      <c r="Q385" s="38"/>
      <c r="R385" s="168"/>
      <c r="S385" s="39"/>
      <c r="T385" s="43"/>
      <c r="U385" s="43"/>
      <c r="V385" s="43"/>
      <c r="W385" s="43"/>
      <c r="X385" s="43"/>
      <c r="Y385" s="250" t="s">
        <v>269</v>
      </c>
    </row>
    <row r="386" spans="2:25">
      <c r="B386" s="26"/>
      <c r="C386" s="45" t="s">
        <v>1899</v>
      </c>
      <c r="D386" s="45" t="s">
        <v>306</v>
      </c>
      <c r="E386" s="46">
        <v>3.5939999999999999</v>
      </c>
      <c r="F386" s="46">
        <v>2.875</v>
      </c>
      <c r="G386" s="46">
        <v>0.56200000000000006</v>
      </c>
      <c r="H386" s="46">
        <f t="shared" si="26"/>
        <v>4.718</v>
      </c>
      <c r="I386" s="46">
        <f t="shared" si="27"/>
        <v>3.9990000000000001</v>
      </c>
      <c r="J386" s="44" t="s">
        <v>302</v>
      </c>
      <c r="K386" s="46">
        <v>37.75</v>
      </c>
      <c r="L386" s="46">
        <v>28</v>
      </c>
      <c r="M386" s="47">
        <v>56</v>
      </c>
      <c r="N386" s="44">
        <v>2012</v>
      </c>
      <c r="O386" s="44" t="s">
        <v>269</v>
      </c>
      <c r="P386" s="52"/>
      <c r="Q386" s="44"/>
      <c r="R386" s="167"/>
      <c r="S386" s="45"/>
      <c r="T386" s="49"/>
      <c r="U386" s="49"/>
      <c r="V386" s="49"/>
      <c r="W386" s="49"/>
      <c r="X386" s="49"/>
      <c r="Y386" s="250" t="s">
        <v>269</v>
      </c>
    </row>
    <row r="387" spans="2:25">
      <c r="B387" s="26"/>
      <c r="C387" s="39" t="s">
        <v>2797</v>
      </c>
      <c r="D387" s="39" t="s">
        <v>301</v>
      </c>
      <c r="E387" s="40">
        <v>3.4380000000000002</v>
      </c>
      <c r="F387" s="40">
        <v>2.75</v>
      </c>
      <c r="G387" s="40">
        <v>0.93799999999999994</v>
      </c>
      <c r="H387" s="40">
        <f t="shared" si="26"/>
        <v>5.3140000000000001</v>
      </c>
      <c r="I387" s="40">
        <f t="shared" si="27"/>
        <v>4.6259999999999994</v>
      </c>
      <c r="J387" s="38" t="s">
        <v>318</v>
      </c>
      <c r="K387" s="40">
        <v>37.186999999999998</v>
      </c>
      <c r="L387" s="40">
        <v>25.875</v>
      </c>
      <c r="M387" s="41">
        <v>42</v>
      </c>
      <c r="N387" s="38">
        <v>2012</v>
      </c>
      <c r="O387" s="38" t="s">
        <v>269</v>
      </c>
      <c r="P387" s="57">
        <v>44452</v>
      </c>
      <c r="Q387" s="38"/>
      <c r="R387" s="168"/>
      <c r="S387" s="39"/>
      <c r="T387" s="43"/>
      <c r="U387" s="43"/>
      <c r="V387" s="43"/>
      <c r="W387" s="43"/>
      <c r="X387" s="43"/>
      <c r="Y387" s="250" t="s">
        <v>269</v>
      </c>
    </row>
    <row r="388" spans="2:25">
      <c r="B388" s="26"/>
      <c r="C388" s="45" t="s">
        <v>867</v>
      </c>
      <c r="D388" s="45" t="s">
        <v>301</v>
      </c>
      <c r="E388" s="46">
        <v>3.4375</v>
      </c>
      <c r="F388" s="46">
        <v>2.75</v>
      </c>
      <c r="G388" s="46">
        <v>0.9375</v>
      </c>
      <c r="H388" s="46">
        <f t="shared" si="26"/>
        <v>5.3125</v>
      </c>
      <c r="I388" s="46">
        <f t="shared" si="27"/>
        <v>4.625</v>
      </c>
      <c r="J388" s="44" t="s">
        <v>318</v>
      </c>
      <c r="K388" s="46">
        <v>5.3125</v>
      </c>
      <c r="L388" s="46">
        <v>8.625</v>
      </c>
      <c r="M388" s="47">
        <v>2</v>
      </c>
      <c r="N388" s="44">
        <v>2012</v>
      </c>
      <c r="O388" s="44" t="s">
        <v>1338</v>
      </c>
      <c r="P388" s="52"/>
      <c r="Q388" s="44"/>
      <c r="R388" s="167"/>
      <c r="S388" s="45" t="s">
        <v>303</v>
      </c>
      <c r="T388" s="49" t="s">
        <v>870</v>
      </c>
      <c r="U388" s="49"/>
      <c r="V388" s="49"/>
      <c r="W388" s="49"/>
      <c r="X388" s="49"/>
      <c r="Y388" s="250" t="s">
        <v>1338</v>
      </c>
    </row>
    <row r="389" spans="2:25">
      <c r="B389" s="26"/>
      <c r="C389" s="39" t="s">
        <v>871</v>
      </c>
      <c r="D389" s="39" t="s">
        <v>306</v>
      </c>
      <c r="E389" s="40">
        <v>3.5625</v>
      </c>
      <c r="F389" s="40">
        <v>2.875</v>
      </c>
      <c r="G389" s="40">
        <v>0.5625</v>
      </c>
      <c r="H389" s="40">
        <f t="shared" si="26"/>
        <v>4.6875</v>
      </c>
      <c r="I389" s="40">
        <f t="shared" si="27"/>
        <v>4</v>
      </c>
      <c r="J389" s="38" t="s">
        <v>318</v>
      </c>
      <c r="K389" s="40">
        <f>3*I389</f>
        <v>12</v>
      </c>
      <c r="L389" s="40">
        <f>2*H389</f>
        <v>9.375</v>
      </c>
      <c r="M389" s="41">
        <v>2</v>
      </c>
      <c r="N389" s="38">
        <v>2012</v>
      </c>
      <c r="O389" s="38" t="s">
        <v>1338</v>
      </c>
      <c r="P389" s="42"/>
      <c r="Q389" s="38"/>
      <c r="R389" s="168"/>
      <c r="S389" s="39" t="s">
        <v>307</v>
      </c>
      <c r="T389" s="43" t="s">
        <v>307</v>
      </c>
      <c r="U389" s="43"/>
      <c r="V389" s="43"/>
      <c r="W389" s="43"/>
      <c r="X389" s="43"/>
      <c r="Y389" s="250" t="s">
        <v>1338</v>
      </c>
    </row>
    <row r="390" spans="2:25">
      <c r="B390" s="26"/>
      <c r="C390" s="45" t="s">
        <v>872</v>
      </c>
      <c r="D390" s="45" t="s">
        <v>301</v>
      </c>
      <c r="E390" s="46">
        <v>3.25</v>
      </c>
      <c r="F390" s="46">
        <v>2.5</v>
      </c>
      <c r="G390" s="46">
        <v>0.75</v>
      </c>
      <c r="H390" s="46">
        <f t="shared" si="26"/>
        <v>4.75</v>
      </c>
      <c r="I390" s="46">
        <f t="shared" si="27"/>
        <v>4</v>
      </c>
      <c r="J390" s="44" t="s">
        <v>302</v>
      </c>
      <c r="K390" s="46">
        <v>4.75</v>
      </c>
      <c r="L390" s="46">
        <v>8</v>
      </c>
      <c r="M390" s="47">
        <v>2</v>
      </c>
      <c r="N390" s="44">
        <v>2013</v>
      </c>
      <c r="O390" s="44" t="s">
        <v>1338</v>
      </c>
      <c r="P390" s="52"/>
      <c r="Q390" s="44"/>
      <c r="R390" s="167"/>
      <c r="S390" s="45" t="s">
        <v>303</v>
      </c>
      <c r="T390" s="49" t="s">
        <v>873</v>
      </c>
      <c r="U390" s="49"/>
      <c r="V390" s="49"/>
      <c r="W390" s="49"/>
      <c r="X390" s="49"/>
      <c r="Y390" s="250" t="s">
        <v>1338</v>
      </c>
    </row>
    <row r="391" spans="2:25">
      <c r="B391" s="26"/>
      <c r="C391" s="39" t="s">
        <v>874</v>
      </c>
      <c r="D391" s="39" t="s">
        <v>306</v>
      </c>
      <c r="E391" s="40">
        <v>3.375</v>
      </c>
      <c r="F391" s="40">
        <v>2.625</v>
      </c>
      <c r="G391" s="40">
        <v>1.5</v>
      </c>
      <c r="H391" s="40">
        <f t="shared" si="26"/>
        <v>6.375</v>
      </c>
      <c r="I391" s="40">
        <f t="shared" si="27"/>
        <v>5.625</v>
      </c>
      <c r="J391" s="38" t="s">
        <v>302</v>
      </c>
      <c r="K391" s="40">
        <v>6.375</v>
      </c>
      <c r="L391" s="40">
        <f>5.625*2</f>
        <v>11.25</v>
      </c>
      <c r="M391" s="41">
        <v>2</v>
      </c>
      <c r="N391" s="38">
        <v>2013</v>
      </c>
      <c r="O391" s="38" t="s">
        <v>1338</v>
      </c>
      <c r="P391" s="42"/>
      <c r="Q391" s="38"/>
      <c r="R391" s="168"/>
      <c r="S391" s="39" t="s">
        <v>307</v>
      </c>
      <c r="T391" s="43" t="s">
        <v>307</v>
      </c>
      <c r="U391" s="43"/>
      <c r="V391" s="43"/>
      <c r="W391" s="43"/>
      <c r="X391" s="43"/>
      <c r="Y391" s="250" t="s">
        <v>1338</v>
      </c>
    </row>
    <row r="392" spans="2:25">
      <c r="B392" s="26"/>
      <c r="C392" s="45" t="s">
        <v>875</v>
      </c>
      <c r="D392" s="45" t="s">
        <v>489</v>
      </c>
      <c r="E392" s="46">
        <v>3.25</v>
      </c>
      <c r="F392" s="46">
        <v>2.5</v>
      </c>
      <c r="G392" s="46">
        <v>1</v>
      </c>
      <c r="H392" s="46">
        <f t="shared" si="26"/>
        <v>5.25</v>
      </c>
      <c r="I392" s="46">
        <f t="shared" si="27"/>
        <v>4.5</v>
      </c>
      <c r="J392" s="44" t="s">
        <v>302</v>
      </c>
      <c r="K392" s="46">
        <v>5.25</v>
      </c>
      <c r="L392" s="46">
        <f>4.5*2</f>
        <v>9</v>
      </c>
      <c r="M392" s="47">
        <v>2</v>
      </c>
      <c r="N392" s="44">
        <v>2013</v>
      </c>
      <c r="O392" s="44" t="s">
        <v>1338</v>
      </c>
      <c r="P392" s="48"/>
      <c r="Q392" s="44"/>
      <c r="R392" s="167"/>
      <c r="S392" s="45" t="s">
        <v>307</v>
      </c>
      <c r="T392" s="49" t="s">
        <v>307</v>
      </c>
      <c r="U392" s="49"/>
      <c r="V392" s="49"/>
      <c r="W392" s="49"/>
      <c r="X392" s="49"/>
      <c r="Y392" s="250" t="s">
        <v>1338</v>
      </c>
    </row>
    <row r="393" spans="2:25">
      <c r="B393" s="26"/>
      <c r="C393" s="39" t="s">
        <v>877</v>
      </c>
      <c r="D393" s="39" t="s">
        <v>878</v>
      </c>
      <c r="E393" s="40">
        <v>3.25</v>
      </c>
      <c r="F393" s="40">
        <v>2.53125</v>
      </c>
      <c r="G393" s="40">
        <v>1</v>
      </c>
      <c r="H393" s="40">
        <f t="shared" si="26"/>
        <v>5.25</v>
      </c>
      <c r="I393" s="40">
        <f t="shared" si="27"/>
        <v>4.53125</v>
      </c>
      <c r="J393" s="38" t="s">
        <v>302</v>
      </c>
      <c r="K393" s="40">
        <v>5.25</v>
      </c>
      <c r="L393" s="40">
        <v>9.3125</v>
      </c>
      <c r="M393" s="41">
        <v>2</v>
      </c>
      <c r="N393" s="38">
        <v>2013</v>
      </c>
      <c r="O393" s="38" t="s">
        <v>1338</v>
      </c>
      <c r="P393" s="51"/>
      <c r="Q393" s="38"/>
      <c r="R393" s="168"/>
      <c r="S393" s="39" t="s">
        <v>307</v>
      </c>
      <c r="T393" s="43" t="s">
        <v>307</v>
      </c>
      <c r="U393" s="43"/>
      <c r="V393" s="43"/>
      <c r="W393" s="43"/>
      <c r="X393" s="43"/>
      <c r="Y393" s="250" t="s">
        <v>1338</v>
      </c>
    </row>
    <row r="394" spans="2:25">
      <c r="B394" s="26"/>
      <c r="C394" s="45" t="s">
        <v>876</v>
      </c>
      <c r="D394" s="45" t="s">
        <v>489</v>
      </c>
      <c r="E394" s="46">
        <v>3.25</v>
      </c>
      <c r="F394" s="46">
        <v>2.5</v>
      </c>
      <c r="G394" s="46">
        <v>0.625</v>
      </c>
      <c r="H394" s="46">
        <f t="shared" si="26"/>
        <v>4.5</v>
      </c>
      <c r="I394" s="46">
        <f t="shared" si="27"/>
        <v>3.75</v>
      </c>
      <c r="J394" s="44" t="s">
        <v>302</v>
      </c>
      <c r="K394" s="46">
        <v>4.5</v>
      </c>
      <c r="L394" s="46">
        <v>7.8125</v>
      </c>
      <c r="M394" s="47">
        <v>2</v>
      </c>
      <c r="N394" s="44">
        <v>2013</v>
      </c>
      <c r="O394" s="44" t="s">
        <v>1338</v>
      </c>
      <c r="P394" s="52"/>
      <c r="Q394" s="44"/>
      <c r="R394" s="167"/>
      <c r="S394" s="45" t="s">
        <v>307</v>
      </c>
      <c r="T394" s="49" t="s">
        <v>307</v>
      </c>
      <c r="U394" s="49"/>
      <c r="V394" s="49"/>
      <c r="W394" s="49"/>
      <c r="X394" s="49"/>
      <c r="Y394" s="250" t="s">
        <v>1338</v>
      </c>
    </row>
    <row r="395" spans="2:25">
      <c r="B395" s="26"/>
      <c r="C395" s="39" t="s">
        <v>1923</v>
      </c>
      <c r="D395" s="39" t="s">
        <v>301</v>
      </c>
      <c r="E395" s="40">
        <v>3.375</v>
      </c>
      <c r="F395" s="40">
        <v>2</v>
      </c>
      <c r="G395" s="40">
        <v>1.4375</v>
      </c>
      <c r="H395" s="40">
        <f t="shared" si="26"/>
        <v>6.25</v>
      </c>
      <c r="I395" s="40">
        <f t="shared" si="27"/>
        <v>4.875</v>
      </c>
      <c r="J395" s="38" t="s">
        <v>302</v>
      </c>
      <c r="K395" s="40">
        <v>38.75</v>
      </c>
      <c r="L395" s="40">
        <v>25.375</v>
      </c>
      <c r="M395" s="41">
        <v>30</v>
      </c>
      <c r="N395" s="38">
        <v>2014</v>
      </c>
      <c r="O395" s="38" t="s">
        <v>269</v>
      </c>
      <c r="P395" s="42"/>
      <c r="Q395" s="38"/>
      <c r="R395" s="168"/>
      <c r="S395" s="39"/>
      <c r="T395" s="43"/>
      <c r="U395" s="43"/>
      <c r="V395" s="43"/>
      <c r="W395" s="43"/>
      <c r="X395" s="43"/>
      <c r="Y395" s="250" t="s">
        <v>269</v>
      </c>
    </row>
    <row r="396" spans="2:25">
      <c r="B396" s="26"/>
      <c r="C396" s="45" t="s">
        <v>1924</v>
      </c>
      <c r="D396" s="45" t="s">
        <v>306</v>
      </c>
      <c r="E396" s="46">
        <v>3.5310000000000001</v>
      </c>
      <c r="F396" s="46">
        <v>2.125</v>
      </c>
      <c r="G396" s="46">
        <v>2</v>
      </c>
      <c r="H396" s="46">
        <f t="shared" si="26"/>
        <v>7.5310000000000006</v>
      </c>
      <c r="I396" s="46">
        <f t="shared" si="27"/>
        <v>6.125</v>
      </c>
      <c r="J396" s="44" t="s">
        <v>302</v>
      </c>
      <c r="K396" s="46">
        <v>38.5</v>
      </c>
      <c r="L396" s="46">
        <v>25.25</v>
      </c>
      <c r="M396" s="47">
        <v>20</v>
      </c>
      <c r="N396" s="44">
        <v>2014</v>
      </c>
      <c r="O396" s="44" t="s">
        <v>269</v>
      </c>
      <c r="P396" s="44"/>
      <c r="Q396" s="44"/>
      <c r="R396" s="167"/>
      <c r="S396" s="45"/>
      <c r="T396" s="49"/>
      <c r="U396" s="49"/>
      <c r="V396" s="49"/>
      <c r="W396" s="49"/>
      <c r="X396" s="49"/>
      <c r="Y396" s="250" t="s">
        <v>269</v>
      </c>
    </row>
    <row r="397" spans="2:25">
      <c r="B397" s="26"/>
      <c r="C397" s="45" t="s">
        <v>2024</v>
      </c>
      <c r="D397" s="45" t="s">
        <v>301</v>
      </c>
      <c r="E397" s="46">
        <v>3.125</v>
      </c>
      <c r="F397" s="46">
        <v>2.5</v>
      </c>
      <c r="G397" s="46">
        <v>1.625</v>
      </c>
      <c r="H397" s="46">
        <f>E397+G397*2</f>
        <v>6.375</v>
      </c>
      <c r="I397" s="46">
        <f>F397+G397*2</f>
        <v>5.75</v>
      </c>
      <c r="J397" s="44" t="s">
        <v>302</v>
      </c>
      <c r="K397" s="46">
        <f>M397*I397</f>
        <v>11.5</v>
      </c>
      <c r="L397" s="46">
        <f>H397</f>
        <v>6.375</v>
      </c>
      <c r="M397" s="47">
        <v>2</v>
      </c>
      <c r="N397" s="44">
        <v>2016</v>
      </c>
      <c r="O397" s="44" t="s">
        <v>1338</v>
      </c>
      <c r="P397" s="52"/>
      <c r="Q397" s="44"/>
      <c r="R397" s="167"/>
      <c r="S397" s="45"/>
      <c r="T397" s="49"/>
      <c r="U397" s="49"/>
      <c r="V397" s="49"/>
      <c r="W397" s="49"/>
      <c r="X397" s="49"/>
      <c r="Y397" s="250" t="s">
        <v>1338</v>
      </c>
    </row>
    <row r="398" spans="2:25">
      <c r="B398" s="26"/>
      <c r="C398" s="39" t="s">
        <v>2023</v>
      </c>
      <c r="D398" s="39" t="s">
        <v>306</v>
      </c>
      <c r="E398" s="40">
        <v>3.25</v>
      </c>
      <c r="F398" s="40">
        <v>2.625</v>
      </c>
      <c r="G398" s="40">
        <v>2.375</v>
      </c>
      <c r="H398" s="40">
        <f>E398+G398*2</f>
        <v>8</v>
      </c>
      <c r="I398" s="40">
        <f>F398+G398*2</f>
        <v>7.375</v>
      </c>
      <c r="J398" s="38" t="s">
        <v>302</v>
      </c>
      <c r="K398" s="40">
        <f>M398*I398</f>
        <v>14.75</v>
      </c>
      <c r="L398" s="40">
        <f>H398</f>
        <v>8</v>
      </c>
      <c r="M398" s="41">
        <v>2</v>
      </c>
      <c r="N398" s="38">
        <v>2016</v>
      </c>
      <c r="O398" s="38" t="s">
        <v>1338</v>
      </c>
      <c r="P398" s="51"/>
      <c r="Q398" s="38"/>
      <c r="R398" s="168"/>
      <c r="S398" s="39"/>
      <c r="T398" s="43"/>
      <c r="U398" s="43"/>
      <c r="V398" s="43"/>
      <c r="W398" s="43"/>
      <c r="X398" s="43"/>
      <c r="Y398" s="250" t="s">
        <v>1338</v>
      </c>
    </row>
    <row r="399" spans="2:25">
      <c r="B399" s="26"/>
      <c r="C399" s="45" t="s">
        <v>75</v>
      </c>
      <c r="D399" s="45" t="s">
        <v>489</v>
      </c>
      <c r="E399" s="46">
        <v>3.125</v>
      </c>
      <c r="F399" s="46">
        <v>2.5</v>
      </c>
      <c r="G399" s="46">
        <v>1.625</v>
      </c>
      <c r="H399" s="46">
        <f>E399+G399*2</f>
        <v>6.375</v>
      </c>
      <c r="I399" s="46">
        <f>F399+G399*2</f>
        <v>5.75</v>
      </c>
      <c r="J399" s="44" t="s">
        <v>302</v>
      </c>
      <c r="K399" s="46">
        <f>I399*2</f>
        <v>11.5</v>
      </c>
      <c r="L399" s="46">
        <f>H399</f>
        <v>6.375</v>
      </c>
      <c r="M399" s="47">
        <v>2</v>
      </c>
      <c r="N399" s="44">
        <v>2016</v>
      </c>
      <c r="O399" s="44" t="s">
        <v>1338</v>
      </c>
      <c r="P399" s="52"/>
      <c r="Q399" s="44"/>
      <c r="R399" s="167"/>
      <c r="S399" s="45"/>
      <c r="T399" s="49"/>
      <c r="U399" s="49"/>
      <c r="V399" s="49"/>
      <c r="W399" s="49"/>
      <c r="X399" s="49"/>
      <c r="Y399" s="250" t="s">
        <v>1338</v>
      </c>
    </row>
    <row r="400" spans="2:25">
      <c r="B400" s="26"/>
      <c r="C400" s="39" t="s">
        <v>1897</v>
      </c>
      <c r="D400" s="39" t="s">
        <v>301</v>
      </c>
      <c r="E400" s="40">
        <v>1.875</v>
      </c>
      <c r="F400" s="40">
        <v>1.875</v>
      </c>
      <c r="G400" s="40">
        <v>0.75</v>
      </c>
      <c r="H400" s="40">
        <f>(E400+G400*2)</f>
        <v>3.375</v>
      </c>
      <c r="I400" s="40">
        <f>(F400+G400*2)</f>
        <v>3.375</v>
      </c>
      <c r="J400" s="38" t="s">
        <v>302</v>
      </c>
      <c r="K400" s="40">
        <v>35.25</v>
      </c>
      <c r="L400" s="40">
        <v>25.8125</v>
      </c>
      <c r="M400" s="41">
        <v>70</v>
      </c>
      <c r="N400" s="38">
        <v>2018</v>
      </c>
      <c r="O400" s="38" t="s">
        <v>269</v>
      </c>
      <c r="P400" s="51" t="s">
        <v>2291</v>
      </c>
      <c r="Q400" s="38"/>
      <c r="R400" s="168"/>
      <c r="S400" s="39"/>
      <c r="T400" s="43"/>
      <c r="U400" s="43"/>
      <c r="V400" s="43"/>
      <c r="W400" s="43"/>
      <c r="X400" s="43"/>
      <c r="Y400" s="250" t="s">
        <v>269</v>
      </c>
    </row>
    <row r="401" spans="2:25">
      <c r="B401" s="26"/>
      <c r="C401" s="45" t="s">
        <v>1896</v>
      </c>
      <c r="D401" s="45" t="s">
        <v>306</v>
      </c>
      <c r="E401" s="46">
        <v>2</v>
      </c>
      <c r="F401" s="46">
        <v>2</v>
      </c>
      <c r="G401" s="46">
        <v>0.875</v>
      </c>
      <c r="H401" s="46">
        <f>(E401+G401*2)</f>
        <v>3.75</v>
      </c>
      <c r="I401" s="46">
        <f>(F401+G401*2)</f>
        <v>3.75</v>
      </c>
      <c r="J401" s="44" t="s">
        <v>302</v>
      </c>
      <c r="K401" s="46">
        <v>32.1252</v>
      </c>
      <c r="L401" s="46">
        <v>25.125</v>
      </c>
      <c r="M401" s="47">
        <v>48</v>
      </c>
      <c r="N401" s="44">
        <v>2018</v>
      </c>
      <c r="O401" s="44" t="s">
        <v>2202</v>
      </c>
      <c r="P401" s="52" t="s">
        <v>2292</v>
      </c>
      <c r="Q401" s="44"/>
      <c r="R401" s="167"/>
      <c r="S401" s="45"/>
      <c r="T401" s="49"/>
      <c r="U401" s="49"/>
      <c r="V401" s="49"/>
      <c r="W401" s="49"/>
      <c r="X401" s="49"/>
      <c r="Y401" s="250" t="s">
        <v>2202</v>
      </c>
    </row>
    <row r="402" spans="2:25">
      <c r="B402" s="26"/>
      <c r="C402" s="45" t="s">
        <v>899</v>
      </c>
      <c r="D402" s="45" t="s">
        <v>301</v>
      </c>
      <c r="E402" s="46">
        <v>2.875</v>
      </c>
      <c r="F402" s="46">
        <v>2.875</v>
      </c>
      <c r="G402" s="46">
        <v>1.375</v>
      </c>
      <c r="H402" s="46">
        <f t="shared" ref="H402:H438" si="28">(E402+G402*2)</f>
        <v>5.625</v>
      </c>
      <c r="I402" s="46">
        <f t="shared" ref="I402:I438" si="29">(F402+G402*2)</f>
        <v>5.625</v>
      </c>
      <c r="J402" s="44" t="s">
        <v>302</v>
      </c>
      <c r="K402" s="46">
        <v>5.625</v>
      </c>
      <c r="L402" s="46">
        <v>11.25</v>
      </c>
      <c r="M402" s="47">
        <v>2</v>
      </c>
      <c r="N402" s="44">
        <v>2019</v>
      </c>
      <c r="O402" s="44" t="s">
        <v>1338</v>
      </c>
      <c r="P402" s="52"/>
      <c r="Q402" s="44"/>
      <c r="R402" s="167"/>
      <c r="S402" s="45" t="s">
        <v>303</v>
      </c>
      <c r="T402" s="49" t="s">
        <v>900</v>
      </c>
      <c r="U402" s="49"/>
      <c r="V402" s="49"/>
      <c r="W402" s="49"/>
      <c r="X402" s="49"/>
      <c r="Y402" s="250" t="s">
        <v>1338</v>
      </c>
    </row>
    <row r="403" spans="2:25">
      <c r="B403" s="26"/>
      <c r="C403" s="39" t="s">
        <v>901</v>
      </c>
      <c r="D403" s="39" t="s">
        <v>306</v>
      </c>
      <c r="E403" s="40">
        <v>3</v>
      </c>
      <c r="F403" s="40">
        <v>3</v>
      </c>
      <c r="G403" s="40">
        <v>1</v>
      </c>
      <c r="H403" s="40">
        <f t="shared" si="28"/>
        <v>5</v>
      </c>
      <c r="I403" s="40">
        <f t="shared" si="29"/>
        <v>5</v>
      </c>
      <c r="J403" s="38" t="s">
        <v>302</v>
      </c>
      <c r="K403" s="40">
        <v>5</v>
      </c>
      <c r="L403" s="40">
        <v>10</v>
      </c>
      <c r="M403" s="41">
        <v>2</v>
      </c>
      <c r="N403" s="38">
        <v>2019</v>
      </c>
      <c r="O403" s="38" t="s">
        <v>1338</v>
      </c>
      <c r="P403" s="42"/>
      <c r="Q403" s="38"/>
      <c r="R403" s="168"/>
      <c r="S403" s="39" t="s">
        <v>307</v>
      </c>
      <c r="T403" s="43" t="s">
        <v>307</v>
      </c>
      <c r="U403" s="43"/>
      <c r="V403" s="43"/>
      <c r="W403" s="43"/>
      <c r="X403" s="43"/>
      <c r="Y403" s="250" t="s">
        <v>1338</v>
      </c>
    </row>
    <row r="404" spans="2:25">
      <c r="B404" s="26"/>
      <c r="C404" s="45" t="s">
        <v>902</v>
      </c>
      <c r="D404" s="45" t="s">
        <v>489</v>
      </c>
      <c r="E404" s="46">
        <v>2.9375</v>
      </c>
      <c r="F404" s="46">
        <v>2.9375</v>
      </c>
      <c r="G404" s="46">
        <v>0.25</v>
      </c>
      <c r="H404" s="46">
        <f t="shared" si="28"/>
        <v>3.4375</v>
      </c>
      <c r="I404" s="46">
        <f t="shared" si="29"/>
        <v>3.4375</v>
      </c>
      <c r="J404" s="44" t="s">
        <v>302</v>
      </c>
      <c r="K404" s="46">
        <f>3.4375*2</f>
        <v>6.875</v>
      </c>
      <c r="L404" s="46">
        <f>3.4375*2</f>
        <v>6.875</v>
      </c>
      <c r="M404" s="47">
        <v>4</v>
      </c>
      <c r="N404" s="44">
        <v>2019</v>
      </c>
      <c r="O404" s="44" t="s">
        <v>1338</v>
      </c>
      <c r="P404" s="48"/>
      <c r="Q404" s="44"/>
      <c r="R404" s="167"/>
      <c r="S404" s="45" t="s">
        <v>234</v>
      </c>
      <c r="T404" s="49" t="s">
        <v>234</v>
      </c>
      <c r="U404" s="49"/>
      <c r="V404" s="49"/>
      <c r="W404" s="49"/>
      <c r="X404" s="49"/>
      <c r="Y404" s="250" t="s">
        <v>1338</v>
      </c>
    </row>
    <row r="405" spans="2:25">
      <c r="B405" s="26"/>
      <c r="C405" s="39" t="s">
        <v>903</v>
      </c>
      <c r="D405" s="39" t="s">
        <v>301</v>
      </c>
      <c r="E405" s="40">
        <v>7.5</v>
      </c>
      <c r="F405" s="40">
        <v>2</v>
      </c>
      <c r="G405" s="40">
        <v>0.8125</v>
      </c>
      <c r="H405" s="40">
        <f t="shared" si="28"/>
        <v>9.125</v>
      </c>
      <c r="I405" s="40">
        <f t="shared" si="29"/>
        <v>3.625</v>
      </c>
      <c r="J405" s="38" t="s">
        <v>318</v>
      </c>
      <c r="K405" s="40">
        <v>9.125</v>
      </c>
      <c r="L405" s="40">
        <v>6.875</v>
      </c>
      <c r="M405" s="41">
        <v>2</v>
      </c>
      <c r="N405" s="38">
        <v>2021</v>
      </c>
      <c r="O405" s="38" t="s">
        <v>1338</v>
      </c>
      <c r="P405" s="51"/>
      <c r="Q405" s="38"/>
      <c r="R405" s="168"/>
      <c r="S405" s="39" t="s">
        <v>303</v>
      </c>
      <c r="T405" s="43" t="s">
        <v>904</v>
      </c>
      <c r="U405" s="43"/>
      <c r="V405" s="43"/>
      <c r="W405" s="43"/>
      <c r="X405" s="43"/>
      <c r="Y405" s="250" t="s">
        <v>1338</v>
      </c>
    </row>
    <row r="406" spans="2:25">
      <c r="B406" s="26"/>
      <c r="C406" s="45" t="s">
        <v>905</v>
      </c>
      <c r="D406" s="45" t="s">
        <v>306</v>
      </c>
      <c r="E406" s="46">
        <v>7.6875</v>
      </c>
      <c r="F406" s="46">
        <v>2.125</v>
      </c>
      <c r="G406" s="46">
        <v>0.5625</v>
      </c>
      <c r="H406" s="46">
        <f t="shared" si="28"/>
        <v>8.8125</v>
      </c>
      <c r="I406" s="46">
        <f t="shared" si="29"/>
        <v>3.25</v>
      </c>
      <c r="J406" s="44" t="s">
        <v>318</v>
      </c>
      <c r="K406" s="46">
        <v>9.125</v>
      </c>
      <c r="L406" s="46">
        <v>6.875</v>
      </c>
      <c r="M406" s="47">
        <v>2</v>
      </c>
      <c r="N406" s="44">
        <v>2021</v>
      </c>
      <c r="O406" s="44" t="s">
        <v>1338</v>
      </c>
      <c r="P406" s="48"/>
      <c r="Q406" s="44"/>
      <c r="R406" s="167"/>
      <c r="S406" s="45" t="s">
        <v>307</v>
      </c>
      <c r="T406" s="49" t="s">
        <v>307</v>
      </c>
      <c r="U406" s="49"/>
      <c r="V406" s="49"/>
      <c r="W406" s="49"/>
      <c r="X406" s="49"/>
      <c r="Y406" s="250" t="s">
        <v>1338</v>
      </c>
    </row>
    <row r="407" spans="2:25">
      <c r="B407" s="26"/>
      <c r="C407" s="39" t="s">
        <v>906</v>
      </c>
      <c r="D407" s="39" t="s">
        <v>301</v>
      </c>
      <c r="E407" s="40">
        <v>8.5</v>
      </c>
      <c r="F407" s="40">
        <v>2.25</v>
      </c>
      <c r="G407" s="40">
        <v>0.875</v>
      </c>
      <c r="H407" s="40">
        <f t="shared" si="28"/>
        <v>10.25</v>
      </c>
      <c r="I407" s="40">
        <f t="shared" si="29"/>
        <v>4</v>
      </c>
      <c r="J407" s="38" t="s">
        <v>302</v>
      </c>
      <c r="K407" s="40">
        <v>10.25</v>
      </c>
      <c r="L407" s="40">
        <v>12</v>
      </c>
      <c r="M407" s="41">
        <v>3</v>
      </c>
      <c r="N407" s="38">
        <v>2022</v>
      </c>
      <c r="O407" s="38" t="s">
        <v>1338</v>
      </c>
      <c r="P407" s="51"/>
      <c r="Q407" s="38"/>
      <c r="R407" s="168"/>
      <c r="S407" s="39" t="s">
        <v>303</v>
      </c>
      <c r="T407" s="43" t="s">
        <v>907</v>
      </c>
      <c r="U407" s="43"/>
      <c r="V407" s="43"/>
      <c r="W407" s="43"/>
      <c r="X407" s="43"/>
      <c r="Y407" s="250" t="s">
        <v>1338</v>
      </c>
    </row>
    <row r="408" spans="2:25">
      <c r="B408" s="26"/>
      <c r="C408" s="45" t="s">
        <v>908</v>
      </c>
      <c r="D408" s="45" t="s">
        <v>306</v>
      </c>
      <c r="E408" s="46">
        <v>8.6875</v>
      </c>
      <c r="F408" s="46">
        <v>2.375</v>
      </c>
      <c r="G408" s="46">
        <v>0.625</v>
      </c>
      <c r="H408" s="46">
        <f t="shared" si="28"/>
        <v>9.9375</v>
      </c>
      <c r="I408" s="46">
        <f t="shared" si="29"/>
        <v>3.625</v>
      </c>
      <c r="J408" s="44" t="s">
        <v>302</v>
      </c>
      <c r="K408" s="46">
        <v>9.9375</v>
      </c>
      <c r="L408" s="46">
        <v>10.875</v>
      </c>
      <c r="M408" s="47">
        <v>3</v>
      </c>
      <c r="N408" s="44">
        <v>2022</v>
      </c>
      <c r="O408" s="44" t="s">
        <v>1338</v>
      </c>
      <c r="P408" s="48"/>
      <c r="Q408" s="44"/>
      <c r="R408" s="167"/>
      <c r="S408" s="45" t="s">
        <v>307</v>
      </c>
      <c r="T408" s="49" t="s">
        <v>307</v>
      </c>
      <c r="U408" s="49"/>
      <c r="V408" s="49"/>
      <c r="W408" s="49"/>
      <c r="X408" s="49"/>
      <c r="Y408" s="250" t="s">
        <v>1338</v>
      </c>
    </row>
    <row r="409" spans="2:25">
      <c r="B409" s="26"/>
      <c r="C409" s="39" t="s">
        <v>50</v>
      </c>
      <c r="D409" s="39" t="s">
        <v>301</v>
      </c>
      <c r="E409" s="40">
        <v>8.5</v>
      </c>
      <c r="F409" s="40">
        <v>2.25</v>
      </c>
      <c r="G409" s="40">
        <v>1.375</v>
      </c>
      <c r="H409" s="40">
        <f t="shared" si="28"/>
        <v>11.25</v>
      </c>
      <c r="I409" s="40">
        <f t="shared" si="29"/>
        <v>5</v>
      </c>
      <c r="J409" s="38" t="s">
        <v>302</v>
      </c>
      <c r="K409" s="40">
        <v>11.25</v>
      </c>
      <c r="L409" s="40">
        <v>10</v>
      </c>
      <c r="M409" s="41">
        <v>2</v>
      </c>
      <c r="N409" s="38">
        <v>2022</v>
      </c>
      <c r="O409" s="38" t="s">
        <v>1338</v>
      </c>
      <c r="P409" s="51"/>
      <c r="Q409" s="38"/>
      <c r="R409" s="168"/>
      <c r="S409" s="39"/>
      <c r="T409" s="43"/>
      <c r="U409" s="43"/>
      <c r="V409" s="43"/>
      <c r="W409" s="43"/>
      <c r="X409" s="43"/>
      <c r="Y409" s="250" t="s">
        <v>1338</v>
      </c>
    </row>
    <row r="410" spans="2:25">
      <c r="B410" s="26"/>
      <c r="C410" s="45" t="s">
        <v>909</v>
      </c>
      <c r="D410" s="45" t="s">
        <v>301</v>
      </c>
      <c r="E410" s="46">
        <v>6.5</v>
      </c>
      <c r="F410" s="46">
        <v>6.5</v>
      </c>
      <c r="G410" s="46">
        <v>1.5</v>
      </c>
      <c r="H410" s="46">
        <f t="shared" si="28"/>
        <v>9.5</v>
      </c>
      <c r="I410" s="46">
        <f t="shared" si="29"/>
        <v>9.5</v>
      </c>
      <c r="J410" s="44" t="s">
        <v>302</v>
      </c>
      <c r="K410" s="46">
        <v>9.5</v>
      </c>
      <c r="L410" s="46">
        <v>9.5</v>
      </c>
      <c r="M410" s="47">
        <v>1</v>
      </c>
      <c r="N410" s="44">
        <v>2023</v>
      </c>
      <c r="O410" s="44" t="s">
        <v>1338</v>
      </c>
      <c r="P410" s="52"/>
      <c r="Q410" s="44"/>
      <c r="R410" s="167"/>
      <c r="S410" s="45" t="s">
        <v>303</v>
      </c>
      <c r="T410" s="49" t="s">
        <v>910</v>
      </c>
      <c r="U410" s="49"/>
      <c r="V410" s="49"/>
      <c r="W410" s="49"/>
      <c r="X410" s="49"/>
      <c r="Y410" s="250" t="s">
        <v>1338</v>
      </c>
    </row>
    <row r="411" spans="2:25">
      <c r="B411" s="26"/>
      <c r="C411" s="39" t="s">
        <v>911</v>
      </c>
      <c r="D411" s="39" t="s">
        <v>306</v>
      </c>
      <c r="E411" s="40">
        <v>6.6875</v>
      </c>
      <c r="F411" s="40">
        <v>6.6875</v>
      </c>
      <c r="G411" s="40">
        <v>0.5</v>
      </c>
      <c r="H411" s="40">
        <f t="shared" si="28"/>
        <v>7.6875</v>
      </c>
      <c r="I411" s="40">
        <f t="shared" si="29"/>
        <v>7.6875</v>
      </c>
      <c r="J411" s="38" t="s">
        <v>302</v>
      </c>
      <c r="K411" s="40">
        <v>7.6875</v>
      </c>
      <c r="L411" s="40">
        <v>7.6875</v>
      </c>
      <c r="M411" s="41">
        <v>1</v>
      </c>
      <c r="N411" s="38">
        <v>2023</v>
      </c>
      <c r="O411" s="38" t="s">
        <v>1338</v>
      </c>
      <c r="P411" s="42"/>
      <c r="Q411" s="38"/>
      <c r="R411" s="168"/>
      <c r="S411" s="39" t="s">
        <v>307</v>
      </c>
      <c r="T411" s="43" t="s">
        <v>307</v>
      </c>
      <c r="U411" s="43"/>
      <c r="V411" s="43"/>
      <c r="W411" s="43"/>
      <c r="X411" s="43"/>
      <c r="Y411" s="250" t="s">
        <v>1338</v>
      </c>
    </row>
    <row r="412" spans="2:25">
      <c r="B412" s="26"/>
      <c r="C412" s="45" t="s">
        <v>912</v>
      </c>
      <c r="D412" s="45" t="s">
        <v>301</v>
      </c>
      <c r="E412" s="46">
        <v>1.9375</v>
      </c>
      <c r="F412" s="46">
        <v>1.5</v>
      </c>
      <c r="G412" s="46">
        <v>0.625</v>
      </c>
      <c r="H412" s="46">
        <f t="shared" si="28"/>
        <v>3.1875</v>
      </c>
      <c r="I412" s="46">
        <f t="shared" si="29"/>
        <v>2.75</v>
      </c>
      <c r="J412" s="44" t="s">
        <v>302</v>
      </c>
      <c r="K412" s="46">
        <v>6.375</v>
      </c>
      <c r="L412" s="46">
        <v>5.5</v>
      </c>
      <c r="M412" s="47">
        <v>4</v>
      </c>
      <c r="N412" s="44">
        <v>2024</v>
      </c>
      <c r="O412" s="44" t="s">
        <v>1338</v>
      </c>
      <c r="P412" s="52"/>
      <c r="Q412" s="44"/>
      <c r="R412" s="167"/>
      <c r="S412" s="45" t="s">
        <v>303</v>
      </c>
      <c r="T412" s="49" t="s">
        <v>913</v>
      </c>
      <c r="U412" s="49"/>
      <c r="V412" s="49"/>
      <c r="W412" s="49"/>
      <c r="X412" s="49"/>
      <c r="Y412" s="250" t="s">
        <v>1338</v>
      </c>
    </row>
    <row r="413" spans="2:25">
      <c r="B413" s="26"/>
      <c r="C413" s="39" t="s">
        <v>914</v>
      </c>
      <c r="D413" s="39" t="s">
        <v>306</v>
      </c>
      <c r="E413" s="40">
        <v>2.0625</v>
      </c>
      <c r="F413" s="40">
        <v>1.625</v>
      </c>
      <c r="G413" s="40">
        <v>0.5</v>
      </c>
      <c r="H413" s="40">
        <f t="shared" si="28"/>
        <v>3.0625</v>
      </c>
      <c r="I413" s="40">
        <f t="shared" si="29"/>
        <v>2.625</v>
      </c>
      <c r="J413" s="38" t="s">
        <v>302</v>
      </c>
      <c r="K413" s="40">
        <v>6.125</v>
      </c>
      <c r="L413" s="40">
        <v>5.25</v>
      </c>
      <c r="M413" s="41">
        <v>4</v>
      </c>
      <c r="N413" s="38">
        <v>2024</v>
      </c>
      <c r="O413" s="38" t="s">
        <v>1338</v>
      </c>
      <c r="P413" s="42"/>
      <c r="Q413" s="38"/>
      <c r="R413" s="168"/>
      <c r="S413" s="39" t="s">
        <v>307</v>
      </c>
      <c r="T413" s="43" t="s">
        <v>307</v>
      </c>
      <c r="U413" s="43"/>
      <c r="V413" s="43"/>
      <c r="W413" s="43"/>
      <c r="X413" s="43"/>
      <c r="Y413" s="250" t="s">
        <v>1338</v>
      </c>
    </row>
    <row r="414" spans="2:25">
      <c r="B414" s="26"/>
      <c r="C414" s="45" t="s">
        <v>1921</v>
      </c>
      <c r="D414" s="45" t="s">
        <v>301</v>
      </c>
      <c r="E414" s="46">
        <v>3.5</v>
      </c>
      <c r="F414" s="46">
        <v>2.75</v>
      </c>
      <c r="G414" s="46">
        <v>1.4375</v>
      </c>
      <c r="H414" s="46">
        <f t="shared" si="28"/>
        <v>6.375</v>
      </c>
      <c r="I414" s="46">
        <f t="shared" si="29"/>
        <v>5.625</v>
      </c>
      <c r="J414" s="44" t="s">
        <v>302</v>
      </c>
      <c r="K414" s="46">
        <v>39.5</v>
      </c>
      <c r="L414" s="46">
        <v>23</v>
      </c>
      <c r="M414" s="47">
        <v>24</v>
      </c>
      <c r="N414" s="44">
        <v>2025</v>
      </c>
      <c r="O414" s="44" t="s">
        <v>269</v>
      </c>
      <c r="P414" s="52"/>
      <c r="Q414" s="44"/>
      <c r="R414" s="167"/>
      <c r="S414" s="45"/>
      <c r="T414" s="49"/>
      <c r="U414" s="49"/>
      <c r="V414" s="49"/>
      <c r="W414" s="49"/>
      <c r="X414" s="49"/>
      <c r="Y414" s="250" t="s">
        <v>269</v>
      </c>
    </row>
    <row r="415" spans="2:25">
      <c r="B415" s="26"/>
      <c r="C415" s="39" t="s">
        <v>1922</v>
      </c>
      <c r="D415" s="39" t="s">
        <v>306</v>
      </c>
      <c r="E415" s="40">
        <v>3.625</v>
      </c>
      <c r="F415" s="40">
        <v>2.875</v>
      </c>
      <c r="G415" s="40">
        <v>1</v>
      </c>
      <c r="H415" s="40">
        <f t="shared" si="28"/>
        <v>5.625</v>
      </c>
      <c r="I415" s="40">
        <f t="shared" si="29"/>
        <v>4.875</v>
      </c>
      <c r="J415" s="38" t="s">
        <v>302</v>
      </c>
      <c r="K415" s="40">
        <f>24.25-1</f>
        <v>23.25</v>
      </c>
      <c r="L415" s="40">
        <f>16.375-1</f>
        <v>15.375</v>
      </c>
      <c r="M415" s="41">
        <v>12</v>
      </c>
      <c r="N415" s="38">
        <v>2025</v>
      </c>
      <c r="O415" s="38" t="s">
        <v>269</v>
      </c>
      <c r="P415" s="42"/>
      <c r="Q415" s="38"/>
      <c r="R415" s="168"/>
      <c r="S415" s="39" t="s">
        <v>307</v>
      </c>
      <c r="T415" s="43" t="s">
        <v>307</v>
      </c>
      <c r="U415" s="43"/>
      <c r="V415" s="43"/>
      <c r="W415" s="43"/>
      <c r="X415" s="43"/>
      <c r="Y415" s="250" t="s">
        <v>269</v>
      </c>
    </row>
    <row r="416" spans="2:25">
      <c r="B416" s="26"/>
      <c r="C416" s="45" t="s">
        <v>1922</v>
      </c>
      <c r="D416" s="45" t="s">
        <v>306</v>
      </c>
      <c r="E416" s="46">
        <v>3.625</v>
      </c>
      <c r="F416" s="46">
        <v>2.875</v>
      </c>
      <c r="G416" s="46">
        <v>1</v>
      </c>
      <c r="H416" s="46">
        <f t="shared" si="28"/>
        <v>5.625</v>
      </c>
      <c r="I416" s="46">
        <f t="shared" si="29"/>
        <v>4.875</v>
      </c>
      <c r="J416" s="44" t="s">
        <v>302</v>
      </c>
      <c r="K416" s="46">
        <v>35.25</v>
      </c>
      <c r="L416" s="46">
        <v>25.5</v>
      </c>
      <c r="M416" s="47">
        <v>30</v>
      </c>
      <c r="N416" s="44">
        <v>2025</v>
      </c>
      <c r="O416" s="44" t="s">
        <v>2202</v>
      </c>
      <c r="P416" s="52"/>
      <c r="Q416" s="44"/>
      <c r="R416" s="167"/>
      <c r="S416" s="45"/>
      <c r="T416" s="49"/>
      <c r="U416" s="49"/>
      <c r="V416" s="49"/>
      <c r="W416" s="49"/>
      <c r="X416" s="49"/>
      <c r="Y416" s="250" t="s">
        <v>2202</v>
      </c>
    </row>
    <row r="417" spans="2:25">
      <c r="B417" s="26"/>
      <c r="C417" s="45" t="s">
        <v>918</v>
      </c>
      <c r="D417" s="45" t="s">
        <v>301</v>
      </c>
      <c r="E417" s="46">
        <v>6</v>
      </c>
      <c r="F417" s="46">
        <v>4</v>
      </c>
      <c r="G417" s="46">
        <v>1</v>
      </c>
      <c r="H417" s="46">
        <f t="shared" si="28"/>
        <v>8</v>
      </c>
      <c r="I417" s="46">
        <f t="shared" si="29"/>
        <v>6</v>
      </c>
      <c r="J417" s="44" t="s">
        <v>302</v>
      </c>
      <c r="K417" s="46">
        <v>8</v>
      </c>
      <c r="L417" s="46">
        <v>12</v>
      </c>
      <c r="M417" s="47">
        <v>2</v>
      </c>
      <c r="N417" s="44">
        <v>2026</v>
      </c>
      <c r="O417" s="44" t="s">
        <v>1338</v>
      </c>
      <c r="P417" s="52"/>
      <c r="Q417" s="44"/>
      <c r="R417" s="167"/>
      <c r="S417" s="45" t="s">
        <v>309</v>
      </c>
      <c r="T417" s="49" t="s">
        <v>919</v>
      </c>
      <c r="U417" s="49"/>
      <c r="V417" s="49"/>
      <c r="W417" s="49"/>
      <c r="X417" s="49"/>
      <c r="Y417" s="250" t="s">
        <v>1338</v>
      </c>
    </row>
    <row r="418" spans="2:25">
      <c r="B418" s="26"/>
      <c r="C418" s="39" t="s">
        <v>920</v>
      </c>
      <c r="D418" s="39" t="s">
        <v>301</v>
      </c>
      <c r="E418" s="40">
        <v>13.75</v>
      </c>
      <c r="F418" s="40">
        <v>3.25</v>
      </c>
      <c r="G418" s="40">
        <v>1.6875</v>
      </c>
      <c r="H418" s="40">
        <f t="shared" si="28"/>
        <v>17.125</v>
      </c>
      <c r="I418" s="40">
        <f t="shared" si="29"/>
        <v>6.625</v>
      </c>
      <c r="J418" s="38" t="s">
        <v>302</v>
      </c>
      <c r="K418" s="40">
        <v>17.125</v>
      </c>
      <c r="L418" s="40">
        <v>6.625</v>
      </c>
      <c r="M418" s="41">
        <v>1</v>
      </c>
      <c r="N418" s="38">
        <v>2027</v>
      </c>
      <c r="O418" s="38" t="s">
        <v>1338</v>
      </c>
      <c r="P418" s="51"/>
      <c r="Q418" s="38"/>
      <c r="R418" s="168"/>
      <c r="S418" s="39" t="s">
        <v>309</v>
      </c>
      <c r="T418" s="43" t="s">
        <v>921</v>
      </c>
      <c r="U418" s="43"/>
      <c r="V418" s="43"/>
      <c r="W418" s="43"/>
      <c r="X418" s="43"/>
      <c r="Y418" s="250" t="s">
        <v>1338</v>
      </c>
    </row>
    <row r="419" spans="2:25">
      <c r="B419" s="26"/>
      <c r="C419" s="45" t="s">
        <v>922</v>
      </c>
      <c r="D419" s="45" t="s">
        <v>301</v>
      </c>
      <c r="E419" s="46">
        <v>1.875</v>
      </c>
      <c r="F419" s="46">
        <v>1.75</v>
      </c>
      <c r="G419" s="46">
        <v>1.625</v>
      </c>
      <c r="H419" s="46">
        <f t="shared" si="28"/>
        <v>5.125</v>
      </c>
      <c r="I419" s="46">
        <f t="shared" si="29"/>
        <v>5</v>
      </c>
      <c r="J419" s="44" t="s">
        <v>302</v>
      </c>
      <c r="K419" s="46">
        <v>5.125</v>
      </c>
      <c r="L419" s="46">
        <v>10</v>
      </c>
      <c r="M419" s="47">
        <v>2</v>
      </c>
      <c r="N419" s="44">
        <v>2028</v>
      </c>
      <c r="O419" s="44" t="s">
        <v>1338</v>
      </c>
      <c r="P419" s="52"/>
      <c r="Q419" s="44"/>
      <c r="R419" s="167"/>
      <c r="S419" s="45" t="s">
        <v>303</v>
      </c>
      <c r="T419" s="49" t="s">
        <v>923</v>
      </c>
      <c r="U419" s="49"/>
      <c r="V419" s="49"/>
      <c r="W419" s="49"/>
      <c r="X419" s="49"/>
      <c r="Y419" s="250" t="s">
        <v>1338</v>
      </c>
    </row>
    <row r="420" spans="2:25">
      <c r="B420" s="26"/>
      <c r="C420" s="39" t="s">
        <v>924</v>
      </c>
      <c r="D420" s="39" t="s">
        <v>306</v>
      </c>
      <c r="E420" s="40">
        <v>2</v>
      </c>
      <c r="F420" s="40">
        <v>1.875</v>
      </c>
      <c r="G420" s="40">
        <v>0.625</v>
      </c>
      <c r="H420" s="40">
        <f t="shared" si="28"/>
        <v>3.25</v>
      </c>
      <c r="I420" s="40">
        <f t="shared" si="29"/>
        <v>3.125</v>
      </c>
      <c r="J420" s="38" t="s">
        <v>302</v>
      </c>
      <c r="K420" s="40">
        <v>6.5</v>
      </c>
      <c r="L420" s="40">
        <v>6.25</v>
      </c>
      <c r="M420" s="41">
        <v>4</v>
      </c>
      <c r="N420" s="38">
        <v>2028</v>
      </c>
      <c r="O420" s="38" t="s">
        <v>1338</v>
      </c>
      <c r="P420" s="42"/>
      <c r="Q420" s="38"/>
      <c r="R420" s="168"/>
      <c r="S420" s="39" t="s">
        <v>307</v>
      </c>
      <c r="T420" s="43" t="s">
        <v>307</v>
      </c>
      <c r="U420" s="43"/>
      <c r="V420" s="43"/>
      <c r="W420" s="43"/>
      <c r="X420" s="43"/>
      <c r="Y420" s="250" t="s">
        <v>1338</v>
      </c>
    </row>
    <row r="421" spans="2:25">
      <c r="B421" s="26"/>
      <c r="C421" s="45" t="s">
        <v>925</v>
      </c>
      <c r="D421" s="45" t="s">
        <v>301</v>
      </c>
      <c r="E421" s="46">
        <v>7.5625</v>
      </c>
      <c r="F421" s="46">
        <v>4.5625</v>
      </c>
      <c r="G421" s="46">
        <v>1.5625</v>
      </c>
      <c r="H421" s="46">
        <f t="shared" si="28"/>
        <v>10.6875</v>
      </c>
      <c r="I421" s="46">
        <f t="shared" si="29"/>
        <v>7.6875</v>
      </c>
      <c r="J421" s="44" t="s">
        <v>302</v>
      </c>
      <c r="K421" s="46">
        <v>10.6875</v>
      </c>
      <c r="L421" s="46">
        <v>7.6875</v>
      </c>
      <c r="M421" s="47">
        <v>1</v>
      </c>
      <c r="N421" s="44">
        <v>2030</v>
      </c>
      <c r="O421" s="44" t="s">
        <v>1338</v>
      </c>
      <c r="P421" s="52"/>
      <c r="Q421" s="44"/>
      <c r="R421" s="167"/>
      <c r="S421" s="45" t="s">
        <v>303</v>
      </c>
      <c r="T421" s="49" t="s">
        <v>926</v>
      </c>
      <c r="U421" s="49"/>
      <c r="V421" s="49"/>
      <c r="W421" s="49"/>
      <c r="X421" s="49"/>
      <c r="Y421" s="250" t="s">
        <v>1338</v>
      </c>
    </row>
    <row r="422" spans="2:25">
      <c r="B422" s="26"/>
      <c r="C422" s="39" t="s">
        <v>927</v>
      </c>
      <c r="D422" s="39" t="s">
        <v>306</v>
      </c>
      <c r="E422" s="40">
        <v>7.75</v>
      </c>
      <c r="F422" s="40">
        <v>4.6875</v>
      </c>
      <c r="G422" s="40">
        <v>1.125</v>
      </c>
      <c r="H422" s="40">
        <f t="shared" si="28"/>
        <v>10</v>
      </c>
      <c r="I422" s="40">
        <f t="shared" si="29"/>
        <v>6.9375</v>
      </c>
      <c r="J422" s="38" t="s">
        <v>302</v>
      </c>
      <c r="K422" s="40">
        <v>10</v>
      </c>
      <c r="L422" s="40">
        <v>6.9375</v>
      </c>
      <c r="M422" s="41">
        <v>1</v>
      </c>
      <c r="N422" s="38">
        <v>2030</v>
      </c>
      <c r="O422" s="38" t="s">
        <v>1338</v>
      </c>
      <c r="P422" s="42"/>
      <c r="Q422" s="38"/>
      <c r="R422" s="168"/>
      <c r="S422" s="39" t="s">
        <v>307</v>
      </c>
      <c r="T422" s="43" t="s">
        <v>307</v>
      </c>
      <c r="U422" s="43"/>
      <c r="V422" s="43"/>
      <c r="W422" s="43"/>
      <c r="X422" s="43"/>
      <c r="Y422" s="250" t="s">
        <v>1338</v>
      </c>
    </row>
    <row r="423" spans="2:25">
      <c r="B423" s="26"/>
      <c r="C423" s="45" t="s">
        <v>928</v>
      </c>
      <c r="D423" s="45" t="s">
        <v>301</v>
      </c>
      <c r="E423" s="46">
        <v>6</v>
      </c>
      <c r="F423" s="46">
        <v>6</v>
      </c>
      <c r="G423" s="46">
        <v>1.25</v>
      </c>
      <c r="H423" s="46">
        <f t="shared" si="28"/>
        <v>8.5</v>
      </c>
      <c r="I423" s="46">
        <f t="shared" si="29"/>
        <v>8.5</v>
      </c>
      <c r="J423" s="44" t="s">
        <v>318</v>
      </c>
      <c r="K423" s="46">
        <v>8.5</v>
      </c>
      <c r="L423" s="46">
        <v>15.9375</v>
      </c>
      <c r="M423" s="47">
        <v>2</v>
      </c>
      <c r="N423" s="44">
        <v>2031</v>
      </c>
      <c r="O423" s="44" t="s">
        <v>1338</v>
      </c>
      <c r="P423" s="52"/>
      <c r="Q423" s="44"/>
      <c r="R423" s="167"/>
      <c r="S423" s="45" t="s">
        <v>303</v>
      </c>
      <c r="T423" s="49" t="s">
        <v>929</v>
      </c>
      <c r="U423" s="49"/>
      <c r="V423" s="49"/>
      <c r="W423" s="49"/>
      <c r="X423" s="49"/>
      <c r="Y423" s="250" t="s">
        <v>1338</v>
      </c>
    </row>
    <row r="424" spans="2:25">
      <c r="B424" s="26"/>
      <c r="C424" s="39" t="s">
        <v>930</v>
      </c>
      <c r="D424" s="39" t="s">
        <v>306</v>
      </c>
      <c r="E424" s="40">
        <v>6.1875</v>
      </c>
      <c r="F424" s="40">
        <v>6.1875</v>
      </c>
      <c r="G424" s="40">
        <v>0.625</v>
      </c>
      <c r="H424" s="40">
        <f t="shared" si="28"/>
        <v>7.4375</v>
      </c>
      <c r="I424" s="40">
        <f t="shared" si="29"/>
        <v>7.4375</v>
      </c>
      <c r="J424" s="38" t="s">
        <v>318</v>
      </c>
      <c r="K424" s="40">
        <v>8.5</v>
      </c>
      <c r="L424" s="40">
        <v>15.9375</v>
      </c>
      <c r="M424" s="41">
        <v>2</v>
      </c>
      <c r="N424" s="38">
        <v>2031</v>
      </c>
      <c r="O424" s="38" t="s">
        <v>1338</v>
      </c>
      <c r="P424" s="42"/>
      <c r="Q424" s="38"/>
      <c r="R424" s="168"/>
      <c r="S424" s="39" t="s">
        <v>307</v>
      </c>
      <c r="T424" s="43" t="s">
        <v>307</v>
      </c>
      <c r="U424" s="43"/>
      <c r="V424" s="43"/>
      <c r="W424" s="43"/>
      <c r="X424" s="43"/>
      <c r="Y424" s="250" t="s">
        <v>1338</v>
      </c>
    </row>
    <row r="425" spans="2:25">
      <c r="B425" s="26"/>
      <c r="C425" s="45" t="s">
        <v>1764</v>
      </c>
      <c r="D425" s="45" t="s">
        <v>301</v>
      </c>
      <c r="E425" s="46">
        <v>3.25</v>
      </c>
      <c r="F425" s="46">
        <v>2.5</v>
      </c>
      <c r="G425" s="46">
        <v>0.75</v>
      </c>
      <c r="H425" s="46">
        <f t="shared" si="28"/>
        <v>4.75</v>
      </c>
      <c r="I425" s="46">
        <f t="shared" si="29"/>
        <v>4</v>
      </c>
      <c r="J425" s="44" t="s">
        <v>318</v>
      </c>
      <c r="K425" s="46">
        <f>6.375*2+0.25+4.75*2+0.25+0.25</f>
        <v>23</v>
      </c>
      <c r="L425" s="46">
        <f>5.625*4+0.75</f>
        <v>23.25</v>
      </c>
      <c r="M425" s="47">
        <v>18</v>
      </c>
      <c r="N425" s="44">
        <v>2013</v>
      </c>
      <c r="O425" s="44"/>
      <c r="P425" s="52"/>
      <c r="Q425" s="44"/>
      <c r="R425" s="167"/>
      <c r="S425" s="45" t="s">
        <v>303</v>
      </c>
      <c r="T425" s="49" t="s">
        <v>1765</v>
      </c>
      <c r="U425" s="49"/>
      <c r="V425" s="49"/>
      <c r="W425" s="49"/>
      <c r="X425" s="49"/>
      <c r="Y425" s="250"/>
    </row>
    <row r="426" spans="2:25">
      <c r="B426" s="26"/>
      <c r="C426" s="39" t="s">
        <v>1766</v>
      </c>
      <c r="D426" s="39" t="s">
        <v>306</v>
      </c>
      <c r="E426" s="40">
        <v>3.375</v>
      </c>
      <c r="F426" s="40">
        <v>2.625</v>
      </c>
      <c r="G426" s="40">
        <v>1.5</v>
      </c>
      <c r="H426" s="40">
        <f t="shared" si="28"/>
        <v>6.375</v>
      </c>
      <c r="I426" s="40">
        <f t="shared" si="29"/>
        <v>5.625</v>
      </c>
      <c r="J426" s="38" t="s">
        <v>318</v>
      </c>
      <c r="K426" s="40">
        <f>6.375*2+0.25+4.75*2+0.25+0.25</f>
        <v>23</v>
      </c>
      <c r="L426" s="40">
        <f>5.625*4+0.75</f>
        <v>23.25</v>
      </c>
      <c r="M426" s="41">
        <v>18</v>
      </c>
      <c r="N426" s="38">
        <v>2013</v>
      </c>
      <c r="O426" s="38"/>
      <c r="P426" s="42"/>
      <c r="Q426" s="38"/>
      <c r="R426" s="168"/>
      <c r="S426" s="39" t="s">
        <v>307</v>
      </c>
      <c r="T426" s="43" t="s">
        <v>307</v>
      </c>
      <c r="U426" s="43"/>
      <c r="V426" s="43"/>
      <c r="W426" s="43"/>
      <c r="X426" s="43"/>
      <c r="Y426" s="250"/>
    </row>
    <row r="427" spans="2:25">
      <c r="B427" s="26"/>
      <c r="C427" s="45" t="s">
        <v>931</v>
      </c>
      <c r="D427" s="45" t="s">
        <v>301</v>
      </c>
      <c r="E427" s="46">
        <v>7.25</v>
      </c>
      <c r="F427" s="46">
        <v>5.0625</v>
      </c>
      <c r="G427" s="46">
        <v>1</v>
      </c>
      <c r="H427" s="46">
        <f t="shared" si="28"/>
        <v>9.25</v>
      </c>
      <c r="I427" s="46">
        <f t="shared" si="29"/>
        <v>7.0625</v>
      </c>
      <c r="J427" s="44" t="s">
        <v>302</v>
      </c>
      <c r="K427" s="46">
        <v>9.25</v>
      </c>
      <c r="L427" s="46">
        <v>7.0625</v>
      </c>
      <c r="M427" s="47">
        <v>1</v>
      </c>
      <c r="N427" s="44">
        <v>2033</v>
      </c>
      <c r="O427" s="44" t="s">
        <v>1338</v>
      </c>
      <c r="P427" s="52"/>
      <c r="Q427" s="44"/>
      <c r="R427" s="167"/>
      <c r="S427" s="45" t="s">
        <v>303</v>
      </c>
      <c r="T427" s="49" t="s">
        <v>932</v>
      </c>
      <c r="U427" s="49"/>
      <c r="V427" s="49"/>
      <c r="W427" s="49"/>
      <c r="X427" s="49"/>
      <c r="Y427" s="250" t="s">
        <v>1338</v>
      </c>
    </row>
    <row r="428" spans="2:25">
      <c r="B428" s="26"/>
      <c r="C428" s="39" t="s">
        <v>933</v>
      </c>
      <c r="D428" s="39" t="s">
        <v>306</v>
      </c>
      <c r="E428" s="40">
        <v>7.4375</v>
      </c>
      <c r="F428" s="40">
        <v>5.25</v>
      </c>
      <c r="G428" s="40">
        <v>0.625</v>
      </c>
      <c r="H428" s="40">
        <f t="shared" si="28"/>
        <v>8.6875</v>
      </c>
      <c r="I428" s="40">
        <f t="shared" si="29"/>
        <v>6.5</v>
      </c>
      <c r="J428" s="38" t="s">
        <v>302</v>
      </c>
      <c r="K428" s="40">
        <v>8.6875</v>
      </c>
      <c r="L428" s="40">
        <v>6.5</v>
      </c>
      <c r="M428" s="41">
        <v>1</v>
      </c>
      <c r="N428" s="38">
        <v>2033</v>
      </c>
      <c r="O428" s="38" t="s">
        <v>1338</v>
      </c>
      <c r="P428" s="42"/>
      <c r="Q428" s="38"/>
      <c r="R428" s="168"/>
      <c r="S428" s="39" t="s">
        <v>307</v>
      </c>
      <c r="T428" s="43" t="s">
        <v>307</v>
      </c>
      <c r="U428" s="43"/>
      <c r="V428" s="43"/>
      <c r="W428" s="43"/>
      <c r="X428" s="43"/>
      <c r="Y428" s="250" t="s">
        <v>1338</v>
      </c>
    </row>
    <row r="429" spans="2:25">
      <c r="B429" s="26"/>
      <c r="C429" s="45" t="s">
        <v>934</v>
      </c>
      <c r="D429" s="45" t="s">
        <v>301</v>
      </c>
      <c r="E429" s="46">
        <v>6.5</v>
      </c>
      <c r="F429" s="46">
        <v>6.5</v>
      </c>
      <c r="G429" s="46">
        <v>2.25</v>
      </c>
      <c r="H429" s="46">
        <f t="shared" si="28"/>
        <v>11</v>
      </c>
      <c r="I429" s="46">
        <f t="shared" si="29"/>
        <v>11</v>
      </c>
      <c r="J429" s="44" t="s">
        <v>302</v>
      </c>
      <c r="K429" s="46">
        <v>11</v>
      </c>
      <c r="L429" s="46">
        <v>11</v>
      </c>
      <c r="M429" s="47">
        <v>1</v>
      </c>
      <c r="N429" s="44">
        <v>2035</v>
      </c>
      <c r="O429" s="44" t="s">
        <v>1338</v>
      </c>
      <c r="P429" s="52"/>
      <c r="Q429" s="44"/>
      <c r="R429" s="167"/>
      <c r="S429" s="45" t="s">
        <v>303</v>
      </c>
      <c r="T429" s="49" t="s">
        <v>935</v>
      </c>
      <c r="U429" s="49"/>
      <c r="V429" s="49"/>
      <c r="W429" s="49"/>
      <c r="X429" s="49"/>
      <c r="Y429" s="250" t="s">
        <v>1338</v>
      </c>
    </row>
    <row r="430" spans="2:25">
      <c r="B430" s="26"/>
      <c r="C430" s="39" t="s">
        <v>936</v>
      </c>
      <c r="D430" s="39" t="s">
        <v>306</v>
      </c>
      <c r="E430" s="40">
        <v>6.6875</v>
      </c>
      <c r="F430" s="40">
        <v>6.6875</v>
      </c>
      <c r="G430" s="40">
        <v>1</v>
      </c>
      <c r="H430" s="40">
        <f t="shared" si="28"/>
        <v>8.6875</v>
      </c>
      <c r="I430" s="40">
        <f t="shared" si="29"/>
        <v>8.6875</v>
      </c>
      <c r="J430" s="38" t="s">
        <v>302</v>
      </c>
      <c r="K430" s="40">
        <v>8.6875</v>
      </c>
      <c r="L430" s="40">
        <v>8.6875</v>
      </c>
      <c r="M430" s="41">
        <v>1</v>
      </c>
      <c r="N430" s="38">
        <v>2035</v>
      </c>
      <c r="O430" s="38" t="s">
        <v>1338</v>
      </c>
      <c r="P430" s="42"/>
      <c r="Q430" s="38"/>
      <c r="R430" s="168"/>
      <c r="S430" s="39" t="s">
        <v>307</v>
      </c>
      <c r="T430" s="43" t="s">
        <v>307</v>
      </c>
      <c r="U430" s="43"/>
      <c r="V430" s="43"/>
      <c r="W430" s="43"/>
      <c r="X430" s="43"/>
      <c r="Y430" s="250" t="s">
        <v>1338</v>
      </c>
    </row>
    <row r="431" spans="2:25">
      <c r="B431" s="26"/>
      <c r="C431" s="45" t="s">
        <v>937</v>
      </c>
      <c r="D431" s="45" t="s">
        <v>301</v>
      </c>
      <c r="E431" s="46">
        <v>10.1875</v>
      </c>
      <c r="F431" s="46">
        <v>2.1875</v>
      </c>
      <c r="G431" s="46">
        <v>1.0625</v>
      </c>
      <c r="H431" s="46">
        <f t="shared" si="28"/>
        <v>12.3125</v>
      </c>
      <c r="I431" s="46">
        <f t="shared" si="29"/>
        <v>4.3125</v>
      </c>
      <c r="J431" s="44" t="s">
        <v>318</v>
      </c>
      <c r="K431" s="46">
        <v>12.3125</v>
      </c>
      <c r="L431" s="46">
        <v>7.75</v>
      </c>
      <c r="M431" s="47">
        <v>2</v>
      </c>
      <c r="N431" s="44">
        <v>2036</v>
      </c>
      <c r="O431" s="44" t="s">
        <v>1338</v>
      </c>
      <c r="P431" s="52"/>
      <c r="Q431" s="44"/>
      <c r="R431" s="167"/>
      <c r="S431" s="45" t="s">
        <v>303</v>
      </c>
      <c r="T431" s="49" t="s">
        <v>938</v>
      </c>
      <c r="U431" s="49"/>
      <c r="V431" s="49"/>
      <c r="W431" s="49"/>
      <c r="X431" s="49"/>
      <c r="Y431" s="250" t="s">
        <v>1338</v>
      </c>
    </row>
    <row r="432" spans="2:25">
      <c r="B432" s="26"/>
      <c r="C432" s="39" t="s">
        <v>939</v>
      </c>
      <c r="D432" s="39" t="s">
        <v>306</v>
      </c>
      <c r="E432" s="40">
        <v>10.375</v>
      </c>
      <c r="F432" s="40">
        <v>2.3125</v>
      </c>
      <c r="G432" s="40">
        <v>0.5625</v>
      </c>
      <c r="H432" s="40">
        <f t="shared" si="28"/>
        <v>11.5</v>
      </c>
      <c r="I432" s="40">
        <f t="shared" si="29"/>
        <v>3.4375</v>
      </c>
      <c r="J432" s="38" t="s">
        <v>318</v>
      </c>
      <c r="K432" s="40">
        <v>12.3125</v>
      </c>
      <c r="L432" s="40">
        <v>7.75</v>
      </c>
      <c r="M432" s="41">
        <v>2</v>
      </c>
      <c r="N432" s="38">
        <v>2036</v>
      </c>
      <c r="O432" s="38" t="s">
        <v>1338</v>
      </c>
      <c r="P432" s="42"/>
      <c r="Q432" s="38"/>
      <c r="R432" s="168"/>
      <c r="S432" s="39" t="s">
        <v>307</v>
      </c>
      <c r="T432" s="43" t="s">
        <v>307</v>
      </c>
      <c r="U432" s="43"/>
      <c r="V432" s="43"/>
      <c r="W432" s="43"/>
      <c r="X432" s="43"/>
      <c r="Y432" s="250" t="s">
        <v>1338</v>
      </c>
    </row>
    <row r="433" spans="2:25">
      <c r="B433" s="26"/>
      <c r="C433" s="45" t="s">
        <v>940</v>
      </c>
      <c r="D433" s="45" t="s">
        <v>301</v>
      </c>
      <c r="E433" s="46">
        <v>7.5</v>
      </c>
      <c r="F433" s="46">
        <v>7.5</v>
      </c>
      <c r="G433" s="46">
        <v>1.25</v>
      </c>
      <c r="H433" s="46">
        <f t="shared" si="28"/>
        <v>10</v>
      </c>
      <c r="I433" s="46">
        <f t="shared" si="29"/>
        <v>10</v>
      </c>
      <c r="J433" s="44" t="s">
        <v>302</v>
      </c>
      <c r="K433" s="46">
        <v>10</v>
      </c>
      <c r="L433" s="46">
        <v>10</v>
      </c>
      <c r="M433" s="47">
        <v>1</v>
      </c>
      <c r="N433" s="44">
        <v>2037</v>
      </c>
      <c r="O433" s="44" t="s">
        <v>1338</v>
      </c>
      <c r="P433" s="52"/>
      <c r="Q433" s="44"/>
      <c r="R433" s="167"/>
      <c r="S433" s="45" t="s">
        <v>303</v>
      </c>
      <c r="T433" s="49" t="s">
        <v>941</v>
      </c>
      <c r="U433" s="49"/>
      <c r="V433" s="49"/>
      <c r="W433" s="49"/>
      <c r="X433" s="49"/>
      <c r="Y433" s="250" t="s">
        <v>1338</v>
      </c>
    </row>
    <row r="434" spans="2:25">
      <c r="B434" s="26"/>
      <c r="C434" s="39" t="s">
        <v>942</v>
      </c>
      <c r="D434" s="39" t="s">
        <v>306</v>
      </c>
      <c r="E434" s="40">
        <v>7.6875</v>
      </c>
      <c r="F434" s="40">
        <v>7.6875</v>
      </c>
      <c r="G434" s="40">
        <v>0.75</v>
      </c>
      <c r="H434" s="40">
        <f t="shared" si="28"/>
        <v>9.1875</v>
      </c>
      <c r="I434" s="40">
        <f t="shared" si="29"/>
        <v>9.1875</v>
      </c>
      <c r="J434" s="38" t="s">
        <v>302</v>
      </c>
      <c r="K434" s="40">
        <v>9.1875</v>
      </c>
      <c r="L434" s="40">
        <v>9.1875</v>
      </c>
      <c r="M434" s="41">
        <v>1</v>
      </c>
      <c r="N434" s="38">
        <v>2037</v>
      </c>
      <c r="O434" s="38" t="s">
        <v>1338</v>
      </c>
      <c r="P434" s="42"/>
      <c r="Q434" s="38"/>
      <c r="R434" s="168"/>
      <c r="S434" s="39" t="s">
        <v>307</v>
      </c>
      <c r="T434" s="43" t="s">
        <v>307</v>
      </c>
      <c r="U434" s="43"/>
      <c r="V434" s="43"/>
      <c r="W434" s="43"/>
      <c r="X434" s="43"/>
      <c r="Y434" s="250" t="s">
        <v>1338</v>
      </c>
    </row>
    <row r="435" spans="2:25">
      <c r="B435" s="26"/>
      <c r="C435" s="45" t="s">
        <v>47</v>
      </c>
      <c r="D435" s="45" t="s">
        <v>48</v>
      </c>
      <c r="E435" s="46">
        <v>4</v>
      </c>
      <c r="F435" s="46">
        <v>4</v>
      </c>
      <c r="G435" s="46">
        <v>1.25</v>
      </c>
      <c r="H435" s="46">
        <f t="shared" si="28"/>
        <v>6.5</v>
      </c>
      <c r="I435" s="46">
        <f t="shared" si="29"/>
        <v>6.5</v>
      </c>
      <c r="J435" s="44" t="s">
        <v>302</v>
      </c>
      <c r="K435" s="46">
        <v>33.5</v>
      </c>
      <c r="L435" s="46">
        <v>26.75</v>
      </c>
      <c r="M435" s="47">
        <v>20</v>
      </c>
      <c r="N435" s="44">
        <v>2038</v>
      </c>
      <c r="O435" s="44" t="s">
        <v>269</v>
      </c>
      <c r="P435" s="52"/>
      <c r="Q435" s="44"/>
      <c r="R435" s="167"/>
      <c r="S435" s="45"/>
      <c r="T435" s="49"/>
      <c r="U435" s="49"/>
      <c r="V435" s="49"/>
      <c r="W435" s="49"/>
      <c r="X435" s="49"/>
      <c r="Y435" s="250" t="s">
        <v>269</v>
      </c>
    </row>
    <row r="436" spans="2:25">
      <c r="B436" s="26"/>
      <c r="C436" s="39" t="s">
        <v>49</v>
      </c>
      <c r="D436" s="39" t="s">
        <v>306</v>
      </c>
      <c r="E436" s="40">
        <v>4.125</v>
      </c>
      <c r="F436" s="40">
        <v>4.125</v>
      </c>
      <c r="G436" s="40">
        <v>0.75</v>
      </c>
      <c r="H436" s="40">
        <f t="shared" si="28"/>
        <v>5.625</v>
      </c>
      <c r="I436" s="40">
        <f t="shared" si="29"/>
        <v>5.625</v>
      </c>
      <c r="J436" s="38" t="s">
        <v>302</v>
      </c>
      <c r="K436" s="40">
        <v>35</v>
      </c>
      <c r="L436" s="40">
        <v>23.25</v>
      </c>
      <c r="M436" s="41">
        <v>24</v>
      </c>
      <c r="N436" s="38">
        <v>2038</v>
      </c>
      <c r="O436" s="38" t="s">
        <v>269</v>
      </c>
      <c r="P436" s="42"/>
      <c r="Q436" s="38"/>
      <c r="R436" s="168"/>
      <c r="S436" s="39"/>
      <c r="T436" s="43"/>
      <c r="U436" s="43"/>
      <c r="V436" s="43"/>
      <c r="W436" s="43"/>
      <c r="X436" s="43"/>
      <c r="Y436" s="250" t="s">
        <v>269</v>
      </c>
    </row>
    <row r="437" spans="2:25">
      <c r="B437" s="26"/>
      <c r="C437" s="45" t="s">
        <v>943</v>
      </c>
      <c r="D437" s="45" t="s">
        <v>301</v>
      </c>
      <c r="E437" s="46">
        <v>4</v>
      </c>
      <c r="F437" s="46">
        <v>4</v>
      </c>
      <c r="G437" s="46">
        <v>1.25</v>
      </c>
      <c r="H437" s="46">
        <f t="shared" si="28"/>
        <v>6.5</v>
      </c>
      <c r="I437" s="46">
        <f t="shared" si="29"/>
        <v>6.5</v>
      </c>
      <c r="J437" s="44" t="s">
        <v>318</v>
      </c>
      <c r="K437" s="46">
        <v>6.5</v>
      </c>
      <c r="L437" s="46">
        <v>12.125</v>
      </c>
      <c r="M437" s="47">
        <v>2</v>
      </c>
      <c r="N437" s="44">
        <v>2038</v>
      </c>
      <c r="O437" s="44" t="s">
        <v>1338</v>
      </c>
      <c r="P437" s="52"/>
      <c r="Q437" s="44"/>
      <c r="R437" s="167"/>
      <c r="S437" s="45" t="s">
        <v>303</v>
      </c>
      <c r="T437" s="49" t="s">
        <v>944</v>
      </c>
      <c r="U437" s="49"/>
      <c r="V437" s="49"/>
      <c r="W437" s="49"/>
      <c r="X437" s="49"/>
      <c r="Y437" s="250" t="s">
        <v>1338</v>
      </c>
    </row>
    <row r="438" spans="2:25">
      <c r="B438" s="26"/>
      <c r="C438" s="39" t="s">
        <v>945</v>
      </c>
      <c r="D438" s="39" t="s">
        <v>306</v>
      </c>
      <c r="E438" s="40">
        <v>4.125</v>
      </c>
      <c r="F438" s="40">
        <v>4.125</v>
      </c>
      <c r="G438" s="40">
        <v>0.75</v>
      </c>
      <c r="H438" s="40">
        <f t="shared" si="28"/>
        <v>5.625</v>
      </c>
      <c r="I438" s="40">
        <f t="shared" si="29"/>
        <v>5.625</v>
      </c>
      <c r="J438" s="38" t="s">
        <v>318</v>
      </c>
      <c r="K438" s="40">
        <v>6.5</v>
      </c>
      <c r="L438" s="40">
        <v>12.125</v>
      </c>
      <c r="M438" s="41">
        <v>2</v>
      </c>
      <c r="N438" s="38">
        <v>2038</v>
      </c>
      <c r="O438" s="38" t="s">
        <v>1338</v>
      </c>
      <c r="P438" s="42"/>
      <c r="Q438" s="38"/>
      <c r="R438" s="168"/>
      <c r="S438" s="39" t="s">
        <v>307</v>
      </c>
      <c r="T438" s="43" t="s">
        <v>307</v>
      </c>
      <c r="U438" s="43"/>
      <c r="V438" s="43"/>
      <c r="W438" s="43"/>
      <c r="X438" s="43"/>
      <c r="Y438" s="250" t="s">
        <v>1338</v>
      </c>
    </row>
    <row r="439" spans="2:25">
      <c r="B439" s="26"/>
      <c r="C439" s="45" t="s">
        <v>1907</v>
      </c>
      <c r="D439" s="45" t="s">
        <v>301</v>
      </c>
      <c r="E439" s="46">
        <v>2.625</v>
      </c>
      <c r="F439" s="46">
        <v>2.625</v>
      </c>
      <c r="G439" s="46">
        <v>2</v>
      </c>
      <c r="H439" s="46">
        <f>E439+G439*2</f>
        <v>6.625</v>
      </c>
      <c r="I439" s="46">
        <f>F439+G439*2</f>
        <v>6.625</v>
      </c>
      <c r="J439" s="44" t="s">
        <v>302</v>
      </c>
      <c r="K439" s="46">
        <f>H439*5+4*0.25</f>
        <v>34.125</v>
      </c>
      <c r="L439" s="46">
        <f>I439*4+3*0.25</f>
        <v>27.25</v>
      </c>
      <c r="M439" s="47">
        <v>20</v>
      </c>
      <c r="N439" s="44">
        <v>2039</v>
      </c>
      <c r="O439" s="44" t="s">
        <v>269</v>
      </c>
      <c r="P439" s="52"/>
      <c r="Q439" s="44"/>
      <c r="R439" s="167"/>
      <c r="S439" s="45" t="s">
        <v>1833</v>
      </c>
      <c r="T439" s="49" t="s">
        <v>947</v>
      </c>
      <c r="U439" s="49"/>
      <c r="V439" s="49"/>
      <c r="W439" s="49"/>
      <c r="X439" s="49"/>
      <c r="Y439" s="250" t="s">
        <v>269</v>
      </c>
    </row>
    <row r="440" spans="2:25">
      <c r="B440" s="26"/>
      <c r="C440" s="39" t="s">
        <v>1908</v>
      </c>
      <c r="D440" s="39" t="s">
        <v>306</v>
      </c>
      <c r="E440" s="40">
        <v>2.75</v>
      </c>
      <c r="F440" s="40">
        <v>2.75</v>
      </c>
      <c r="G440" s="40">
        <v>0.75</v>
      </c>
      <c r="H440" s="40">
        <f>E440+G440*2</f>
        <v>4.25</v>
      </c>
      <c r="I440" s="40">
        <f>F440+G440*2</f>
        <v>4.25</v>
      </c>
      <c r="J440" s="38" t="s">
        <v>302</v>
      </c>
      <c r="K440" s="40">
        <f>H440*8+7*0.25</f>
        <v>35.75</v>
      </c>
      <c r="L440" s="40">
        <f>I440*6+5*0.25</f>
        <v>26.75</v>
      </c>
      <c r="M440" s="41">
        <v>48</v>
      </c>
      <c r="N440" s="38">
        <v>2039</v>
      </c>
      <c r="O440" s="38" t="s">
        <v>269</v>
      </c>
      <c r="P440" s="51"/>
      <c r="Q440" s="38"/>
      <c r="R440" s="168"/>
      <c r="S440" s="39"/>
      <c r="T440" s="43"/>
      <c r="U440" s="43"/>
      <c r="V440" s="43"/>
      <c r="W440" s="43"/>
      <c r="X440" s="43"/>
      <c r="Y440" s="250" t="s">
        <v>269</v>
      </c>
    </row>
    <row r="441" spans="2:25">
      <c r="B441" s="26"/>
      <c r="C441" s="45" t="s">
        <v>946</v>
      </c>
      <c r="D441" s="45" t="s">
        <v>301</v>
      </c>
      <c r="E441" s="46">
        <v>2.625</v>
      </c>
      <c r="F441" s="46">
        <v>2.625</v>
      </c>
      <c r="G441" s="46">
        <v>2</v>
      </c>
      <c r="H441" s="46">
        <f t="shared" ref="H441:H485" si="30">(E441+G441*2)</f>
        <v>6.625</v>
      </c>
      <c r="I441" s="46">
        <f t="shared" ref="I441:I485" si="31">(F441+G441*2)</f>
        <v>6.625</v>
      </c>
      <c r="J441" s="44" t="s">
        <v>302</v>
      </c>
      <c r="K441" s="46">
        <v>6.625</v>
      </c>
      <c r="L441" s="46">
        <v>13.25</v>
      </c>
      <c r="M441" s="47">
        <v>2</v>
      </c>
      <c r="N441" s="44">
        <v>2039</v>
      </c>
      <c r="O441" s="44" t="s">
        <v>1338</v>
      </c>
      <c r="P441" s="52"/>
      <c r="Q441" s="44"/>
      <c r="R441" s="167"/>
      <c r="S441" s="45" t="s">
        <v>303</v>
      </c>
      <c r="T441" s="49" t="s">
        <v>947</v>
      </c>
      <c r="U441" s="49"/>
      <c r="V441" s="49"/>
      <c r="W441" s="49"/>
      <c r="X441" s="49"/>
      <c r="Y441" s="250" t="s">
        <v>1338</v>
      </c>
    </row>
    <row r="442" spans="2:25">
      <c r="B442" s="26"/>
      <c r="C442" s="39" t="s">
        <v>948</v>
      </c>
      <c r="D442" s="39" t="s">
        <v>306</v>
      </c>
      <c r="E442" s="40">
        <v>2.75</v>
      </c>
      <c r="F442" s="40">
        <v>2.75</v>
      </c>
      <c r="G442" s="40">
        <v>0.75</v>
      </c>
      <c r="H442" s="40">
        <f t="shared" si="30"/>
        <v>4.25</v>
      </c>
      <c r="I442" s="40">
        <f t="shared" si="31"/>
        <v>4.25</v>
      </c>
      <c r="J442" s="38" t="s">
        <v>302</v>
      </c>
      <c r="K442" s="40">
        <v>4.25</v>
      </c>
      <c r="L442" s="40">
        <v>8.5</v>
      </c>
      <c r="M442" s="41">
        <v>2</v>
      </c>
      <c r="N442" s="38">
        <v>2039</v>
      </c>
      <c r="O442" s="38" t="s">
        <v>1338</v>
      </c>
      <c r="P442" s="42"/>
      <c r="Q442" s="38"/>
      <c r="R442" s="168"/>
      <c r="S442" s="39" t="s">
        <v>307</v>
      </c>
      <c r="T442" s="43" t="s">
        <v>307</v>
      </c>
      <c r="U442" s="43"/>
      <c r="V442" s="43"/>
      <c r="W442" s="43"/>
      <c r="X442" s="43"/>
      <c r="Y442" s="250" t="s">
        <v>1338</v>
      </c>
    </row>
    <row r="443" spans="2:25">
      <c r="B443" s="26"/>
      <c r="C443" s="45" t="s">
        <v>949</v>
      </c>
      <c r="D443" s="45" t="s">
        <v>301</v>
      </c>
      <c r="E443" s="46">
        <v>2.3125</v>
      </c>
      <c r="F443" s="46">
        <v>1.9375</v>
      </c>
      <c r="G443" s="46">
        <v>0.625</v>
      </c>
      <c r="H443" s="46">
        <f t="shared" si="30"/>
        <v>3.5625</v>
      </c>
      <c r="I443" s="46">
        <f t="shared" si="31"/>
        <v>3.1875</v>
      </c>
      <c r="J443" s="44" t="s">
        <v>302</v>
      </c>
      <c r="K443" s="46">
        <v>7.125</v>
      </c>
      <c r="L443" s="46">
        <v>6.375</v>
      </c>
      <c r="M443" s="47">
        <v>4</v>
      </c>
      <c r="N443" s="44">
        <v>2040</v>
      </c>
      <c r="O443" s="44" t="s">
        <v>1338</v>
      </c>
      <c r="P443" s="52"/>
      <c r="Q443" s="44"/>
      <c r="R443" s="167"/>
      <c r="S443" s="45" t="s">
        <v>303</v>
      </c>
      <c r="T443" s="49" t="s">
        <v>950</v>
      </c>
      <c r="U443" s="49"/>
      <c r="V443" s="49"/>
      <c r="W443" s="49"/>
      <c r="X443" s="49"/>
      <c r="Y443" s="250" t="s">
        <v>1338</v>
      </c>
    </row>
    <row r="444" spans="2:25">
      <c r="B444" s="26"/>
      <c r="C444" s="39" t="s">
        <v>953</v>
      </c>
      <c r="D444" s="39" t="s">
        <v>306</v>
      </c>
      <c r="E444" s="40">
        <v>2.4375</v>
      </c>
      <c r="F444" s="40">
        <v>2.0625</v>
      </c>
      <c r="G444" s="40">
        <v>0.5</v>
      </c>
      <c r="H444" s="40">
        <f t="shared" si="30"/>
        <v>3.4375</v>
      </c>
      <c r="I444" s="40">
        <f t="shared" si="31"/>
        <v>3.0625</v>
      </c>
      <c r="J444" s="38" t="s">
        <v>302</v>
      </c>
      <c r="K444" s="40">
        <v>6.875</v>
      </c>
      <c r="L444" s="40">
        <v>6.125</v>
      </c>
      <c r="M444" s="41">
        <v>4</v>
      </c>
      <c r="N444" s="38">
        <v>2040</v>
      </c>
      <c r="O444" s="38" t="s">
        <v>1338</v>
      </c>
      <c r="P444" s="42"/>
      <c r="Q444" s="38"/>
      <c r="R444" s="168"/>
      <c r="S444" s="39" t="s">
        <v>307</v>
      </c>
      <c r="T444" s="43" t="s">
        <v>307</v>
      </c>
      <c r="U444" s="43"/>
      <c r="V444" s="43"/>
      <c r="W444" s="43"/>
      <c r="X444" s="43"/>
      <c r="Y444" s="250" t="s">
        <v>1338</v>
      </c>
    </row>
    <row r="445" spans="2:25">
      <c r="B445" s="26"/>
      <c r="C445" s="45" t="s">
        <v>954</v>
      </c>
      <c r="D445" s="45" t="s">
        <v>301</v>
      </c>
      <c r="E445" s="46">
        <v>7</v>
      </c>
      <c r="F445" s="46">
        <v>4.5</v>
      </c>
      <c r="G445" s="46">
        <v>0.75</v>
      </c>
      <c r="H445" s="46">
        <f t="shared" si="30"/>
        <v>8.5</v>
      </c>
      <c r="I445" s="46">
        <f t="shared" si="31"/>
        <v>6</v>
      </c>
      <c r="J445" s="44" t="s">
        <v>302</v>
      </c>
      <c r="K445" s="46">
        <v>8.5</v>
      </c>
      <c r="L445" s="46">
        <v>6</v>
      </c>
      <c r="M445" s="47">
        <v>1</v>
      </c>
      <c r="N445" s="44">
        <v>2041</v>
      </c>
      <c r="O445" s="44" t="s">
        <v>1338</v>
      </c>
      <c r="P445" s="52"/>
      <c r="Q445" s="44"/>
      <c r="R445" s="167"/>
      <c r="S445" s="45" t="s">
        <v>309</v>
      </c>
      <c r="T445" s="49" t="s">
        <v>955</v>
      </c>
      <c r="U445" s="49"/>
      <c r="V445" s="49"/>
      <c r="W445" s="49"/>
      <c r="X445" s="49"/>
      <c r="Y445" s="250" t="s">
        <v>1338</v>
      </c>
    </row>
    <row r="446" spans="2:25">
      <c r="B446" s="26"/>
      <c r="C446" s="39" t="s">
        <v>956</v>
      </c>
      <c r="D446" s="39" t="s">
        <v>301</v>
      </c>
      <c r="E446" s="40">
        <v>10.5</v>
      </c>
      <c r="F446" s="40">
        <v>4.5</v>
      </c>
      <c r="G446" s="40">
        <v>1.875</v>
      </c>
      <c r="H446" s="40">
        <f t="shared" si="30"/>
        <v>14.25</v>
      </c>
      <c r="I446" s="40">
        <f t="shared" si="31"/>
        <v>8.25</v>
      </c>
      <c r="J446" s="38" t="s">
        <v>302</v>
      </c>
      <c r="K446" s="40">
        <v>14.25</v>
      </c>
      <c r="L446" s="40">
        <v>8.25</v>
      </c>
      <c r="M446" s="41">
        <v>1</v>
      </c>
      <c r="N446" s="38">
        <v>2042</v>
      </c>
      <c r="O446" s="38" t="s">
        <v>1338</v>
      </c>
      <c r="P446" s="51"/>
      <c r="Q446" s="38"/>
      <c r="R446" s="168"/>
      <c r="S446" s="39" t="s">
        <v>303</v>
      </c>
      <c r="T446" s="43" t="s">
        <v>957</v>
      </c>
      <c r="U446" s="43"/>
      <c r="V446" s="43"/>
      <c r="W446" s="43"/>
      <c r="X446" s="43"/>
      <c r="Y446" s="250" t="s">
        <v>1338</v>
      </c>
    </row>
    <row r="447" spans="2:25">
      <c r="B447" s="26"/>
      <c r="C447" s="45" t="s">
        <v>958</v>
      </c>
      <c r="D447" s="45" t="s">
        <v>306</v>
      </c>
      <c r="E447" s="46">
        <v>10.6875</v>
      </c>
      <c r="F447" s="46">
        <v>4.625</v>
      </c>
      <c r="G447" s="46">
        <v>0.75</v>
      </c>
      <c r="H447" s="46">
        <f t="shared" si="30"/>
        <v>12.1875</v>
      </c>
      <c r="I447" s="46">
        <f t="shared" si="31"/>
        <v>6.125</v>
      </c>
      <c r="J447" s="44" t="s">
        <v>302</v>
      </c>
      <c r="K447" s="46">
        <v>12.1875</v>
      </c>
      <c r="L447" s="46">
        <v>6.125</v>
      </c>
      <c r="M447" s="47">
        <v>1</v>
      </c>
      <c r="N447" s="44">
        <v>2042</v>
      </c>
      <c r="O447" s="44" t="s">
        <v>1338</v>
      </c>
      <c r="P447" s="48"/>
      <c r="Q447" s="44"/>
      <c r="R447" s="167"/>
      <c r="S447" s="45" t="s">
        <v>307</v>
      </c>
      <c r="T447" s="49" t="s">
        <v>307</v>
      </c>
      <c r="U447" s="49"/>
      <c r="V447" s="49"/>
      <c r="W447" s="49"/>
      <c r="X447" s="49"/>
      <c r="Y447" s="250" t="s">
        <v>1338</v>
      </c>
    </row>
    <row r="448" spans="2:25">
      <c r="B448" s="26"/>
      <c r="C448" s="39" t="s">
        <v>109</v>
      </c>
      <c r="D448" s="39" t="s">
        <v>301</v>
      </c>
      <c r="E448" s="40">
        <v>5.875</v>
      </c>
      <c r="F448" s="40">
        <v>3.75</v>
      </c>
      <c r="G448" s="40">
        <v>1</v>
      </c>
      <c r="H448" s="40">
        <f t="shared" si="30"/>
        <v>7.875</v>
      </c>
      <c r="I448" s="40">
        <f t="shared" si="31"/>
        <v>5.75</v>
      </c>
      <c r="J448" s="38" t="s">
        <v>302</v>
      </c>
      <c r="K448" s="40">
        <f>I448</f>
        <v>5.75</v>
      </c>
      <c r="L448" s="40">
        <f>H448</f>
        <v>7.875</v>
      </c>
      <c r="M448" s="41">
        <v>1</v>
      </c>
      <c r="N448" s="38">
        <v>2043</v>
      </c>
      <c r="O448" s="38" t="s">
        <v>1338</v>
      </c>
      <c r="P448" s="42"/>
      <c r="Q448" s="38"/>
      <c r="R448" s="168"/>
      <c r="S448" s="39"/>
      <c r="T448" s="43"/>
      <c r="U448" s="43"/>
      <c r="V448" s="43"/>
      <c r="W448" s="43"/>
      <c r="X448" s="43"/>
      <c r="Y448" s="250" t="s">
        <v>1338</v>
      </c>
    </row>
    <row r="449" spans="2:25">
      <c r="B449" s="26"/>
      <c r="C449" s="45" t="s">
        <v>108</v>
      </c>
      <c r="D449" s="45" t="s">
        <v>306</v>
      </c>
      <c r="E449" s="46">
        <v>6</v>
      </c>
      <c r="F449" s="46">
        <v>3.875</v>
      </c>
      <c r="G449" s="46">
        <v>0.5</v>
      </c>
      <c r="H449" s="46">
        <f t="shared" si="30"/>
        <v>7</v>
      </c>
      <c r="I449" s="46">
        <f t="shared" si="31"/>
        <v>4.875</v>
      </c>
      <c r="J449" s="44" t="s">
        <v>302</v>
      </c>
      <c r="K449" s="46">
        <f>I449</f>
        <v>4.875</v>
      </c>
      <c r="L449" s="46">
        <f>H449</f>
        <v>7</v>
      </c>
      <c r="M449" s="47">
        <v>1</v>
      </c>
      <c r="N449" s="44">
        <v>2043</v>
      </c>
      <c r="O449" s="44" t="s">
        <v>1338</v>
      </c>
      <c r="P449" s="48"/>
      <c r="Q449" s="44"/>
      <c r="R449" s="167"/>
      <c r="S449" s="45"/>
      <c r="T449" s="49"/>
      <c r="U449" s="49"/>
      <c r="V449" s="49"/>
      <c r="W449" s="49"/>
      <c r="X449" s="49"/>
      <c r="Y449" s="250" t="s">
        <v>1338</v>
      </c>
    </row>
    <row r="450" spans="2:25">
      <c r="B450" s="26"/>
      <c r="C450" s="39" t="s">
        <v>959</v>
      </c>
      <c r="D450" s="39" t="s">
        <v>301</v>
      </c>
      <c r="E450" s="40">
        <v>5</v>
      </c>
      <c r="F450" s="40">
        <v>5</v>
      </c>
      <c r="G450" s="40">
        <v>1.5</v>
      </c>
      <c r="H450" s="40">
        <f t="shared" si="30"/>
        <v>8</v>
      </c>
      <c r="I450" s="40">
        <f t="shared" si="31"/>
        <v>8</v>
      </c>
      <c r="J450" s="38" t="s">
        <v>302</v>
      </c>
      <c r="K450" s="40">
        <v>8</v>
      </c>
      <c r="L450" s="40">
        <v>8</v>
      </c>
      <c r="M450" s="41">
        <v>1</v>
      </c>
      <c r="N450" s="38">
        <v>2044</v>
      </c>
      <c r="O450" s="38" t="s">
        <v>1338</v>
      </c>
      <c r="P450" s="51"/>
      <c r="Q450" s="38"/>
      <c r="R450" s="168"/>
      <c r="S450" s="39" t="s">
        <v>303</v>
      </c>
      <c r="T450" s="43" t="s">
        <v>960</v>
      </c>
      <c r="U450" s="43"/>
      <c r="V450" s="43"/>
      <c r="W450" s="43"/>
      <c r="X450" s="43"/>
      <c r="Y450" s="250" t="s">
        <v>1338</v>
      </c>
    </row>
    <row r="451" spans="2:25">
      <c r="B451" s="26"/>
      <c r="C451" s="45" t="s">
        <v>964</v>
      </c>
      <c r="D451" s="45" t="s">
        <v>306</v>
      </c>
      <c r="E451" s="46">
        <v>5.1875</v>
      </c>
      <c r="F451" s="46">
        <v>5.1875</v>
      </c>
      <c r="G451" s="46">
        <v>0.5</v>
      </c>
      <c r="H451" s="46">
        <f t="shared" si="30"/>
        <v>6.1875</v>
      </c>
      <c r="I451" s="46">
        <f t="shared" si="31"/>
        <v>6.1875</v>
      </c>
      <c r="J451" s="44" t="s">
        <v>302</v>
      </c>
      <c r="K451" s="46">
        <f>I451</f>
        <v>6.1875</v>
      </c>
      <c r="L451" s="46">
        <f>H451</f>
        <v>6.1875</v>
      </c>
      <c r="M451" s="47">
        <v>1</v>
      </c>
      <c r="N451" s="44">
        <v>2044</v>
      </c>
      <c r="O451" s="44" t="s">
        <v>1338</v>
      </c>
      <c r="P451" s="48"/>
      <c r="Q451" s="44"/>
      <c r="R451" s="167"/>
      <c r="S451" s="45" t="s">
        <v>307</v>
      </c>
      <c r="T451" s="49" t="s">
        <v>307</v>
      </c>
      <c r="U451" s="49"/>
      <c r="V451" s="49"/>
      <c r="W451" s="49"/>
      <c r="X451" s="49"/>
      <c r="Y451" s="250" t="s">
        <v>1338</v>
      </c>
    </row>
    <row r="452" spans="2:25">
      <c r="B452" s="26"/>
      <c r="C452" s="39" t="s">
        <v>965</v>
      </c>
      <c r="D452" s="39" t="s">
        <v>301</v>
      </c>
      <c r="E452" s="40">
        <v>2.5</v>
      </c>
      <c r="F452" s="40">
        <v>2.125</v>
      </c>
      <c r="G452" s="40">
        <v>1.375</v>
      </c>
      <c r="H452" s="40">
        <f t="shared" si="30"/>
        <v>5.25</v>
      </c>
      <c r="I452" s="40">
        <f t="shared" si="31"/>
        <v>4.875</v>
      </c>
      <c r="J452" s="38" t="s">
        <v>302</v>
      </c>
      <c r="K452" s="40">
        <v>5.25</v>
      </c>
      <c r="L452" s="40">
        <v>9.75</v>
      </c>
      <c r="M452" s="41">
        <v>2</v>
      </c>
      <c r="N452" s="38">
        <v>2045</v>
      </c>
      <c r="O452" s="38" t="s">
        <v>1338</v>
      </c>
      <c r="P452" s="51"/>
      <c r="Q452" s="38"/>
      <c r="R452" s="168"/>
      <c r="S452" s="39" t="s">
        <v>303</v>
      </c>
      <c r="T452" s="43" t="s">
        <v>966</v>
      </c>
      <c r="U452" s="43"/>
      <c r="V452" s="43"/>
      <c r="W452" s="43"/>
      <c r="X452" s="43"/>
      <c r="Y452" s="250" t="s">
        <v>1338</v>
      </c>
    </row>
    <row r="453" spans="2:25">
      <c r="B453" s="26"/>
      <c r="C453" s="45" t="s">
        <v>967</v>
      </c>
      <c r="D453" s="45" t="s">
        <v>306</v>
      </c>
      <c r="E453" s="46">
        <v>2.625</v>
      </c>
      <c r="F453" s="46">
        <v>2.25</v>
      </c>
      <c r="G453" s="46">
        <v>0.625</v>
      </c>
      <c r="H453" s="46">
        <f t="shared" si="30"/>
        <v>3.875</v>
      </c>
      <c r="I453" s="46">
        <f t="shared" si="31"/>
        <v>3.5</v>
      </c>
      <c r="J453" s="44" t="s">
        <v>302</v>
      </c>
      <c r="K453" s="46">
        <v>3.875</v>
      </c>
      <c r="L453" s="46">
        <v>7</v>
      </c>
      <c r="M453" s="47">
        <v>2</v>
      </c>
      <c r="N453" s="44">
        <v>2045</v>
      </c>
      <c r="O453" s="44" t="s">
        <v>1338</v>
      </c>
      <c r="P453" s="48"/>
      <c r="Q453" s="44"/>
      <c r="R453" s="167"/>
      <c r="S453" s="45" t="s">
        <v>307</v>
      </c>
      <c r="T453" s="49" t="s">
        <v>307</v>
      </c>
      <c r="U453" s="49"/>
      <c r="V453" s="49"/>
      <c r="W453" s="49"/>
      <c r="X453" s="49"/>
      <c r="Y453" s="250" t="s">
        <v>1338</v>
      </c>
    </row>
    <row r="454" spans="2:25">
      <c r="B454" s="26"/>
      <c r="C454" s="39" t="s">
        <v>968</v>
      </c>
      <c r="D454" s="39" t="s">
        <v>301</v>
      </c>
      <c r="E454" s="40">
        <v>2.375</v>
      </c>
      <c r="F454" s="40">
        <v>2</v>
      </c>
      <c r="G454" s="40">
        <v>1.46875</v>
      </c>
      <c r="H454" s="40">
        <f t="shared" si="30"/>
        <v>5.3125</v>
      </c>
      <c r="I454" s="40">
        <f t="shared" si="31"/>
        <v>4.9375</v>
      </c>
      <c r="J454" s="38" t="s">
        <v>302</v>
      </c>
      <c r="K454" s="40">
        <v>5.3125</v>
      </c>
      <c r="L454" s="40">
        <v>9.875</v>
      </c>
      <c r="M454" s="41">
        <v>2</v>
      </c>
      <c r="N454" s="38">
        <v>2048</v>
      </c>
      <c r="O454" s="38" t="s">
        <v>1338</v>
      </c>
      <c r="P454" s="51"/>
      <c r="Q454" s="38"/>
      <c r="R454" s="168"/>
      <c r="S454" s="39" t="s">
        <v>309</v>
      </c>
      <c r="T454" s="43" t="s">
        <v>969</v>
      </c>
      <c r="U454" s="43"/>
      <c r="V454" s="43"/>
      <c r="W454" s="43"/>
      <c r="X454" s="43"/>
      <c r="Y454" s="250" t="s">
        <v>1338</v>
      </c>
    </row>
    <row r="455" spans="2:25">
      <c r="B455" s="26"/>
      <c r="C455" s="45" t="s">
        <v>970</v>
      </c>
      <c r="D455" s="45" t="s">
        <v>301</v>
      </c>
      <c r="E455" s="46">
        <v>3.0625</v>
      </c>
      <c r="F455" s="46">
        <v>3.0625</v>
      </c>
      <c r="G455" s="46">
        <v>1</v>
      </c>
      <c r="H455" s="46">
        <f t="shared" si="30"/>
        <v>5.0625</v>
      </c>
      <c r="I455" s="46">
        <f t="shared" si="31"/>
        <v>5.0625</v>
      </c>
      <c r="J455" s="44" t="s">
        <v>302</v>
      </c>
      <c r="K455" s="46">
        <v>5.0625</v>
      </c>
      <c r="L455" s="46">
        <v>10.125</v>
      </c>
      <c r="M455" s="47">
        <v>2</v>
      </c>
      <c r="N455" s="44">
        <v>2049</v>
      </c>
      <c r="O455" s="44" t="s">
        <v>1338</v>
      </c>
      <c r="P455" s="52"/>
      <c r="Q455" s="44"/>
      <c r="R455" s="167"/>
      <c r="S455" s="45" t="s">
        <v>303</v>
      </c>
      <c r="T455" s="49" t="s">
        <v>971</v>
      </c>
      <c r="U455" s="49"/>
      <c r="V455" s="49"/>
      <c r="W455" s="49"/>
      <c r="X455" s="49"/>
      <c r="Y455" s="250" t="s">
        <v>1338</v>
      </c>
    </row>
    <row r="456" spans="2:25">
      <c r="B456" s="26"/>
      <c r="C456" s="39" t="s">
        <v>972</v>
      </c>
      <c r="D456" s="39" t="s">
        <v>306</v>
      </c>
      <c r="E456" s="40">
        <v>3.1875</v>
      </c>
      <c r="F456" s="40">
        <v>3.1875</v>
      </c>
      <c r="G456" s="40">
        <v>0.5625</v>
      </c>
      <c r="H456" s="40">
        <f t="shared" si="30"/>
        <v>4.3125</v>
      </c>
      <c r="I456" s="40">
        <f t="shared" si="31"/>
        <v>4.3125</v>
      </c>
      <c r="J456" s="38" t="s">
        <v>302</v>
      </c>
      <c r="K456" s="40">
        <v>4.3125</v>
      </c>
      <c r="L456" s="40">
        <v>8.625</v>
      </c>
      <c r="M456" s="41">
        <v>2</v>
      </c>
      <c r="N456" s="38">
        <v>2049</v>
      </c>
      <c r="O456" s="38" t="s">
        <v>1338</v>
      </c>
      <c r="P456" s="42"/>
      <c r="Q456" s="38"/>
      <c r="R456" s="168"/>
      <c r="S456" s="39" t="s">
        <v>307</v>
      </c>
      <c r="T456" s="43" t="s">
        <v>307</v>
      </c>
      <c r="U456" s="43"/>
      <c r="V456" s="43"/>
      <c r="W456" s="43"/>
      <c r="X456" s="43"/>
      <c r="Y456" s="250" t="s">
        <v>1338</v>
      </c>
    </row>
    <row r="457" spans="2:25">
      <c r="B457" s="26"/>
      <c r="C457" s="45" t="s">
        <v>973</v>
      </c>
      <c r="D457" s="45" t="s">
        <v>301</v>
      </c>
      <c r="E457" s="46">
        <v>10</v>
      </c>
      <c r="F457" s="46">
        <v>2.1875</v>
      </c>
      <c r="G457" s="46">
        <v>1</v>
      </c>
      <c r="H457" s="46">
        <f t="shared" si="30"/>
        <v>12</v>
      </c>
      <c r="I457" s="46">
        <f t="shared" si="31"/>
        <v>4.1875</v>
      </c>
      <c r="J457" s="44" t="s">
        <v>302</v>
      </c>
      <c r="K457" s="46">
        <v>12</v>
      </c>
      <c r="L457" s="46">
        <v>8.375</v>
      </c>
      <c r="M457" s="47">
        <v>2</v>
      </c>
      <c r="N457" s="44">
        <v>2050</v>
      </c>
      <c r="O457" s="44" t="s">
        <v>1338</v>
      </c>
      <c r="P457" s="52"/>
      <c r="Q457" s="44"/>
      <c r="R457" s="167"/>
      <c r="S457" s="45" t="s">
        <v>303</v>
      </c>
      <c r="T457" s="49" t="s">
        <v>974</v>
      </c>
      <c r="U457" s="49"/>
      <c r="V457" s="49"/>
      <c r="W457" s="49"/>
      <c r="X457" s="49"/>
      <c r="Y457" s="250" t="s">
        <v>1338</v>
      </c>
    </row>
    <row r="458" spans="2:25">
      <c r="B458" s="26"/>
      <c r="C458" s="39" t="s">
        <v>975</v>
      </c>
      <c r="D458" s="39" t="s">
        <v>306</v>
      </c>
      <c r="E458" s="40">
        <v>10.1875</v>
      </c>
      <c r="F458" s="40">
        <v>2.3125</v>
      </c>
      <c r="G458" s="40">
        <v>0.5625</v>
      </c>
      <c r="H458" s="40">
        <f t="shared" si="30"/>
        <v>11.3125</v>
      </c>
      <c r="I458" s="40">
        <f t="shared" si="31"/>
        <v>3.4375</v>
      </c>
      <c r="J458" s="38" t="s">
        <v>302</v>
      </c>
      <c r="K458" s="40">
        <v>11.3125</v>
      </c>
      <c r="L458" s="40">
        <v>6.875</v>
      </c>
      <c r="M458" s="41">
        <v>2</v>
      </c>
      <c r="N458" s="38">
        <v>2050</v>
      </c>
      <c r="O458" s="38" t="s">
        <v>1338</v>
      </c>
      <c r="P458" s="42"/>
      <c r="Q458" s="38"/>
      <c r="R458" s="168"/>
      <c r="S458" s="39" t="s">
        <v>307</v>
      </c>
      <c r="T458" s="43" t="s">
        <v>307</v>
      </c>
      <c r="U458" s="43"/>
      <c r="V458" s="43"/>
      <c r="W458" s="43"/>
      <c r="X458" s="43"/>
      <c r="Y458" s="250" t="s">
        <v>1338</v>
      </c>
    </row>
    <row r="459" spans="2:25">
      <c r="B459" s="26"/>
      <c r="C459" s="45" t="s">
        <v>976</v>
      </c>
      <c r="D459" s="45" t="s">
        <v>301</v>
      </c>
      <c r="E459" s="46">
        <v>2</v>
      </c>
      <c r="F459" s="46">
        <v>2</v>
      </c>
      <c r="G459" s="46">
        <v>0.6875</v>
      </c>
      <c r="H459" s="46">
        <f t="shared" si="30"/>
        <v>3.375</v>
      </c>
      <c r="I459" s="46">
        <f t="shared" si="31"/>
        <v>3.375</v>
      </c>
      <c r="J459" s="44" t="s">
        <v>302</v>
      </c>
      <c r="K459" s="46">
        <v>3.375</v>
      </c>
      <c r="L459" s="46">
        <v>6.75</v>
      </c>
      <c r="M459" s="47">
        <v>2</v>
      </c>
      <c r="N459" s="44">
        <v>2054</v>
      </c>
      <c r="O459" s="44" t="s">
        <v>1338</v>
      </c>
      <c r="P459" s="52"/>
      <c r="Q459" s="44"/>
      <c r="R459" s="167"/>
      <c r="S459" s="45" t="s">
        <v>303</v>
      </c>
      <c r="T459" s="49" t="s">
        <v>977</v>
      </c>
      <c r="U459" s="49"/>
      <c r="V459" s="49"/>
      <c r="W459" s="49"/>
      <c r="X459" s="49"/>
      <c r="Y459" s="250" t="s">
        <v>1338</v>
      </c>
    </row>
    <row r="460" spans="2:25">
      <c r="B460" s="26"/>
      <c r="C460" s="39" t="s">
        <v>978</v>
      </c>
      <c r="D460" s="39" t="s">
        <v>306</v>
      </c>
      <c r="E460" s="40">
        <v>2.125</v>
      </c>
      <c r="F460" s="40">
        <v>2.125</v>
      </c>
      <c r="G460" s="40">
        <v>0.5625</v>
      </c>
      <c r="H460" s="40">
        <f t="shared" si="30"/>
        <v>3.25</v>
      </c>
      <c r="I460" s="40">
        <f t="shared" si="31"/>
        <v>3.25</v>
      </c>
      <c r="J460" s="38" t="s">
        <v>302</v>
      </c>
      <c r="K460" s="40">
        <v>3.25</v>
      </c>
      <c r="L460" s="40">
        <v>6.5</v>
      </c>
      <c r="M460" s="41">
        <v>2</v>
      </c>
      <c r="N460" s="38">
        <v>2054</v>
      </c>
      <c r="O460" s="38" t="s">
        <v>1338</v>
      </c>
      <c r="P460" s="42"/>
      <c r="Q460" s="38"/>
      <c r="R460" s="168"/>
      <c r="S460" s="39" t="s">
        <v>307</v>
      </c>
      <c r="T460" s="43" t="s">
        <v>307</v>
      </c>
      <c r="U460" s="43"/>
      <c r="V460" s="43"/>
      <c r="W460" s="43"/>
      <c r="X460" s="43"/>
      <c r="Y460" s="250" t="s">
        <v>1338</v>
      </c>
    </row>
    <row r="461" spans="2:25">
      <c r="B461" s="26"/>
      <c r="C461" s="45" t="s">
        <v>979</v>
      </c>
      <c r="D461" s="45" t="s">
        <v>301</v>
      </c>
      <c r="E461" s="46">
        <v>3.75</v>
      </c>
      <c r="F461" s="46">
        <v>3.75</v>
      </c>
      <c r="G461" s="46">
        <v>2.25</v>
      </c>
      <c r="H461" s="46">
        <f t="shared" si="30"/>
        <v>8.25</v>
      </c>
      <c r="I461" s="46">
        <f t="shared" si="31"/>
        <v>8.25</v>
      </c>
      <c r="J461" s="44" t="s">
        <v>302</v>
      </c>
      <c r="K461" s="46">
        <v>8.25</v>
      </c>
      <c r="L461" s="46">
        <v>8.25</v>
      </c>
      <c r="M461" s="47">
        <v>1</v>
      </c>
      <c r="N461" s="44">
        <v>2055</v>
      </c>
      <c r="O461" s="44" t="s">
        <v>1338</v>
      </c>
      <c r="P461" s="52"/>
      <c r="Q461" s="44"/>
      <c r="R461" s="167"/>
      <c r="S461" s="45" t="s">
        <v>303</v>
      </c>
      <c r="T461" s="49" t="s">
        <v>980</v>
      </c>
      <c r="U461" s="49"/>
      <c r="V461" s="49"/>
      <c r="W461" s="49"/>
      <c r="X461" s="49"/>
      <c r="Y461" s="250" t="s">
        <v>1338</v>
      </c>
    </row>
    <row r="462" spans="2:25">
      <c r="B462" s="26"/>
      <c r="C462" s="39" t="s">
        <v>981</v>
      </c>
      <c r="D462" s="39" t="s">
        <v>306</v>
      </c>
      <c r="E462" s="40">
        <v>3.875</v>
      </c>
      <c r="F462" s="40">
        <v>3.875</v>
      </c>
      <c r="G462" s="40">
        <v>1.5</v>
      </c>
      <c r="H462" s="40">
        <f t="shared" si="30"/>
        <v>6.875</v>
      </c>
      <c r="I462" s="40">
        <f t="shared" si="31"/>
        <v>6.875</v>
      </c>
      <c r="J462" s="38" t="s">
        <v>302</v>
      </c>
      <c r="K462" s="40">
        <v>6.875</v>
      </c>
      <c r="L462" s="40">
        <v>6.875</v>
      </c>
      <c r="M462" s="41">
        <v>1</v>
      </c>
      <c r="N462" s="38">
        <v>2055</v>
      </c>
      <c r="O462" s="38" t="s">
        <v>1338</v>
      </c>
      <c r="P462" s="42"/>
      <c r="Q462" s="38"/>
      <c r="R462" s="168"/>
      <c r="S462" s="39" t="s">
        <v>307</v>
      </c>
      <c r="T462" s="43" t="s">
        <v>307</v>
      </c>
      <c r="U462" s="43"/>
      <c r="V462" s="43"/>
      <c r="W462" s="43"/>
      <c r="X462" s="43"/>
      <c r="Y462" s="250" t="s">
        <v>1338</v>
      </c>
    </row>
    <row r="463" spans="2:25">
      <c r="B463" s="26"/>
      <c r="C463" s="45" t="s">
        <v>982</v>
      </c>
      <c r="D463" s="45" t="s">
        <v>301</v>
      </c>
      <c r="E463" s="46">
        <v>9.625</v>
      </c>
      <c r="F463" s="46">
        <v>1.9375</v>
      </c>
      <c r="G463" s="46">
        <v>0.625</v>
      </c>
      <c r="H463" s="46">
        <f t="shared" si="30"/>
        <v>10.875</v>
      </c>
      <c r="I463" s="46">
        <f t="shared" si="31"/>
        <v>3.1875</v>
      </c>
      <c r="J463" s="44" t="s">
        <v>302</v>
      </c>
      <c r="K463" s="46">
        <v>10.875</v>
      </c>
      <c r="L463" s="46">
        <v>6.375</v>
      </c>
      <c r="M463" s="47">
        <v>2</v>
      </c>
      <c r="N463" s="44">
        <v>2056</v>
      </c>
      <c r="O463" s="44" t="s">
        <v>1338</v>
      </c>
      <c r="P463" s="52"/>
      <c r="Q463" s="44"/>
      <c r="R463" s="167"/>
      <c r="S463" s="45" t="s">
        <v>303</v>
      </c>
      <c r="T463" s="49" t="s">
        <v>983</v>
      </c>
      <c r="U463" s="49"/>
      <c r="V463" s="49"/>
      <c r="W463" s="49"/>
      <c r="X463" s="49"/>
      <c r="Y463" s="250" t="s">
        <v>1338</v>
      </c>
    </row>
    <row r="464" spans="2:25">
      <c r="B464" s="26"/>
      <c r="C464" s="39" t="s">
        <v>984</v>
      </c>
      <c r="D464" s="39" t="s">
        <v>306</v>
      </c>
      <c r="E464" s="40">
        <v>9.8125</v>
      </c>
      <c r="F464" s="40">
        <v>2.0625</v>
      </c>
      <c r="G464" s="40">
        <v>0.5625</v>
      </c>
      <c r="H464" s="40">
        <f t="shared" si="30"/>
        <v>10.9375</v>
      </c>
      <c r="I464" s="40">
        <f t="shared" si="31"/>
        <v>3.1875</v>
      </c>
      <c r="J464" s="38" t="s">
        <v>302</v>
      </c>
      <c r="K464" s="40">
        <v>10.9375</v>
      </c>
      <c r="L464" s="40">
        <v>6.375</v>
      </c>
      <c r="M464" s="41">
        <v>2</v>
      </c>
      <c r="N464" s="38">
        <v>2056</v>
      </c>
      <c r="O464" s="38" t="s">
        <v>1338</v>
      </c>
      <c r="P464" s="42"/>
      <c r="Q464" s="38"/>
      <c r="R464" s="168"/>
      <c r="S464" s="39" t="s">
        <v>307</v>
      </c>
      <c r="T464" s="43" t="s">
        <v>307</v>
      </c>
      <c r="U464" s="43"/>
      <c r="V464" s="43"/>
      <c r="W464" s="43"/>
      <c r="X464" s="43"/>
      <c r="Y464" s="250" t="s">
        <v>1338</v>
      </c>
    </row>
    <row r="465" spans="2:25">
      <c r="B465" s="26"/>
      <c r="C465" s="45" t="s">
        <v>985</v>
      </c>
      <c r="D465" s="45" t="s">
        <v>301</v>
      </c>
      <c r="E465" s="46">
        <v>3.5</v>
      </c>
      <c r="F465" s="46">
        <v>2.5</v>
      </c>
      <c r="G465" s="46">
        <v>0.875</v>
      </c>
      <c r="H465" s="46">
        <f t="shared" si="30"/>
        <v>5.25</v>
      </c>
      <c r="I465" s="46">
        <f t="shared" si="31"/>
        <v>4.25</v>
      </c>
      <c r="J465" s="44" t="s">
        <v>302</v>
      </c>
      <c r="K465" s="46">
        <v>5.25</v>
      </c>
      <c r="L465" s="46">
        <v>8.5</v>
      </c>
      <c r="M465" s="47">
        <v>2</v>
      </c>
      <c r="N465" s="44">
        <v>2057</v>
      </c>
      <c r="O465" s="44" t="s">
        <v>1338</v>
      </c>
      <c r="P465" s="52"/>
      <c r="Q465" s="44"/>
      <c r="R465" s="167"/>
      <c r="S465" s="45" t="s">
        <v>303</v>
      </c>
      <c r="T465" s="49" t="s">
        <v>986</v>
      </c>
      <c r="U465" s="49"/>
      <c r="V465" s="49"/>
      <c r="W465" s="49"/>
      <c r="X465" s="49"/>
      <c r="Y465" s="250" t="s">
        <v>1338</v>
      </c>
    </row>
    <row r="466" spans="2:25">
      <c r="B466" s="26"/>
      <c r="C466" s="39" t="s">
        <v>987</v>
      </c>
      <c r="D466" s="39" t="s">
        <v>306</v>
      </c>
      <c r="E466" s="40">
        <v>3.625</v>
      </c>
      <c r="F466" s="40">
        <v>2.625</v>
      </c>
      <c r="G466" s="40">
        <v>0.625</v>
      </c>
      <c r="H466" s="40">
        <f t="shared" si="30"/>
        <v>4.875</v>
      </c>
      <c r="I466" s="40">
        <f t="shared" si="31"/>
        <v>3.875</v>
      </c>
      <c r="J466" s="38" t="s">
        <v>302</v>
      </c>
      <c r="K466" s="40">
        <v>4.875</v>
      </c>
      <c r="L466" s="40">
        <v>7.75</v>
      </c>
      <c r="M466" s="41">
        <v>2</v>
      </c>
      <c r="N466" s="38">
        <v>2057</v>
      </c>
      <c r="O466" s="38" t="s">
        <v>1338</v>
      </c>
      <c r="P466" s="42"/>
      <c r="Q466" s="38"/>
      <c r="R466" s="168"/>
      <c r="S466" s="39" t="s">
        <v>307</v>
      </c>
      <c r="T466" s="43" t="s">
        <v>307</v>
      </c>
      <c r="U466" s="43"/>
      <c r="V466" s="43"/>
      <c r="W466" s="43"/>
      <c r="X466" s="43"/>
      <c r="Y466" s="250" t="s">
        <v>1338</v>
      </c>
    </row>
    <row r="467" spans="2:25">
      <c r="B467" s="26"/>
      <c r="C467" s="45" t="s">
        <v>988</v>
      </c>
      <c r="D467" s="45" t="s">
        <v>301</v>
      </c>
      <c r="E467" s="46">
        <v>3.875</v>
      </c>
      <c r="F467" s="46">
        <v>3.0625</v>
      </c>
      <c r="G467" s="46">
        <v>1.625</v>
      </c>
      <c r="H467" s="46">
        <f t="shared" si="30"/>
        <v>7.125</v>
      </c>
      <c r="I467" s="46">
        <f t="shared" si="31"/>
        <v>6.3125</v>
      </c>
      <c r="J467" s="44" t="s">
        <v>302</v>
      </c>
      <c r="K467" s="46">
        <v>14.25</v>
      </c>
      <c r="L467" s="46">
        <v>12.625</v>
      </c>
      <c r="M467" s="47">
        <v>4</v>
      </c>
      <c r="N467" s="44">
        <v>2058</v>
      </c>
      <c r="O467" s="44" t="s">
        <v>1338</v>
      </c>
      <c r="P467" s="52"/>
      <c r="Q467" s="44"/>
      <c r="R467" s="167"/>
      <c r="S467" s="45" t="s">
        <v>309</v>
      </c>
      <c r="T467" s="49" t="s">
        <v>989</v>
      </c>
      <c r="U467" s="49"/>
      <c r="V467" s="49"/>
      <c r="W467" s="49"/>
      <c r="X467" s="49"/>
      <c r="Y467" s="250" t="s">
        <v>1338</v>
      </c>
    </row>
    <row r="468" spans="2:25">
      <c r="B468" s="26"/>
      <c r="C468" s="39" t="s">
        <v>990</v>
      </c>
      <c r="D468" s="39" t="s">
        <v>301</v>
      </c>
      <c r="E468" s="40">
        <v>5.375</v>
      </c>
      <c r="F468" s="40">
        <v>4.3125</v>
      </c>
      <c r="G468" s="40">
        <v>0.875</v>
      </c>
      <c r="H468" s="40">
        <f t="shared" si="30"/>
        <v>7.125</v>
      </c>
      <c r="I468" s="40">
        <f t="shared" si="31"/>
        <v>6.0625</v>
      </c>
      <c r="J468" s="38" t="s">
        <v>302</v>
      </c>
      <c r="K468" s="40">
        <v>7.125</v>
      </c>
      <c r="L468" s="40">
        <v>12.125</v>
      </c>
      <c r="M468" s="41">
        <v>2</v>
      </c>
      <c r="N468" s="38">
        <v>2059</v>
      </c>
      <c r="O468" s="38" t="s">
        <v>1338</v>
      </c>
      <c r="P468" s="51"/>
      <c r="Q468" s="38"/>
      <c r="R468" s="168"/>
      <c r="S468" s="39" t="s">
        <v>309</v>
      </c>
      <c r="T468" s="43" t="s">
        <v>991</v>
      </c>
      <c r="U468" s="43"/>
      <c r="V468" s="43"/>
      <c r="W468" s="43"/>
      <c r="X468" s="43"/>
      <c r="Y468" s="250" t="s">
        <v>1338</v>
      </c>
    </row>
    <row r="469" spans="2:25">
      <c r="B469" s="26"/>
      <c r="C469" s="45" t="s">
        <v>992</v>
      </c>
      <c r="D469" s="45" t="s">
        <v>301</v>
      </c>
      <c r="E469" s="46">
        <v>4</v>
      </c>
      <c r="F469" s="46">
        <v>4</v>
      </c>
      <c r="G469" s="46">
        <v>1.5</v>
      </c>
      <c r="H469" s="46">
        <f t="shared" si="30"/>
        <v>7</v>
      </c>
      <c r="I469" s="46">
        <f t="shared" si="31"/>
        <v>7</v>
      </c>
      <c r="J469" s="44" t="s">
        <v>302</v>
      </c>
      <c r="K469" s="46">
        <v>7</v>
      </c>
      <c r="L469" s="46">
        <v>7</v>
      </c>
      <c r="M469" s="47">
        <v>1</v>
      </c>
      <c r="N469" s="44">
        <v>2060</v>
      </c>
      <c r="O469" s="44" t="s">
        <v>1338</v>
      </c>
      <c r="P469" s="52"/>
      <c r="Q469" s="44"/>
      <c r="R469" s="167"/>
      <c r="S469" s="45" t="s">
        <v>309</v>
      </c>
      <c r="T469" s="49" t="s">
        <v>993</v>
      </c>
      <c r="U469" s="49"/>
      <c r="V469" s="49"/>
      <c r="W469" s="49"/>
      <c r="X469" s="49"/>
      <c r="Y469" s="250" t="s">
        <v>1338</v>
      </c>
    </row>
    <row r="470" spans="2:25">
      <c r="B470" s="26"/>
      <c r="C470" s="39" t="s">
        <v>994</v>
      </c>
      <c r="D470" s="39" t="s">
        <v>301</v>
      </c>
      <c r="E470" s="40">
        <v>8</v>
      </c>
      <c r="F470" s="40">
        <v>4.5</v>
      </c>
      <c r="G470" s="40">
        <v>1.5</v>
      </c>
      <c r="H470" s="40">
        <f t="shared" si="30"/>
        <v>11</v>
      </c>
      <c r="I470" s="40">
        <f t="shared" si="31"/>
        <v>7.5</v>
      </c>
      <c r="J470" s="38" t="s">
        <v>302</v>
      </c>
      <c r="K470" s="40">
        <v>11</v>
      </c>
      <c r="L470" s="40">
        <v>7.5</v>
      </c>
      <c r="M470" s="41">
        <v>1</v>
      </c>
      <c r="N470" s="38">
        <v>2061</v>
      </c>
      <c r="O470" s="38" t="s">
        <v>1338</v>
      </c>
      <c r="P470" s="51"/>
      <c r="Q470" s="38"/>
      <c r="R470" s="168"/>
      <c r="S470" s="39" t="s">
        <v>303</v>
      </c>
      <c r="T470" s="43" t="s">
        <v>995</v>
      </c>
      <c r="U470" s="43"/>
      <c r="V470" s="43"/>
      <c r="W470" s="43"/>
      <c r="X470" s="43"/>
      <c r="Y470" s="250" t="s">
        <v>1338</v>
      </c>
    </row>
    <row r="471" spans="2:25">
      <c r="B471" s="26"/>
      <c r="C471" s="45" t="s">
        <v>996</v>
      </c>
      <c r="D471" s="45" t="s">
        <v>306</v>
      </c>
      <c r="E471" s="46">
        <v>8.1875</v>
      </c>
      <c r="F471" s="46">
        <v>4.625</v>
      </c>
      <c r="G471" s="46">
        <v>0.75</v>
      </c>
      <c r="H471" s="46">
        <f t="shared" si="30"/>
        <v>9.6875</v>
      </c>
      <c r="I471" s="46">
        <f t="shared" si="31"/>
        <v>6.125</v>
      </c>
      <c r="J471" s="44" t="s">
        <v>302</v>
      </c>
      <c r="K471" s="46">
        <v>9.6875</v>
      </c>
      <c r="L471" s="46">
        <v>6.125</v>
      </c>
      <c r="M471" s="47">
        <v>1</v>
      </c>
      <c r="N471" s="44">
        <v>2061</v>
      </c>
      <c r="O471" s="44" t="s">
        <v>1338</v>
      </c>
      <c r="P471" s="48"/>
      <c r="Q471" s="44"/>
      <c r="R471" s="167"/>
      <c r="S471" s="45" t="s">
        <v>307</v>
      </c>
      <c r="T471" s="49" t="s">
        <v>307</v>
      </c>
      <c r="U471" s="49"/>
      <c r="V471" s="49"/>
      <c r="W471" s="49"/>
      <c r="X471" s="49"/>
      <c r="Y471" s="250" t="s">
        <v>1338</v>
      </c>
    </row>
    <row r="472" spans="2:25">
      <c r="B472" s="26"/>
      <c r="C472" s="39" t="s">
        <v>997</v>
      </c>
      <c r="D472" s="39" t="s">
        <v>301</v>
      </c>
      <c r="E472" s="40">
        <v>4</v>
      </c>
      <c r="F472" s="40">
        <v>3.75</v>
      </c>
      <c r="G472" s="40">
        <v>1.5</v>
      </c>
      <c r="H472" s="40">
        <f t="shared" si="30"/>
        <v>7</v>
      </c>
      <c r="I472" s="40">
        <f t="shared" si="31"/>
        <v>6.75</v>
      </c>
      <c r="J472" s="38" t="s">
        <v>318</v>
      </c>
      <c r="K472" s="40">
        <v>7</v>
      </c>
      <c r="L472" s="40">
        <v>12.125</v>
      </c>
      <c r="M472" s="41">
        <v>2</v>
      </c>
      <c r="N472" s="38">
        <v>2062</v>
      </c>
      <c r="O472" s="38" t="s">
        <v>1338</v>
      </c>
      <c r="P472" s="51"/>
      <c r="Q472" s="38"/>
      <c r="R472" s="168"/>
      <c r="S472" s="39" t="s">
        <v>303</v>
      </c>
      <c r="T472" s="43" t="s">
        <v>998</v>
      </c>
      <c r="U472" s="43"/>
      <c r="V472" s="43"/>
      <c r="W472" s="43"/>
      <c r="X472" s="43"/>
      <c r="Y472" s="250" t="s">
        <v>1338</v>
      </c>
    </row>
    <row r="473" spans="2:25">
      <c r="B473" s="26"/>
      <c r="C473" s="45" t="s">
        <v>1001</v>
      </c>
      <c r="D473" s="45" t="s">
        <v>306</v>
      </c>
      <c r="E473" s="46">
        <v>4.125</v>
      </c>
      <c r="F473" s="46">
        <v>3.875</v>
      </c>
      <c r="G473" s="46">
        <v>0.75</v>
      </c>
      <c r="H473" s="46">
        <f t="shared" si="30"/>
        <v>5.625</v>
      </c>
      <c r="I473" s="46">
        <f t="shared" si="31"/>
        <v>5.375</v>
      </c>
      <c r="J473" s="44" t="s">
        <v>318</v>
      </c>
      <c r="K473" s="46">
        <v>7</v>
      </c>
      <c r="L473" s="46">
        <v>12.125</v>
      </c>
      <c r="M473" s="47">
        <v>2</v>
      </c>
      <c r="N473" s="44">
        <v>2062</v>
      </c>
      <c r="O473" s="44" t="s">
        <v>1338</v>
      </c>
      <c r="P473" s="48"/>
      <c r="Q473" s="44"/>
      <c r="R473" s="167"/>
      <c r="S473" s="45" t="s">
        <v>307</v>
      </c>
      <c r="T473" s="49" t="s">
        <v>307</v>
      </c>
      <c r="U473" s="49"/>
      <c r="V473" s="49"/>
      <c r="W473" s="49"/>
      <c r="X473" s="49"/>
      <c r="Y473" s="250" t="s">
        <v>1338</v>
      </c>
    </row>
    <row r="474" spans="2:25">
      <c r="B474" s="26"/>
      <c r="C474" s="39" t="s">
        <v>1002</v>
      </c>
      <c r="D474" s="39" t="s">
        <v>301</v>
      </c>
      <c r="E474" s="40">
        <v>3</v>
      </c>
      <c r="F474" s="40">
        <v>2.5</v>
      </c>
      <c r="G474" s="40">
        <v>1.5</v>
      </c>
      <c r="H474" s="40">
        <f t="shared" si="30"/>
        <v>6</v>
      </c>
      <c r="I474" s="40">
        <f t="shared" si="31"/>
        <v>5.5</v>
      </c>
      <c r="J474" s="38" t="s">
        <v>318</v>
      </c>
      <c r="K474" s="40">
        <v>6</v>
      </c>
      <c r="L474" s="40">
        <v>9.625</v>
      </c>
      <c r="M474" s="41">
        <v>2</v>
      </c>
      <c r="N474" s="38">
        <v>2063</v>
      </c>
      <c r="O474" s="38" t="s">
        <v>1338</v>
      </c>
      <c r="P474" s="51"/>
      <c r="Q474" s="38"/>
      <c r="R474" s="168"/>
      <c r="S474" s="39" t="s">
        <v>303</v>
      </c>
      <c r="T474" s="43" t="s">
        <v>1003</v>
      </c>
      <c r="U474" s="43"/>
      <c r="V474" s="43"/>
      <c r="W474" s="43"/>
      <c r="X474" s="43"/>
      <c r="Y474" s="250" t="s">
        <v>1338</v>
      </c>
    </row>
    <row r="475" spans="2:25">
      <c r="B475" s="26"/>
      <c r="C475" s="45" t="s">
        <v>1004</v>
      </c>
      <c r="D475" s="45" t="s">
        <v>306</v>
      </c>
      <c r="E475" s="46">
        <v>3.125</v>
      </c>
      <c r="F475" s="46">
        <v>2.625</v>
      </c>
      <c r="G475" s="46">
        <v>0.75</v>
      </c>
      <c r="H475" s="46">
        <f t="shared" si="30"/>
        <v>4.625</v>
      </c>
      <c r="I475" s="46">
        <f t="shared" si="31"/>
        <v>4.125</v>
      </c>
      <c r="J475" s="44" t="s">
        <v>318</v>
      </c>
      <c r="K475" s="46">
        <v>6</v>
      </c>
      <c r="L475" s="46">
        <v>9.625</v>
      </c>
      <c r="M475" s="47">
        <v>2</v>
      </c>
      <c r="N475" s="44">
        <v>2063</v>
      </c>
      <c r="O475" s="44" t="s">
        <v>1338</v>
      </c>
      <c r="P475" s="48"/>
      <c r="Q475" s="44"/>
      <c r="R475" s="167"/>
      <c r="S475" s="45" t="s">
        <v>307</v>
      </c>
      <c r="T475" s="49" t="s">
        <v>307</v>
      </c>
      <c r="U475" s="49"/>
      <c r="V475" s="49"/>
      <c r="W475" s="49"/>
      <c r="X475" s="49"/>
      <c r="Y475" s="250" t="s">
        <v>1338</v>
      </c>
    </row>
    <row r="476" spans="2:25">
      <c r="B476" s="26"/>
      <c r="C476" s="39" t="s">
        <v>1005</v>
      </c>
      <c r="D476" s="39" t="s">
        <v>301</v>
      </c>
      <c r="E476" s="40">
        <v>2.375</v>
      </c>
      <c r="F476" s="40">
        <v>1.96875</v>
      </c>
      <c r="G476" s="40">
        <v>1</v>
      </c>
      <c r="H476" s="40">
        <f t="shared" si="30"/>
        <v>4.375</v>
      </c>
      <c r="I476" s="40">
        <f t="shared" si="31"/>
        <v>3.96875</v>
      </c>
      <c r="J476" s="38" t="s">
        <v>302</v>
      </c>
      <c r="K476" s="40">
        <v>4.375</v>
      </c>
      <c r="L476" s="40">
        <v>7.9375</v>
      </c>
      <c r="M476" s="41">
        <v>2</v>
      </c>
      <c r="N476" s="38">
        <v>2064</v>
      </c>
      <c r="O476" s="38" t="s">
        <v>1338</v>
      </c>
      <c r="P476" s="51"/>
      <c r="Q476" s="38"/>
      <c r="R476" s="168"/>
      <c r="S476" s="39" t="s">
        <v>303</v>
      </c>
      <c r="T476" s="43" t="s">
        <v>1006</v>
      </c>
      <c r="U476" s="43"/>
      <c r="V476" s="43"/>
      <c r="W476" s="43"/>
      <c r="X476" s="43"/>
      <c r="Y476" s="250" t="s">
        <v>1338</v>
      </c>
    </row>
    <row r="477" spans="2:25">
      <c r="B477" s="26"/>
      <c r="C477" s="45" t="s">
        <v>1007</v>
      </c>
      <c r="D477" s="45" t="s">
        <v>306</v>
      </c>
      <c r="E477" s="46">
        <v>2.5</v>
      </c>
      <c r="F477" s="46">
        <v>2.09375</v>
      </c>
      <c r="G477" s="46">
        <v>0.625</v>
      </c>
      <c r="H477" s="46">
        <f t="shared" si="30"/>
        <v>3.75</v>
      </c>
      <c r="I477" s="46">
        <f t="shared" si="31"/>
        <v>3.34375</v>
      </c>
      <c r="J477" s="44" t="s">
        <v>302</v>
      </c>
      <c r="K477" s="46">
        <v>3.75</v>
      </c>
      <c r="L477" s="46">
        <v>6.6875</v>
      </c>
      <c r="M477" s="47">
        <v>2</v>
      </c>
      <c r="N477" s="44">
        <v>2064</v>
      </c>
      <c r="O477" s="44" t="s">
        <v>1338</v>
      </c>
      <c r="P477" s="48"/>
      <c r="Q477" s="44"/>
      <c r="R477" s="167"/>
      <c r="S477" s="45" t="s">
        <v>307</v>
      </c>
      <c r="T477" s="49" t="s">
        <v>307</v>
      </c>
      <c r="U477" s="49"/>
      <c r="V477" s="49"/>
      <c r="W477" s="49"/>
      <c r="X477" s="49"/>
      <c r="Y477" s="250" t="s">
        <v>1338</v>
      </c>
    </row>
    <row r="478" spans="2:25">
      <c r="B478" s="26"/>
      <c r="C478" s="39" t="s">
        <v>1008</v>
      </c>
      <c r="D478" s="39" t="s">
        <v>301</v>
      </c>
      <c r="E478" s="40">
        <v>3.3125</v>
      </c>
      <c r="F478" s="40">
        <v>2.5625</v>
      </c>
      <c r="G478" s="40">
        <v>0.6875</v>
      </c>
      <c r="H478" s="40">
        <f t="shared" si="30"/>
        <v>4.6875</v>
      </c>
      <c r="I478" s="40">
        <f t="shared" si="31"/>
        <v>3.9375</v>
      </c>
      <c r="J478" s="38" t="s">
        <v>302</v>
      </c>
      <c r="K478" s="40">
        <v>4.6875</v>
      </c>
      <c r="L478" s="40">
        <v>7.875</v>
      </c>
      <c r="M478" s="41">
        <v>2</v>
      </c>
      <c r="N478" s="38">
        <v>2065</v>
      </c>
      <c r="O478" s="38" t="s">
        <v>1338</v>
      </c>
      <c r="P478" s="51"/>
      <c r="Q478" s="38"/>
      <c r="R478" s="168"/>
      <c r="S478" s="39" t="s">
        <v>309</v>
      </c>
      <c r="T478" s="43" t="s">
        <v>1009</v>
      </c>
      <c r="U478" s="43"/>
      <c r="V478" s="43"/>
      <c r="W478" s="43"/>
      <c r="X478" s="43"/>
      <c r="Y478" s="250" t="s">
        <v>1338</v>
      </c>
    </row>
    <row r="479" spans="2:25">
      <c r="B479" s="26"/>
      <c r="C479" s="45" t="s">
        <v>1010</v>
      </c>
      <c r="D479" s="45" t="s">
        <v>301</v>
      </c>
      <c r="E479" s="46">
        <v>3.25</v>
      </c>
      <c r="F479" s="46">
        <v>2.25</v>
      </c>
      <c r="G479" s="46">
        <v>0.625</v>
      </c>
      <c r="H479" s="46">
        <f t="shared" si="30"/>
        <v>4.5</v>
      </c>
      <c r="I479" s="46">
        <f t="shared" si="31"/>
        <v>3.5</v>
      </c>
      <c r="J479" s="44" t="s">
        <v>302</v>
      </c>
      <c r="K479" s="46">
        <v>4.5</v>
      </c>
      <c r="L479" s="46">
        <v>7</v>
      </c>
      <c r="M479" s="47">
        <v>2</v>
      </c>
      <c r="N479" s="44">
        <v>2066</v>
      </c>
      <c r="O479" s="44" t="s">
        <v>1338</v>
      </c>
      <c r="P479" s="52"/>
      <c r="Q479" s="44"/>
      <c r="R479" s="167"/>
      <c r="S479" s="45" t="s">
        <v>309</v>
      </c>
      <c r="T479" s="49" t="s">
        <v>1011</v>
      </c>
      <c r="U479" s="49"/>
      <c r="V479" s="49"/>
      <c r="W479" s="49"/>
      <c r="X479" s="49"/>
      <c r="Y479" s="250" t="s">
        <v>1338</v>
      </c>
    </row>
    <row r="480" spans="2:25">
      <c r="B480" s="26"/>
      <c r="C480" s="39" t="s">
        <v>1012</v>
      </c>
      <c r="D480" s="39" t="s">
        <v>301</v>
      </c>
      <c r="E480" s="40">
        <v>5.5</v>
      </c>
      <c r="F480" s="40">
        <v>4.1875</v>
      </c>
      <c r="G480" s="40">
        <v>0.875</v>
      </c>
      <c r="H480" s="40">
        <f t="shared" si="30"/>
        <v>7.25</v>
      </c>
      <c r="I480" s="40">
        <f t="shared" si="31"/>
        <v>5.9375</v>
      </c>
      <c r="J480" s="38" t="s">
        <v>302</v>
      </c>
      <c r="K480" s="40">
        <v>7.25</v>
      </c>
      <c r="L480" s="40">
        <v>11.875</v>
      </c>
      <c r="M480" s="41">
        <v>2</v>
      </c>
      <c r="N480" s="38">
        <v>2067</v>
      </c>
      <c r="O480" s="38" t="s">
        <v>1338</v>
      </c>
      <c r="P480" s="51"/>
      <c r="Q480" s="38"/>
      <c r="R480" s="168"/>
      <c r="S480" s="39" t="s">
        <v>303</v>
      </c>
      <c r="T480" s="43" t="s">
        <v>1013</v>
      </c>
      <c r="U480" s="43"/>
      <c r="V480" s="43"/>
      <c r="W480" s="43"/>
      <c r="X480" s="43"/>
      <c r="Y480" s="250" t="s">
        <v>1338</v>
      </c>
    </row>
    <row r="481" spans="2:25">
      <c r="B481" s="26"/>
      <c r="C481" s="45" t="s">
        <v>1014</v>
      </c>
      <c r="D481" s="45" t="s">
        <v>306</v>
      </c>
      <c r="E481" s="46">
        <v>5.6875</v>
      </c>
      <c r="F481" s="46">
        <v>4.3125</v>
      </c>
      <c r="G481" s="46">
        <v>0.5625</v>
      </c>
      <c r="H481" s="46">
        <f t="shared" si="30"/>
        <v>6.8125</v>
      </c>
      <c r="I481" s="46">
        <f t="shared" si="31"/>
        <v>5.4375</v>
      </c>
      <c r="J481" s="44" t="s">
        <v>302</v>
      </c>
      <c r="K481" s="46">
        <v>6.8125</v>
      </c>
      <c r="L481" s="46">
        <v>10.875</v>
      </c>
      <c r="M481" s="47">
        <v>2</v>
      </c>
      <c r="N481" s="44">
        <v>2067</v>
      </c>
      <c r="O481" s="44" t="s">
        <v>1338</v>
      </c>
      <c r="P481" s="48"/>
      <c r="Q481" s="44"/>
      <c r="R481" s="167"/>
      <c r="S481" s="45" t="s">
        <v>307</v>
      </c>
      <c r="T481" s="49" t="s">
        <v>307</v>
      </c>
      <c r="U481" s="49"/>
      <c r="V481" s="49"/>
      <c r="W481" s="49"/>
      <c r="X481" s="49"/>
      <c r="Y481" s="250" t="s">
        <v>1338</v>
      </c>
    </row>
    <row r="482" spans="2:25">
      <c r="B482" s="26"/>
      <c r="C482" s="39" t="s">
        <v>1890</v>
      </c>
      <c r="D482" s="39" t="s">
        <v>301</v>
      </c>
      <c r="E482" s="40">
        <v>6.25</v>
      </c>
      <c r="F482" s="40">
        <v>6.25</v>
      </c>
      <c r="G482" s="40">
        <v>0.875</v>
      </c>
      <c r="H482" s="40">
        <f t="shared" si="30"/>
        <v>8</v>
      </c>
      <c r="I482" s="40">
        <f t="shared" si="31"/>
        <v>8</v>
      </c>
      <c r="J482" s="38" t="s">
        <v>302</v>
      </c>
      <c r="K482" s="40">
        <v>32.75</v>
      </c>
      <c r="L482" s="40">
        <v>24.5</v>
      </c>
      <c r="M482" s="41">
        <v>12</v>
      </c>
      <c r="N482" s="38">
        <v>2069</v>
      </c>
      <c r="O482" s="38" t="s">
        <v>269</v>
      </c>
      <c r="P482" s="51"/>
      <c r="Q482" s="38"/>
      <c r="R482" s="168"/>
      <c r="S482" s="39"/>
      <c r="T482" s="43"/>
      <c r="U482" s="43"/>
      <c r="V482" s="43"/>
      <c r="W482" s="43"/>
      <c r="X482" s="43"/>
      <c r="Y482" s="250" t="s">
        <v>269</v>
      </c>
    </row>
    <row r="483" spans="2:25">
      <c r="B483" s="26"/>
      <c r="C483" s="45" t="s">
        <v>1882</v>
      </c>
      <c r="D483" s="45" t="s">
        <v>306</v>
      </c>
      <c r="E483" s="46">
        <v>6.375</v>
      </c>
      <c r="F483" s="46">
        <v>6.375</v>
      </c>
      <c r="G483" s="46">
        <v>0.5</v>
      </c>
      <c r="H483" s="46">
        <f t="shared" si="30"/>
        <v>7.375</v>
      </c>
      <c r="I483" s="46">
        <f t="shared" si="31"/>
        <v>7.375</v>
      </c>
      <c r="J483" s="44" t="s">
        <v>302</v>
      </c>
      <c r="K483" s="46">
        <v>37.875</v>
      </c>
      <c r="L483" s="46">
        <v>22.625</v>
      </c>
      <c r="M483" s="47">
        <v>15</v>
      </c>
      <c r="N483" s="44">
        <v>2069</v>
      </c>
      <c r="O483" s="44" t="s">
        <v>269</v>
      </c>
      <c r="P483" s="52"/>
      <c r="Q483" s="44"/>
      <c r="R483" s="167"/>
      <c r="S483" s="45"/>
      <c r="T483" s="49"/>
      <c r="U483" s="49"/>
      <c r="V483" s="49"/>
      <c r="W483" s="49"/>
      <c r="X483" s="49"/>
      <c r="Y483" s="250" t="s">
        <v>269</v>
      </c>
    </row>
    <row r="484" spans="2:25">
      <c r="B484" s="26"/>
      <c r="C484" s="39" t="s">
        <v>1015</v>
      </c>
      <c r="D484" s="39" t="s">
        <v>301</v>
      </c>
      <c r="E484" s="40">
        <v>6.25</v>
      </c>
      <c r="F484" s="40">
        <v>6.25</v>
      </c>
      <c r="G484" s="40">
        <v>0.875</v>
      </c>
      <c r="H484" s="40">
        <f t="shared" si="30"/>
        <v>8</v>
      </c>
      <c r="I484" s="40">
        <f t="shared" si="31"/>
        <v>8</v>
      </c>
      <c r="J484" s="38" t="s">
        <v>302</v>
      </c>
      <c r="K484" s="40">
        <v>8</v>
      </c>
      <c r="L484" s="40">
        <v>8</v>
      </c>
      <c r="M484" s="41">
        <v>1</v>
      </c>
      <c r="N484" s="38">
        <v>2069</v>
      </c>
      <c r="O484" s="38" t="s">
        <v>1338</v>
      </c>
      <c r="P484" s="51"/>
      <c r="Q484" s="38"/>
      <c r="R484" s="168"/>
      <c r="S484" s="39" t="s">
        <v>303</v>
      </c>
      <c r="T484" s="43" t="s">
        <v>1016</v>
      </c>
      <c r="U484" s="43"/>
      <c r="V484" s="43"/>
      <c r="W484" s="43"/>
      <c r="X484" s="43"/>
      <c r="Y484" s="250" t="s">
        <v>1338</v>
      </c>
    </row>
    <row r="485" spans="2:25">
      <c r="B485" s="26"/>
      <c r="C485" s="45" t="s">
        <v>1017</v>
      </c>
      <c r="D485" s="45" t="s">
        <v>306</v>
      </c>
      <c r="E485" s="46">
        <v>6.4375</v>
      </c>
      <c r="F485" s="46">
        <v>6.4375</v>
      </c>
      <c r="G485" s="46">
        <v>0.5</v>
      </c>
      <c r="H485" s="46">
        <f t="shared" si="30"/>
        <v>7.4375</v>
      </c>
      <c r="I485" s="46">
        <f t="shared" si="31"/>
        <v>7.4375</v>
      </c>
      <c r="J485" s="44" t="s">
        <v>302</v>
      </c>
      <c r="K485" s="46">
        <v>7.4375</v>
      </c>
      <c r="L485" s="46">
        <v>7.4375</v>
      </c>
      <c r="M485" s="47">
        <v>1</v>
      </c>
      <c r="N485" s="44">
        <v>2069</v>
      </c>
      <c r="O485" s="44" t="s">
        <v>1338</v>
      </c>
      <c r="P485" s="48"/>
      <c r="Q485" s="44"/>
      <c r="R485" s="167"/>
      <c r="S485" s="45" t="s">
        <v>307</v>
      </c>
      <c r="T485" s="49" t="s">
        <v>307</v>
      </c>
      <c r="U485" s="49"/>
      <c r="V485" s="49"/>
      <c r="W485" s="49"/>
      <c r="X485" s="49"/>
      <c r="Y485" s="250" t="s">
        <v>1338</v>
      </c>
    </row>
    <row r="486" spans="2:25">
      <c r="B486" s="26"/>
      <c r="C486" s="39" t="s">
        <v>1851</v>
      </c>
      <c r="D486" s="39" t="s">
        <v>306</v>
      </c>
      <c r="E486" s="40">
        <v>6.46875</v>
      </c>
      <c r="F486" s="40">
        <v>6.46875</v>
      </c>
      <c r="G486" s="40">
        <v>0.5</v>
      </c>
      <c r="H486" s="40">
        <f>E486+G486*2</f>
        <v>7.46875</v>
      </c>
      <c r="I486" s="40">
        <f>F486+G486*2</f>
        <v>7.46875</v>
      </c>
      <c r="J486" s="38" t="s">
        <v>302</v>
      </c>
      <c r="K486" s="40">
        <f>H486</f>
        <v>7.46875</v>
      </c>
      <c r="L486" s="40">
        <f>I486</f>
        <v>7.46875</v>
      </c>
      <c r="M486" s="41">
        <v>1</v>
      </c>
      <c r="N486" s="38">
        <v>2069</v>
      </c>
      <c r="O486" s="38" t="s">
        <v>1338</v>
      </c>
      <c r="P486" s="42"/>
      <c r="Q486" s="38"/>
      <c r="R486" s="168"/>
      <c r="S486" s="39"/>
      <c r="T486" s="43"/>
      <c r="U486" s="43"/>
      <c r="V486" s="43"/>
      <c r="W486" s="43"/>
      <c r="X486" s="43"/>
      <c r="Y486" s="250" t="s">
        <v>1338</v>
      </c>
    </row>
    <row r="487" spans="2:25">
      <c r="B487" s="26"/>
      <c r="C487" s="45" t="s">
        <v>1018</v>
      </c>
      <c r="D487" s="45" t="s">
        <v>301</v>
      </c>
      <c r="E487" s="46">
        <v>9.4375</v>
      </c>
      <c r="F487" s="46">
        <v>3.125</v>
      </c>
      <c r="G487" s="46">
        <v>1</v>
      </c>
      <c r="H487" s="46">
        <f t="shared" ref="H487:H496" si="32">(E487+G487*2)</f>
        <v>11.4375</v>
      </c>
      <c r="I487" s="46">
        <f t="shared" ref="I487:I496" si="33">(F487+G487*2)</f>
        <v>5.125</v>
      </c>
      <c r="J487" s="44" t="s">
        <v>302</v>
      </c>
      <c r="K487" s="46">
        <v>11.4375</v>
      </c>
      <c r="L487" s="46">
        <v>5.125</v>
      </c>
      <c r="M487" s="47">
        <v>1</v>
      </c>
      <c r="N487" s="44">
        <v>2070</v>
      </c>
      <c r="O487" s="44" t="s">
        <v>1338</v>
      </c>
      <c r="P487" s="52"/>
      <c r="Q487" s="44"/>
      <c r="R487" s="167"/>
      <c r="S487" s="45" t="s">
        <v>309</v>
      </c>
      <c r="T487" s="49" t="s">
        <v>1020</v>
      </c>
      <c r="U487" s="49"/>
      <c r="V487" s="49"/>
      <c r="W487" s="49"/>
      <c r="X487" s="49"/>
      <c r="Y487" s="250" t="s">
        <v>1338</v>
      </c>
    </row>
    <row r="488" spans="2:25">
      <c r="B488" s="26"/>
      <c r="C488" s="39" t="s">
        <v>1021</v>
      </c>
      <c r="D488" s="39" t="s">
        <v>301</v>
      </c>
      <c r="E488" s="40">
        <v>5.3125</v>
      </c>
      <c r="F488" s="40">
        <v>3.5</v>
      </c>
      <c r="G488" s="40">
        <v>1</v>
      </c>
      <c r="H488" s="40">
        <f t="shared" si="32"/>
        <v>7.3125</v>
      </c>
      <c r="I488" s="40">
        <f t="shared" si="33"/>
        <v>5.5</v>
      </c>
      <c r="J488" s="38" t="s">
        <v>302</v>
      </c>
      <c r="K488" s="40">
        <v>7.3125</v>
      </c>
      <c r="L488" s="40">
        <v>5.5</v>
      </c>
      <c r="M488" s="41">
        <v>1</v>
      </c>
      <c r="N488" s="38">
        <v>2071</v>
      </c>
      <c r="O488" s="38" t="s">
        <v>1338</v>
      </c>
      <c r="P488" s="51"/>
      <c r="Q488" s="38"/>
      <c r="R488" s="168"/>
      <c r="S488" s="39" t="s">
        <v>309</v>
      </c>
      <c r="T488" s="43" t="s">
        <v>1022</v>
      </c>
      <c r="U488" s="43"/>
      <c r="V488" s="43"/>
      <c r="W488" s="43"/>
      <c r="X488" s="43"/>
      <c r="Y488" s="250" t="s">
        <v>1338</v>
      </c>
    </row>
    <row r="489" spans="2:25">
      <c r="B489" s="26"/>
      <c r="C489" s="45" t="s">
        <v>1079</v>
      </c>
      <c r="D489" s="45" t="s">
        <v>306</v>
      </c>
      <c r="E489" s="46">
        <v>3.125</v>
      </c>
      <c r="F489" s="46">
        <v>3.125</v>
      </c>
      <c r="G489" s="46">
        <v>1.5</v>
      </c>
      <c r="H489" s="46">
        <f t="shared" si="32"/>
        <v>6.125</v>
      </c>
      <c r="I489" s="46">
        <f t="shared" si="33"/>
        <v>6.125</v>
      </c>
      <c r="J489" s="44" t="s">
        <v>302</v>
      </c>
      <c r="K489" s="46">
        <f>H489</f>
        <v>6.125</v>
      </c>
      <c r="L489" s="46">
        <f>I489</f>
        <v>6.125</v>
      </c>
      <c r="M489" s="47">
        <v>1</v>
      </c>
      <c r="N489" s="44">
        <v>2074</v>
      </c>
      <c r="O489" s="44" t="s">
        <v>1338</v>
      </c>
      <c r="P489" s="52"/>
      <c r="Q489" s="44"/>
      <c r="R489" s="167"/>
      <c r="S489" s="45"/>
      <c r="T489" s="49"/>
      <c r="U489" s="49"/>
      <c r="V489" s="49"/>
      <c r="W489" s="49"/>
      <c r="X489" s="49"/>
      <c r="Y489" s="250" t="s">
        <v>1338</v>
      </c>
    </row>
    <row r="490" spans="2:25">
      <c r="B490" s="26"/>
      <c r="C490" s="39" t="s">
        <v>1080</v>
      </c>
      <c r="D490" s="39" t="s">
        <v>301</v>
      </c>
      <c r="E490" s="40">
        <v>3</v>
      </c>
      <c r="F490" s="40">
        <v>3</v>
      </c>
      <c r="G490" s="40">
        <v>2.5</v>
      </c>
      <c r="H490" s="40">
        <f t="shared" si="32"/>
        <v>8</v>
      </c>
      <c r="I490" s="40">
        <f t="shared" si="33"/>
        <v>8</v>
      </c>
      <c r="J490" s="38" t="s">
        <v>302</v>
      </c>
      <c r="K490" s="40">
        <f>H490</f>
        <v>8</v>
      </c>
      <c r="L490" s="40">
        <f>I490</f>
        <v>8</v>
      </c>
      <c r="M490" s="41">
        <v>1</v>
      </c>
      <c r="N490" s="38">
        <v>2074</v>
      </c>
      <c r="O490" s="38" t="s">
        <v>1338</v>
      </c>
      <c r="P490" s="51"/>
      <c r="Q490" s="38"/>
      <c r="R490" s="168"/>
      <c r="S490" s="39"/>
      <c r="T490" s="43"/>
      <c r="U490" s="43"/>
      <c r="V490" s="43"/>
      <c r="W490" s="43"/>
      <c r="X490" s="43"/>
      <c r="Y490" s="250" t="s">
        <v>1338</v>
      </c>
    </row>
    <row r="491" spans="2:25">
      <c r="B491" s="26"/>
      <c r="C491" s="45" t="s">
        <v>1023</v>
      </c>
      <c r="D491" s="45" t="s">
        <v>301</v>
      </c>
      <c r="E491" s="46">
        <v>2.5</v>
      </c>
      <c r="F491" s="46">
        <v>2</v>
      </c>
      <c r="G491" s="46">
        <v>0.75</v>
      </c>
      <c r="H491" s="46">
        <f t="shared" si="32"/>
        <v>4</v>
      </c>
      <c r="I491" s="46">
        <f t="shared" si="33"/>
        <v>3.5</v>
      </c>
      <c r="J491" s="44" t="s">
        <v>302</v>
      </c>
      <c r="K491" s="46">
        <v>8.0625</v>
      </c>
      <c r="L491" s="46">
        <v>10.5625</v>
      </c>
      <c r="M491" s="47">
        <v>6</v>
      </c>
      <c r="N491" s="44">
        <v>2075</v>
      </c>
      <c r="O491" s="44" t="s">
        <v>1338</v>
      </c>
      <c r="P491" s="52"/>
      <c r="Q491" s="44"/>
      <c r="R491" s="167"/>
      <c r="S491" s="45" t="s">
        <v>303</v>
      </c>
      <c r="T491" s="49" t="s">
        <v>1024</v>
      </c>
      <c r="U491" s="49"/>
      <c r="V491" s="49"/>
      <c r="W491" s="49"/>
      <c r="X491" s="49"/>
      <c r="Y491" s="250" t="s">
        <v>1338</v>
      </c>
    </row>
    <row r="492" spans="2:25">
      <c r="B492" s="26"/>
      <c r="C492" s="39" t="s">
        <v>1025</v>
      </c>
      <c r="D492" s="39" t="s">
        <v>306</v>
      </c>
      <c r="E492" s="40">
        <v>2.625</v>
      </c>
      <c r="F492" s="40">
        <v>2.125</v>
      </c>
      <c r="G492" s="40">
        <v>0.5625</v>
      </c>
      <c r="H492" s="40">
        <f t="shared" si="32"/>
        <v>3.75</v>
      </c>
      <c r="I492" s="40">
        <f t="shared" si="33"/>
        <v>3.25</v>
      </c>
      <c r="J492" s="38" t="s">
        <v>302</v>
      </c>
      <c r="K492" s="40">
        <v>7.5625</v>
      </c>
      <c r="L492" s="40">
        <v>9.8125</v>
      </c>
      <c r="M492" s="41">
        <v>6</v>
      </c>
      <c r="N492" s="38">
        <v>2075</v>
      </c>
      <c r="O492" s="38" t="s">
        <v>1338</v>
      </c>
      <c r="P492" s="42"/>
      <c r="Q492" s="38"/>
      <c r="R492" s="168"/>
      <c r="S492" s="39" t="s">
        <v>307</v>
      </c>
      <c r="T492" s="43" t="s">
        <v>307</v>
      </c>
      <c r="U492" s="43"/>
      <c r="V492" s="43"/>
      <c r="W492" s="43"/>
      <c r="X492" s="43"/>
      <c r="Y492" s="250" t="s">
        <v>1338</v>
      </c>
    </row>
    <row r="493" spans="2:25">
      <c r="B493" s="26"/>
      <c r="C493" s="45" t="s">
        <v>1026</v>
      </c>
      <c r="D493" s="45" t="s">
        <v>301</v>
      </c>
      <c r="E493" s="46">
        <v>2.9375</v>
      </c>
      <c r="F493" s="46">
        <v>2.4375</v>
      </c>
      <c r="G493" s="46">
        <v>1.25</v>
      </c>
      <c r="H493" s="46">
        <f t="shared" si="32"/>
        <v>5.4375</v>
      </c>
      <c r="I493" s="46">
        <f t="shared" si="33"/>
        <v>4.9375</v>
      </c>
      <c r="J493" s="44" t="s">
        <v>302</v>
      </c>
      <c r="K493" s="46">
        <v>5.4375</v>
      </c>
      <c r="L493" s="46">
        <v>9.875</v>
      </c>
      <c r="M493" s="47">
        <v>2</v>
      </c>
      <c r="N493" s="44">
        <v>2076</v>
      </c>
      <c r="O493" s="44" t="s">
        <v>1338</v>
      </c>
      <c r="P493" s="52"/>
      <c r="Q493" s="44"/>
      <c r="R493" s="167"/>
      <c r="S493" s="45" t="s">
        <v>303</v>
      </c>
      <c r="T493" s="49" t="s">
        <v>1027</v>
      </c>
      <c r="U493" s="49"/>
      <c r="V493" s="49"/>
      <c r="W493" s="49"/>
      <c r="X493" s="49"/>
      <c r="Y493" s="250" t="s">
        <v>1338</v>
      </c>
    </row>
    <row r="494" spans="2:25">
      <c r="B494" s="26"/>
      <c r="C494" s="39" t="s">
        <v>1028</v>
      </c>
      <c r="D494" s="39" t="s">
        <v>306</v>
      </c>
      <c r="E494" s="40">
        <v>3.0625</v>
      </c>
      <c r="F494" s="40">
        <v>2.5625</v>
      </c>
      <c r="G494" s="40">
        <v>0.625</v>
      </c>
      <c r="H494" s="40">
        <f t="shared" si="32"/>
        <v>4.3125</v>
      </c>
      <c r="I494" s="40">
        <f t="shared" si="33"/>
        <v>3.8125</v>
      </c>
      <c r="J494" s="38" t="s">
        <v>302</v>
      </c>
      <c r="K494" s="40">
        <v>4.3125</v>
      </c>
      <c r="L494" s="40">
        <v>7.625</v>
      </c>
      <c r="M494" s="41">
        <v>2</v>
      </c>
      <c r="N494" s="38">
        <v>2076</v>
      </c>
      <c r="O494" s="38" t="s">
        <v>1338</v>
      </c>
      <c r="P494" s="42"/>
      <c r="Q494" s="38"/>
      <c r="R494" s="168"/>
      <c r="S494" s="39" t="s">
        <v>307</v>
      </c>
      <c r="T494" s="43" t="s">
        <v>307</v>
      </c>
      <c r="U494" s="43"/>
      <c r="V494" s="43"/>
      <c r="W494" s="43"/>
      <c r="X494" s="43"/>
      <c r="Y494" s="250" t="s">
        <v>1338</v>
      </c>
    </row>
    <row r="495" spans="2:25">
      <c r="B495" s="26"/>
      <c r="C495" s="45" t="s">
        <v>1029</v>
      </c>
      <c r="D495" s="45" t="s">
        <v>301</v>
      </c>
      <c r="E495" s="46">
        <v>9.625</v>
      </c>
      <c r="F495" s="46">
        <v>2.625</v>
      </c>
      <c r="G495" s="46">
        <v>0.75</v>
      </c>
      <c r="H495" s="46">
        <f t="shared" si="32"/>
        <v>11.125</v>
      </c>
      <c r="I495" s="46">
        <f t="shared" si="33"/>
        <v>4.125</v>
      </c>
      <c r="J495" s="44" t="s">
        <v>302</v>
      </c>
      <c r="K495" s="46">
        <v>11.125</v>
      </c>
      <c r="L495" s="46">
        <v>8.25</v>
      </c>
      <c r="M495" s="47">
        <v>2</v>
      </c>
      <c r="N495" s="44">
        <v>2077</v>
      </c>
      <c r="O495" s="44" t="s">
        <v>1338</v>
      </c>
      <c r="P495" s="52"/>
      <c r="Q495" s="44"/>
      <c r="R495" s="167"/>
      <c r="S495" s="45" t="s">
        <v>303</v>
      </c>
      <c r="T495" s="49" t="s">
        <v>1030</v>
      </c>
      <c r="U495" s="49"/>
      <c r="V495" s="49"/>
      <c r="W495" s="49"/>
      <c r="X495" s="49"/>
      <c r="Y495" s="250" t="s">
        <v>1338</v>
      </c>
    </row>
    <row r="496" spans="2:25">
      <c r="B496" s="26"/>
      <c r="C496" s="39" t="s">
        <v>1031</v>
      </c>
      <c r="D496" s="39" t="s">
        <v>306</v>
      </c>
      <c r="E496" s="40">
        <v>9.8125</v>
      </c>
      <c r="F496" s="40">
        <v>2.75</v>
      </c>
      <c r="G496" s="40">
        <v>0.625</v>
      </c>
      <c r="H496" s="40">
        <f t="shared" si="32"/>
        <v>11.0625</v>
      </c>
      <c r="I496" s="40">
        <f t="shared" si="33"/>
        <v>4</v>
      </c>
      <c r="J496" s="38" t="s">
        <v>302</v>
      </c>
      <c r="K496" s="40">
        <v>11.0625</v>
      </c>
      <c r="L496" s="40">
        <v>8</v>
      </c>
      <c r="M496" s="41">
        <v>2</v>
      </c>
      <c r="N496" s="38">
        <v>2077</v>
      </c>
      <c r="O496" s="38" t="s">
        <v>1338</v>
      </c>
      <c r="P496" s="42"/>
      <c r="Q496" s="38"/>
      <c r="R496" s="168"/>
      <c r="S496" s="39" t="s">
        <v>307</v>
      </c>
      <c r="T496" s="43" t="s">
        <v>307</v>
      </c>
      <c r="U496" s="43"/>
      <c r="V496" s="43"/>
      <c r="W496" s="43"/>
      <c r="X496" s="43"/>
      <c r="Y496" s="250" t="s">
        <v>1338</v>
      </c>
    </row>
    <row r="497" spans="2:25">
      <c r="B497" s="26"/>
      <c r="C497" s="45" t="s">
        <v>1927</v>
      </c>
      <c r="D497" s="45" t="s">
        <v>301</v>
      </c>
      <c r="E497" s="46">
        <v>8.75</v>
      </c>
      <c r="F497" s="46">
        <v>2.1875</v>
      </c>
      <c r="G497" s="46">
        <v>1</v>
      </c>
      <c r="H497" s="46"/>
      <c r="I497" s="46"/>
      <c r="J497" s="44" t="s">
        <v>302</v>
      </c>
      <c r="K497" s="46">
        <v>33</v>
      </c>
      <c r="L497" s="46">
        <v>26.75</v>
      </c>
      <c r="M497" s="47">
        <v>18</v>
      </c>
      <c r="N497" s="44">
        <v>2078</v>
      </c>
      <c r="O497" s="44" t="s">
        <v>269</v>
      </c>
      <c r="P497" s="52"/>
      <c r="Q497" s="44"/>
      <c r="R497" s="167"/>
      <c r="S497" s="45"/>
      <c r="T497" s="49"/>
      <c r="U497" s="49"/>
      <c r="V497" s="49"/>
      <c r="W497" s="49"/>
      <c r="X497" s="49"/>
      <c r="Y497" s="250" t="s">
        <v>269</v>
      </c>
    </row>
    <row r="498" spans="2:25">
      <c r="B498" s="26"/>
      <c r="C498" s="39" t="s">
        <v>1928</v>
      </c>
      <c r="D498" s="39" t="s">
        <v>306</v>
      </c>
      <c r="E498" s="40">
        <v>8.9375</v>
      </c>
      <c r="F498" s="40">
        <v>2.3125</v>
      </c>
      <c r="G498" s="40">
        <v>0.5625</v>
      </c>
      <c r="H498" s="40"/>
      <c r="I498" s="40"/>
      <c r="J498" s="38" t="s">
        <v>302</v>
      </c>
      <c r="K498" s="40">
        <v>30.75</v>
      </c>
      <c r="L498" s="40">
        <v>25.675000000000001</v>
      </c>
      <c r="M498" s="41">
        <v>21</v>
      </c>
      <c r="N498" s="38">
        <v>2078</v>
      </c>
      <c r="O498" s="38" t="s">
        <v>269</v>
      </c>
      <c r="P498" s="51"/>
      <c r="Q498" s="38"/>
      <c r="R498" s="168"/>
      <c r="S498" s="39"/>
      <c r="T498" s="43"/>
      <c r="U498" s="43"/>
      <c r="V498" s="43"/>
      <c r="W498" s="43"/>
      <c r="X498" s="43"/>
      <c r="Y498" s="250" t="s">
        <v>269</v>
      </c>
    </row>
    <row r="499" spans="2:25">
      <c r="B499" s="26"/>
      <c r="C499" s="45" t="s">
        <v>1032</v>
      </c>
      <c r="D499" s="45" t="s">
        <v>301</v>
      </c>
      <c r="E499" s="46">
        <v>8.75</v>
      </c>
      <c r="F499" s="46">
        <v>2.1875</v>
      </c>
      <c r="G499" s="46">
        <v>1</v>
      </c>
      <c r="H499" s="46">
        <f t="shared" ref="H499:H516" si="34">(E499+G499*2)</f>
        <v>10.75</v>
      </c>
      <c r="I499" s="46">
        <f t="shared" ref="I499:I516" si="35">(F499+G499*2)</f>
        <v>4.1875</v>
      </c>
      <c r="J499" s="44" t="s">
        <v>302</v>
      </c>
      <c r="K499" s="46">
        <v>10.75</v>
      </c>
      <c r="L499" s="46">
        <v>8.375</v>
      </c>
      <c r="M499" s="47">
        <v>2</v>
      </c>
      <c r="N499" s="44">
        <v>2078</v>
      </c>
      <c r="O499" s="44" t="s">
        <v>1338</v>
      </c>
      <c r="P499" s="52"/>
      <c r="Q499" s="44"/>
      <c r="R499" s="167"/>
      <c r="S499" s="45" t="s">
        <v>303</v>
      </c>
      <c r="T499" s="49" t="s">
        <v>1033</v>
      </c>
      <c r="U499" s="49"/>
      <c r="V499" s="49"/>
      <c r="W499" s="49"/>
      <c r="X499" s="49"/>
      <c r="Y499" s="250" t="s">
        <v>1338</v>
      </c>
    </row>
    <row r="500" spans="2:25">
      <c r="B500" s="26"/>
      <c r="C500" s="39" t="s">
        <v>1034</v>
      </c>
      <c r="D500" s="39" t="s">
        <v>306</v>
      </c>
      <c r="E500" s="40">
        <v>8.9375</v>
      </c>
      <c r="F500" s="40">
        <v>2.3125</v>
      </c>
      <c r="G500" s="40">
        <v>0.5625</v>
      </c>
      <c r="H500" s="40">
        <f t="shared" si="34"/>
        <v>10.0625</v>
      </c>
      <c r="I500" s="40">
        <f t="shared" si="35"/>
        <v>3.4375</v>
      </c>
      <c r="J500" s="38" t="s">
        <v>302</v>
      </c>
      <c r="K500" s="40">
        <v>10.0625</v>
      </c>
      <c r="L500" s="40">
        <v>6.875</v>
      </c>
      <c r="M500" s="41">
        <v>2</v>
      </c>
      <c r="N500" s="38">
        <v>2078</v>
      </c>
      <c r="O500" s="38" t="s">
        <v>1338</v>
      </c>
      <c r="P500" s="42"/>
      <c r="Q500" s="38"/>
      <c r="R500" s="168"/>
      <c r="S500" s="39" t="s">
        <v>307</v>
      </c>
      <c r="T500" s="43" t="s">
        <v>307</v>
      </c>
      <c r="U500" s="43"/>
      <c r="V500" s="43"/>
      <c r="W500" s="43"/>
      <c r="X500" s="43"/>
      <c r="Y500" s="250" t="s">
        <v>1338</v>
      </c>
    </row>
    <row r="501" spans="2:25">
      <c r="B501" s="26"/>
      <c r="C501" s="45" t="s">
        <v>1035</v>
      </c>
      <c r="D501" s="45" t="s">
        <v>301</v>
      </c>
      <c r="E501" s="46">
        <v>3.75</v>
      </c>
      <c r="F501" s="46">
        <v>2.875</v>
      </c>
      <c r="G501" s="46">
        <v>1.40625</v>
      </c>
      <c r="H501" s="46">
        <f t="shared" si="34"/>
        <v>6.5625</v>
      </c>
      <c r="I501" s="46">
        <f t="shared" si="35"/>
        <v>5.6875</v>
      </c>
      <c r="J501" s="44" t="s">
        <v>302</v>
      </c>
      <c r="K501" s="46">
        <v>6.5625</v>
      </c>
      <c r="L501" s="46">
        <v>11.375</v>
      </c>
      <c r="M501" s="47">
        <v>2</v>
      </c>
      <c r="N501" s="44">
        <v>2079</v>
      </c>
      <c r="O501" s="44" t="s">
        <v>1338</v>
      </c>
      <c r="P501" s="52"/>
      <c r="Q501" s="44"/>
      <c r="R501" s="167"/>
      <c r="S501" s="45" t="s">
        <v>303</v>
      </c>
      <c r="T501" s="49" t="s">
        <v>1036</v>
      </c>
      <c r="U501" s="49"/>
      <c r="V501" s="49"/>
      <c r="W501" s="49"/>
      <c r="X501" s="49"/>
      <c r="Y501" s="250" t="s">
        <v>1338</v>
      </c>
    </row>
    <row r="502" spans="2:25">
      <c r="B502" s="26"/>
      <c r="C502" s="39" t="s">
        <v>1037</v>
      </c>
      <c r="D502" s="39" t="s">
        <v>306</v>
      </c>
      <c r="E502" s="40">
        <v>3.875</v>
      </c>
      <c r="F502" s="40">
        <v>3</v>
      </c>
      <c r="G502" s="40">
        <v>0.75</v>
      </c>
      <c r="H502" s="40">
        <f t="shared" si="34"/>
        <v>5.375</v>
      </c>
      <c r="I502" s="40">
        <f t="shared" si="35"/>
        <v>4.5</v>
      </c>
      <c r="J502" s="38" t="s">
        <v>302</v>
      </c>
      <c r="K502" s="40">
        <v>5.375</v>
      </c>
      <c r="L502" s="40">
        <v>9</v>
      </c>
      <c r="M502" s="41">
        <v>2</v>
      </c>
      <c r="N502" s="38">
        <v>2079</v>
      </c>
      <c r="O502" s="38" t="s">
        <v>1338</v>
      </c>
      <c r="P502" s="42"/>
      <c r="Q502" s="38"/>
      <c r="R502" s="168"/>
      <c r="S502" s="39" t="s">
        <v>307</v>
      </c>
      <c r="T502" s="43" t="s">
        <v>307</v>
      </c>
      <c r="U502" s="43"/>
      <c r="V502" s="43"/>
      <c r="W502" s="43"/>
      <c r="X502" s="43"/>
      <c r="Y502" s="250" t="s">
        <v>1338</v>
      </c>
    </row>
    <row r="503" spans="2:25">
      <c r="B503" s="26"/>
      <c r="C503" s="59" t="s">
        <v>28</v>
      </c>
      <c r="D503" s="59" t="s">
        <v>301</v>
      </c>
      <c r="E503" s="46">
        <v>3.75</v>
      </c>
      <c r="F503" s="46">
        <v>3</v>
      </c>
      <c r="G503" s="46">
        <f>13/16</f>
        <v>0.8125</v>
      </c>
      <c r="H503" s="46">
        <f t="shared" si="34"/>
        <v>5.375</v>
      </c>
      <c r="I503" s="46">
        <f t="shared" si="35"/>
        <v>4.625</v>
      </c>
      <c r="J503" s="44" t="s">
        <v>302</v>
      </c>
      <c r="K503" s="46">
        <f>M503*I503</f>
        <v>9.25</v>
      </c>
      <c r="L503" s="46">
        <f>H503</f>
        <v>5.375</v>
      </c>
      <c r="M503" s="47">
        <v>2</v>
      </c>
      <c r="N503" s="44">
        <v>2081</v>
      </c>
      <c r="O503" s="44" t="s">
        <v>1338</v>
      </c>
      <c r="P503" s="52"/>
      <c r="Q503" s="44"/>
      <c r="R503" s="167"/>
      <c r="S503" s="45"/>
      <c r="T503" s="49"/>
      <c r="U503" s="49"/>
      <c r="V503" s="49"/>
      <c r="W503" s="49"/>
      <c r="X503" s="49"/>
      <c r="Y503" s="250" t="s">
        <v>1338</v>
      </c>
    </row>
    <row r="504" spans="2:25">
      <c r="B504" s="26"/>
      <c r="C504" s="50" t="s">
        <v>27</v>
      </c>
      <c r="D504" s="50" t="s">
        <v>306</v>
      </c>
      <c r="E504" s="40">
        <v>3.875</v>
      </c>
      <c r="F504" s="40">
        <v>3.125</v>
      </c>
      <c r="G504" s="40">
        <v>1.375</v>
      </c>
      <c r="H504" s="40">
        <f t="shared" si="34"/>
        <v>6.625</v>
      </c>
      <c r="I504" s="40">
        <f t="shared" si="35"/>
        <v>5.875</v>
      </c>
      <c r="J504" s="38" t="s">
        <v>302</v>
      </c>
      <c r="K504" s="40">
        <f>M504*I504</f>
        <v>11.75</v>
      </c>
      <c r="L504" s="40">
        <f>H504</f>
        <v>6.625</v>
      </c>
      <c r="M504" s="41">
        <v>2</v>
      </c>
      <c r="N504" s="38">
        <v>2081</v>
      </c>
      <c r="O504" s="38" t="s">
        <v>1338</v>
      </c>
      <c r="P504" s="51"/>
      <c r="Q504" s="38"/>
      <c r="R504" s="168"/>
      <c r="S504" s="39"/>
      <c r="T504" s="43"/>
      <c r="U504" s="43"/>
      <c r="V504" s="43"/>
      <c r="W504" s="43"/>
      <c r="X504" s="43"/>
      <c r="Y504" s="250" t="s">
        <v>1338</v>
      </c>
    </row>
    <row r="505" spans="2:25">
      <c r="B505" s="26"/>
      <c r="C505" s="59" t="s">
        <v>29</v>
      </c>
      <c r="D505" s="59" t="s">
        <v>489</v>
      </c>
      <c r="E505" s="46">
        <v>3.75</v>
      </c>
      <c r="F505" s="46">
        <v>3</v>
      </c>
      <c r="G505" s="46">
        <v>0.75</v>
      </c>
      <c r="H505" s="46">
        <f t="shared" si="34"/>
        <v>5.25</v>
      </c>
      <c r="I505" s="46">
        <f t="shared" si="35"/>
        <v>4.5</v>
      </c>
      <c r="J505" s="44" t="s">
        <v>302</v>
      </c>
      <c r="K505" s="46">
        <f>M505*I505</f>
        <v>9</v>
      </c>
      <c r="L505" s="46">
        <f>H505</f>
        <v>5.25</v>
      </c>
      <c r="M505" s="47">
        <v>2</v>
      </c>
      <c r="N505" s="44">
        <v>2081</v>
      </c>
      <c r="O505" s="44" t="s">
        <v>1338</v>
      </c>
      <c r="P505" s="52"/>
      <c r="Q505" s="44"/>
      <c r="R505" s="167"/>
      <c r="S505" s="45"/>
      <c r="T505" s="49"/>
      <c r="U505" s="49"/>
      <c r="V505" s="49"/>
      <c r="W505" s="49"/>
      <c r="X505" s="49"/>
      <c r="Y505" s="250" t="s">
        <v>1338</v>
      </c>
    </row>
    <row r="506" spans="2:25">
      <c r="B506" s="25"/>
      <c r="C506" s="50" t="s">
        <v>2476</v>
      </c>
      <c r="D506" s="50" t="s">
        <v>301</v>
      </c>
      <c r="E506" s="40">
        <v>3.5</v>
      </c>
      <c r="F506" s="40">
        <v>3.5</v>
      </c>
      <c r="G506" s="40">
        <v>1.125</v>
      </c>
      <c r="H506" s="40">
        <f t="shared" si="34"/>
        <v>5.75</v>
      </c>
      <c r="I506" s="40">
        <f t="shared" si="35"/>
        <v>5.75</v>
      </c>
      <c r="J506" s="38" t="s">
        <v>318</v>
      </c>
      <c r="K506" s="40">
        <v>32.625</v>
      </c>
      <c r="L506" s="40">
        <v>23.25</v>
      </c>
      <c r="M506" s="41">
        <v>24</v>
      </c>
      <c r="N506" s="38">
        <v>2082</v>
      </c>
      <c r="O506" s="38" t="s">
        <v>269</v>
      </c>
      <c r="P506" s="57">
        <v>44279</v>
      </c>
      <c r="Q506" s="38"/>
      <c r="R506" s="168"/>
      <c r="S506" s="39"/>
      <c r="T506" s="43"/>
      <c r="U506" s="43"/>
      <c r="V506" s="43"/>
      <c r="W506" s="43"/>
      <c r="X506" s="43"/>
      <c r="Y506" s="250" t="s">
        <v>269</v>
      </c>
    </row>
    <row r="507" spans="2:25">
      <c r="B507" s="25"/>
      <c r="C507" s="59" t="s">
        <v>2548</v>
      </c>
      <c r="D507" s="59" t="s">
        <v>306</v>
      </c>
      <c r="E507" s="46">
        <v>3.625</v>
      </c>
      <c r="F507" s="46">
        <v>3.625</v>
      </c>
      <c r="G507" s="46">
        <v>0.75</v>
      </c>
      <c r="H507" s="46">
        <f t="shared" si="34"/>
        <v>5.125</v>
      </c>
      <c r="I507" s="46">
        <f t="shared" si="35"/>
        <v>5.125</v>
      </c>
      <c r="J507" s="44" t="s">
        <v>302</v>
      </c>
      <c r="K507" s="46">
        <f>H507*2</f>
        <v>10.25</v>
      </c>
      <c r="L507" s="46">
        <f>I507*2</f>
        <v>10.25</v>
      </c>
      <c r="M507" s="47">
        <v>4</v>
      </c>
      <c r="N507" s="44">
        <v>2082</v>
      </c>
      <c r="O507" s="44" t="s">
        <v>1338</v>
      </c>
      <c r="P507" s="53"/>
      <c r="Q507" s="44"/>
      <c r="R507" s="167"/>
      <c r="S507" s="45"/>
      <c r="T507" s="49"/>
      <c r="U507" s="49"/>
      <c r="V507" s="49"/>
      <c r="W507" s="49"/>
      <c r="X507" s="49"/>
      <c r="Y507" s="250" t="s">
        <v>1338</v>
      </c>
    </row>
    <row r="508" spans="2:25">
      <c r="B508" s="26"/>
      <c r="C508" s="50" t="s">
        <v>2549</v>
      </c>
      <c r="D508" s="50" t="s">
        <v>301</v>
      </c>
      <c r="E508" s="40">
        <v>3.5</v>
      </c>
      <c r="F508" s="40">
        <v>3.5</v>
      </c>
      <c r="G508" s="40">
        <v>1.125</v>
      </c>
      <c r="H508" s="40">
        <f t="shared" si="34"/>
        <v>5.75</v>
      </c>
      <c r="I508" s="40">
        <f t="shared" si="35"/>
        <v>5.75</v>
      </c>
      <c r="J508" s="38" t="s">
        <v>302</v>
      </c>
      <c r="K508" s="40">
        <f>H508*2</f>
        <v>11.5</v>
      </c>
      <c r="L508" s="40">
        <f>I508</f>
        <v>5.75</v>
      </c>
      <c r="M508" s="41">
        <v>2</v>
      </c>
      <c r="N508" s="38">
        <v>2082</v>
      </c>
      <c r="O508" s="38" t="s">
        <v>1338</v>
      </c>
      <c r="P508" s="57"/>
      <c r="Q508" s="38"/>
      <c r="R508" s="168"/>
      <c r="S508" s="39"/>
      <c r="T508" s="43"/>
      <c r="U508" s="43"/>
      <c r="V508" s="43"/>
      <c r="W508" s="43"/>
      <c r="X508" s="43"/>
      <c r="Y508" s="250" t="s">
        <v>1338</v>
      </c>
    </row>
    <row r="509" spans="2:25">
      <c r="B509" s="26"/>
      <c r="C509" s="45" t="s">
        <v>1038</v>
      </c>
      <c r="D509" s="45" t="s">
        <v>301</v>
      </c>
      <c r="E509" s="46">
        <v>6</v>
      </c>
      <c r="F509" s="46">
        <v>1.5</v>
      </c>
      <c r="G509" s="46">
        <v>0.625</v>
      </c>
      <c r="H509" s="46">
        <f t="shared" si="34"/>
        <v>7.25</v>
      </c>
      <c r="I509" s="46">
        <f t="shared" si="35"/>
        <v>2.75</v>
      </c>
      <c r="J509" s="44" t="s">
        <v>302</v>
      </c>
      <c r="K509" s="46">
        <v>7.25</v>
      </c>
      <c r="L509" s="46">
        <v>5.5</v>
      </c>
      <c r="M509" s="47">
        <v>2</v>
      </c>
      <c r="N509" s="44">
        <v>2083</v>
      </c>
      <c r="O509" s="44" t="s">
        <v>1338</v>
      </c>
      <c r="P509" s="52"/>
      <c r="Q509" s="44"/>
      <c r="R509" s="167"/>
      <c r="S509" s="45" t="s">
        <v>303</v>
      </c>
      <c r="T509" s="49" t="s">
        <v>1039</v>
      </c>
      <c r="U509" s="49"/>
      <c r="V509" s="49"/>
      <c r="W509" s="49"/>
      <c r="X509" s="49"/>
      <c r="Y509" s="250" t="s">
        <v>1338</v>
      </c>
    </row>
    <row r="510" spans="2:25">
      <c r="B510" s="26"/>
      <c r="C510" s="39" t="s">
        <v>1040</v>
      </c>
      <c r="D510" s="39" t="s">
        <v>306</v>
      </c>
      <c r="E510" s="40">
        <v>6.1875</v>
      </c>
      <c r="F510" s="40">
        <v>1.625</v>
      </c>
      <c r="G510" s="40">
        <v>0.5</v>
      </c>
      <c r="H510" s="40">
        <f t="shared" si="34"/>
        <v>7.1875</v>
      </c>
      <c r="I510" s="40">
        <f t="shared" si="35"/>
        <v>2.625</v>
      </c>
      <c r="J510" s="38" t="s">
        <v>302</v>
      </c>
      <c r="K510" s="40">
        <v>7.1875</v>
      </c>
      <c r="L510" s="40">
        <v>5.25</v>
      </c>
      <c r="M510" s="41">
        <v>2</v>
      </c>
      <c r="N510" s="38">
        <v>2083</v>
      </c>
      <c r="O510" s="38" t="s">
        <v>1338</v>
      </c>
      <c r="P510" s="42"/>
      <c r="Q510" s="38"/>
      <c r="R510" s="168"/>
      <c r="S510" s="39" t="s">
        <v>307</v>
      </c>
      <c r="T510" s="43" t="s">
        <v>307</v>
      </c>
      <c r="U510" s="43"/>
      <c r="V510" s="43"/>
      <c r="W510" s="43"/>
      <c r="X510" s="43"/>
      <c r="Y510" s="250" t="s">
        <v>1338</v>
      </c>
    </row>
    <row r="511" spans="2:25">
      <c r="B511" s="26"/>
      <c r="C511" s="45" t="s">
        <v>83</v>
      </c>
      <c r="D511" s="59" t="s">
        <v>301</v>
      </c>
      <c r="E511" s="46">
        <v>8.25</v>
      </c>
      <c r="F511" s="46">
        <v>6</v>
      </c>
      <c r="G511" s="46">
        <v>0.75</v>
      </c>
      <c r="H511" s="46">
        <f t="shared" si="34"/>
        <v>9.75</v>
      </c>
      <c r="I511" s="46">
        <f t="shared" si="35"/>
        <v>7.5</v>
      </c>
      <c r="J511" s="44" t="s">
        <v>302</v>
      </c>
      <c r="K511" s="46">
        <v>9.75</v>
      </c>
      <c r="L511" s="46">
        <v>7.5</v>
      </c>
      <c r="M511" s="47">
        <v>1</v>
      </c>
      <c r="N511" s="44">
        <v>2084</v>
      </c>
      <c r="O511" s="44" t="s">
        <v>1338</v>
      </c>
      <c r="P511" s="48"/>
      <c r="Q511" s="44"/>
      <c r="R511" s="167"/>
      <c r="S511" s="45"/>
      <c r="T511" s="49"/>
      <c r="U511" s="49"/>
      <c r="V511" s="49"/>
      <c r="W511" s="49"/>
      <c r="X511" s="49"/>
      <c r="Y511" s="250" t="s">
        <v>1338</v>
      </c>
    </row>
    <row r="512" spans="2:25">
      <c r="B512" s="26"/>
      <c r="C512" s="39" t="s">
        <v>82</v>
      </c>
      <c r="D512" s="50" t="s">
        <v>306</v>
      </c>
      <c r="E512" s="40">
        <v>8.375</v>
      </c>
      <c r="F512" s="40">
        <v>6.125</v>
      </c>
      <c r="G512" s="40">
        <v>0.75</v>
      </c>
      <c r="H512" s="40">
        <f t="shared" si="34"/>
        <v>9.875</v>
      </c>
      <c r="I512" s="40">
        <f t="shared" si="35"/>
        <v>7.625</v>
      </c>
      <c r="J512" s="38" t="s">
        <v>302</v>
      </c>
      <c r="K512" s="40">
        <v>9.875</v>
      </c>
      <c r="L512" s="40">
        <v>7.625</v>
      </c>
      <c r="M512" s="41">
        <v>1</v>
      </c>
      <c r="N512" s="38">
        <v>2084</v>
      </c>
      <c r="O512" s="38" t="s">
        <v>1338</v>
      </c>
      <c r="P512" s="42"/>
      <c r="Q512" s="38"/>
      <c r="R512" s="168"/>
      <c r="S512" s="39"/>
      <c r="T512" s="43"/>
      <c r="U512" s="43"/>
      <c r="V512" s="43"/>
      <c r="W512" s="43"/>
      <c r="X512" s="43"/>
      <c r="Y512" s="250" t="s">
        <v>1338</v>
      </c>
    </row>
    <row r="513" spans="2:25">
      <c r="B513" s="26"/>
      <c r="C513" s="45" t="s">
        <v>1041</v>
      </c>
      <c r="D513" s="45" t="s">
        <v>301</v>
      </c>
      <c r="E513" s="46">
        <v>3.8125</v>
      </c>
      <c r="F513" s="46">
        <v>3.1875</v>
      </c>
      <c r="G513" s="46">
        <v>1</v>
      </c>
      <c r="H513" s="46">
        <f t="shared" si="34"/>
        <v>5.8125</v>
      </c>
      <c r="I513" s="46">
        <f t="shared" si="35"/>
        <v>5.1875</v>
      </c>
      <c r="J513" s="44" t="s">
        <v>302</v>
      </c>
      <c r="K513" s="46">
        <v>5.8125</v>
      </c>
      <c r="L513" s="46">
        <v>10.375</v>
      </c>
      <c r="M513" s="47">
        <v>2</v>
      </c>
      <c r="N513" s="44">
        <v>2085</v>
      </c>
      <c r="O513" s="44" t="s">
        <v>1338</v>
      </c>
      <c r="P513" s="52"/>
      <c r="Q513" s="44"/>
      <c r="R513" s="167"/>
      <c r="S513" s="45" t="s">
        <v>303</v>
      </c>
      <c r="T513" s="49" t="s">
        <v>1042</v>
      </c>
      <c r="U513" s="49"/>
      <c r="V513" s="49"/>
      <c r="W513" s="49"/>
      <c r="X513" s="49"/>
      <c r="Y513" s="250" t="s">
        <v>1338</v>
      </c>
    </row>
    <row r="514" spans="2:25">
      <c r="B514" s="26"/>
      <c r="C514" s="39" t="s">
        <v>1043</v>
      </c>
      <c r="D514" s="39" t="s">
        <v>306</v>
      </c>
      <c r="E514" s="40">
        <v>3.9375</v>
      </c>
      <c r="F514" s="40">
        <v>3.3125</v>
      </c>
      <c r="G514" s="40">
        <v>0.625</v>
      </c>
      <c r="H514" s="40">
        <f t="shared" si="34"/>
        <v>5.1875</v>
      </c>
      <c r="I514" s="40">
        <f t="shared" si="35"/>
        <v>4.5625</v>
      </c>
      <c r="J514" s="38" t="s">
        <v>302</v>
      </c>
      <c r="K514" s="40">
        <v>5.1875</v>
      </c>
      <c r="L514" s="40">
        <v>9.125</v>
      </c>
      <c r="M514" s="41">
        <v>2</v>
      </c>
      <c r="N514" s="38">
        <v>2085</v>
      </c>
      <c r="O514" s="38" t="s">
        <v>1338</v>
      </c>
      <c r="P514" s="42"/>
      <c r="Q514" s="38"/>
      <c r="R514" s="168"/>
      <c r="S514" s="39" t="s">
        <v>307</v>
      </c>
      <c r="T514" s="43" t="s">
        <v>307</v>
      </c>
      <c r="U514" s="43"/>
      <c r="V514" s="43"/>
      <c r="W514" s="43"/>
      <c r="X514" s="43"/>
      <c r="Y514" s="250" t="s">
        <v>1338</v>
      </c>
    </row>
    <row r="515" spans="2:25">
      <c r="B515" s="26"/>
      <c r="C515" s="45" t="s">
        <v>1044</v>
      </c>
      <c r="D515" s="45" t="s">
        <v>301</v>
      </c>
      <c r="E515" s="46">
        <v>7</v>
      </c>
      <c r="F515" s="46">
        <v>4.125</v>
      </c>
      <c r="G515" s="46">
        <v>0.875</v>
      </c>
      <c r="H515" s="46">
        <f t="shared" si="34"/>
        <v>8.75</v>
      </c>
      <c r="I515" s="46">
        <f t="shared" si="35"/>
        <v>5.875</v>
      </c>
      <c r="J515" s="44" t="s">
        <v>302</v>
      </c>
      <c r="K515" s="46">
        <v>8.75</v>
      </c>
      <c r="L515" s="46">
        <v>5.875</v>
      </c>
      <c r="M515" s="47">
        <v>1</v>
      </c>
      <c r="N515" s="44">
        <v>2086</v>
      </c>
      <c r="O515" s="44" t="s">
        <v>1338</v>
      </c>
      <c r="P515" s="52"/>
      <c r="Q515" s="44"/>
      <c r="R515" s="167"/>
      <c r="S515" s="45" t="s">
        <v>303</v>
      </c>
      <c r="T515" s="49" t="s">
        <v>1045</v>
      </c>
      <c r="U515" s="49"/>
      <c r="V515" s="49"/>
      <c r="W515" s="49"/>
      <c r="X515" s="49"/>
      <c r="Y515" s="250" t="s">
        <v>1338</v>
      </c>
    </row>
    <row r="516" spans="2:25">
      <c r="B516" s="26"/>
      <c r="C516" s="39" t="s">
        <v>1046</v>
      </c>
      <c r="D516" s="39" t="s">
        <v>306</v>
      </c>
      <c r="E516" s="40">
        <v>7.1875</v>
      </c>
      <c r="F516" s="40">
        <v>4.25</v>
      </c>
      <c r="G516" s="40">
        <v>0.5625</v>
      </c>
      <c r="H516" s="40">
        <f t="shared" si="34"/>
        <v>8.3125</v>
      </c>
      <c r="I516" s="40">
        <f t="shared" si="35"/>
        <v>5.375</v>
      </c>
      <c r="J516" s="38" t="s">
        <v>302</v>
      </c>
      <c r="K516" s="40">
        <v>8.3125</v>
      </c>
      <c r="L516" s="40">
        <v>5.375</v>
      </c>
      <c r="M516" s="41">
        <v>1</v>
      </c>
      <c r="N516" s="38">
        <v>2086</v>
      </c>
      <c r="O516" s="38" t="s">
        <v>1338</v>
      </c>
      <c r="P516" s="42"/>
      <c r="Q516" s="38"/>
      <c r="R516" s="168"/>
      <c r="S516" s="39" t="s">
        <v>307</v>
      </c>
      <c r="T516" s="43" t="s">
        <v>307</v>
      </c>
      <c r="U516" s="43"/>
      <c r="V516" s="43"/>
      <c r="W516" s="43"/>
      <c r="X516" s="43"/>
      <c r="Y516" s="250" t="s">
        <v>1338</v>
      </c>
    </row>
    <row r="517" spans="2:25">
      <c r="B517" s="26"/>
      <c r="C517" s="45" t="s">
        <v>1941</v>
      </c>
      <c r="D517" s="45" t="s">
        <v>301</v>
      </c>
      <c r="E517" s="46">
        <v>8.5</v>
      </c>
      <c r="F517" s="46">
        <v>2</v>
      </c>
      <c r="G517" s="46">
        <v>1.1299999999999999</v>
      </c>
      <c r="H517" s="46">
        <v>10.75</v>
      </c>
      <c r="I517" s="46">
        <v>4.25</v>
      </c>
      <c r="J517" s="44" t="s">
        <v>302</v>
      </c>
      <c r="K517" s="46">
        <v>10.75</v>
      </c>
      <c r="L517" s="46">
        <v>8.5</v>
      </c>
      <c r="M517" s="60"/>
      <c r="N517" s="44">
        <v>2087</v>
      </c>
      <c r="O517" s="44" t="s">
        <v>269</v>
      </c>
      <c r="P517" s="52"/>
      <c r="Q517" s="44"/>
      <c r="R517" s="167"/>
      <c r="S517" s="45"/>
      <c r="T517" s="49"/>
      <c r="U517" s="49"/>
      <c r="V517" s="49"/>
      <c r="W517" s="49"/>
      <c r="X517" s="49"/>
      <c r="Y517" s="250" t="s">
        <v>269</v>
      </c>
    </row>
    <row r="518" spans="2:25">
      <c r="B518" s="26"/>
      <c r="C518" s="39" t="s">
        <v>1940</v>
      </c>
      <c r="D518" s="39" t="s">
        <v>306</v>
      </c>
      <c r="E518" s="40"/>
      <c r="F518" s="40"/>
      <c r="G518" s="40"/>
      <c r="H518" s="40"/>
      <c r="I518" s="40"/>
      <c r="J518" s="38" t="s">
        <v>302</v>
      </c>
      <c r="K518" s="40"/>
      <c r="L518" s="40"/>
      <c r="M518" s="61"/>
      <c r="N518" s="38">
        <v>2087</v>
      </c>
      <c r="O518" s="38" t="s">
        <v>269</v>
      </c>
      <c r="P518" s="51"/>
      <c r="Q518" s="38"/>
      <c r="R518" s="168"/>
      <c r="S518" s="39"/>
      <c r="T518" s="43"/>
      <c r="U518" s="43"/>
      <c r="V518" s="43"/>
      <c r="W518" s="43"/>
      <c r="X518" s="43"/>
      <c r="Y518" s="250" t="s">
        <v>269</v>
      </c>
    </row>
    <row r="519" spans="2:25">
      <c r="B519" s="26"/>
      <c r="C519" s="45" t="s">
        <v>1047</v>
      </c>
      <c r="D519" s="45" t="s">
        <v>301</v>
      </c>
      <c r="E519" s="46">
        <v>8.5</v>
      </c>
      <c r="F519" s="46">
        <v>2</v>
      </c>
      <c r="G519" s="46">
        <v>1.125</v>
      </c>
      <c r="H519" s="46">
        <f t="shared" ref="H519:H525" si="36">(E519+G519*2)</f>
        <v>10.75</v>
      </c>
      <c r="I519" s="46">
        <f t="shared" ref="I519:I525" si="37">(F519+G519*2)</f>
        <v>4.25</v>
      </c>
      <c r="J519" s="44" t="s">
        <v>302</v>
      </c>
      <c r="K519" s="46">
        <v>10.75</v>
      </c>
      <c r="L519" s="46">
        <v>8.5</v>
      </c>
      <c r="M519" s="60">
        <v>2</v>
      </c>
      <c r="N519" s="44">
        <v>2087</v>
      </c>
      <c r="O519" s="44" t="s">
        <v>1338</v>
      </c>
      <c r="P519" s="52"/>
      <c r="Q519" s="44"/>
      <c r="R519" s="167"/>
      <c r="S519" s="45" t="s">
        <v>303</v>
      </c>
      <c r="T519" s="49" t="s">
        <v>1048</v>
      </c>
      <c r="U519" s="49"/>
      <c r="V519" s="49"/>
      <c r="W519" s="49"/>
      <c r="X519" s="49"/>
      <c r="Y519" s="250" t="s">
        <v>1338</v>
      </c>
    </row>
    <row r="520" spans="2:25">
      <c r="B520" s="26"/>
      <c r="C520" s="39" t="s">
        <v>1049</v>
      </c>
      <c r="D520" s="39" t="s">
        <v>306</v>
      </c>
      <c r="E520" s="40">
        <v>8.6875</v>
      </c>
      <c r="F520" s="40">
        <v>2.125</v>
      </c>
      <c r="G520" s="40">
        <v>0.8125</v>
      </c>
      <c r="H520" s="40">
        <f t="shared" si="36"/>
        <v>10.3125</v>
      </c>
      <c r="I520" s="40">
        <f t="shared" si="37"/>
        <v>3.75</v>
      </c>
      <c r="J520" s="38" t="s">
        <v>302</v>
      </c>
      <c r="K520" s="40">
        <v>10.3125</v>
      </c>
      <c r="L520" s="40">
        <v>7.5</v>
      </c>
      <c r="M520" s="61">
        <v>2</v>
      </c>
      <c r="N520" s="38">
        <v>2087</v>
      </c>
      <c r="O520" s="38" t="s">
        <v>1338</v>
      </c>
      <c r="P520" s="42"/>
      <c r="Q520" s="38"/>
      <c r="R520" s="168"/>
      <c r="S520" s="39" t="s">
        <v>307</v>
      </c>
      <c r="T520" s="43" t="s">
        <v>307</v>
      </c>
      <c r="U520" s="43"/>
      <c r="V520" s="43"/>
      <c r="W520" s="43"/>
      <c r="X520" s="43"/>
      <c r="Y520" s="250" t="s">
        <v>1338</v>
      </c>
    </row>
    <row r="521" spans="2:25">
      <c r="B521" s="26"/>
      <c r="C521" s="45" t="s">
        <v>1894</v>
      </c>
      <c r="D521" s="45" t="s">
        <v>301</v>
      </c>
      <c r="E521" s="46">
        <v>3.75</v>
      </c>
      <c r="F521" s="46">
        <v>3.125</v>
      </c>
      <c r="G521" s="46">
        <v>1</v>
      </c>
      <c r="H521" s="46">
        <f t="shared" si="36"/>
        <v>5.75</v>
      </c>
      <c r="I521" s="46">
        <f t="shared" si="37"/>
        <v>5.125</v>
      </c>
      <c r="J521" s="44" t="s">
        <v>302</v>
      </c>
      <c r="K521" s="46">
        <v>34.5</v>
      </c>
      <c r="L521" s="46">
        <v>25.625</v>
      </c>
      <c r="M521" s="60">
        <v>30</v>
      </c>
      <c r="N521" s="44">
        <v>2088</v>
      </c>
      <c r="O521" s="44" t="s">
        <v>269</v>
      </c>
      <c r="P521" s="53">
        <v>42606</v>
      </c>
      <c r="Q521" s="44"/>
      <c r="R521" s="167"/>
      <c r="S521" s="45"/>
      <c r="T521" s="49"/>
      <c r="U521" s="49"/>
      <c r="V521" s="49"/>
      <c r="W521" s="49"/>
      <c r="X521" s="49"/>
      <c r="Y521" s="250" t="s">
        <v>269</v>
      </c>
    </row>
    <row r="522" spans="2:25">
      <c r="B522" s="26"/>
      <c r="C522" s="39" t="s">
        <v>1925</v>
      </c>
      <c r="D522" s="39" t="s">
        <v>306</v>
      </c>
      <c r="E522" s="40">
        <v>3.875</v>
      </c>
      <c r="F522" s="40">
        <v>3.25</v>
      </c>
      <c r="G522" s="40">
        <v>0.75</v>
      </c>
      <c r="H522" s="40">
        <f t="shared" si="36"/>
        <v>5.375</v>
      </c>
      <c r="I522" s="40">
        <f t="shared" si="37"/>
        <v>4.75</v>
      </c>
      <c r="J522" s="38" t="s">
        <v>302</v>
      </c>
      <c r="K522" s="40">
        <v>37.625</v>
      </c>
      <c r="L522" s="40">
        <v>23.75</v>
      </c>
      <c r="M522" s="61">
        <v>35</v>
      </c>
      <c r="N522" s="38">
        <v>2088</v>
      </c>
      <c r="O522" s="38" t="s">
        <v>269</v>
      </c>
      <c r="P522" s="57">
        <v>42606</v>
      </c>
      <c r="Q522" s="38"/>
      <c r="R522" s="168"/>
      <c r="S522" s="39"/>
      <c r="T522" s="43"/>
      <c r="U522" s="43"/>
      <c r="V522" s="43"/>
      <c r="W522" s="43"/>
      <c r="X522" s="43"/>
      <c r="Y522" s="250" t="s">
        <v>269</v>
      </c>
    </row>
    <row r="523" spans="2:25">
      <c r="B523" s="26"/>
      <c r="C523" s="45" t="s">
        <v>2706</v>
      </c>
      <c r="D523" s="45" t="s">
        <v>301</v>
      </c>
      <c r="E523" s="46">
        <v>3.75</v>
      </c>
      <c r="F523" s="46">
        <v>3.125</v>
      </c>
      <c r="G523" s="46">
        <v>1</v>
      </c>
      <c r="H523" s="46">
        <f t="shared" si="36"/>
        <v>5.75</v>
      </c>
      <c r="I523" s="46">
        <f t="shared" si="37"/>
        <v>5.125</v>
      </c>
      <c r="J523" s="44" t="s">
        <v>318</v>
      </c>
      <c r="K523" s="46">
        <v>33.375</v>
      </c>
      <c r="L523" s="46">
        <v>25.625</v>
      </c>
      <c r="M523" s="60">
        <v>30</v>
      </c>
      <c r="N523" s="44">
        <v>2088</v>
      </c>
      <c r="O523" s="44" t="s">
        <v>269</v>
      </c>
      <c r="P523" s="53">
        <v>44048</v>
      </c>
      <c r="Q523" s="44"/>
      <c r="R523" s="167"/>
      <c r="S523" s="45"/>
      <c r="T523" s="49"/>
      <c r="U523" s="49"/>
      <c r="V523" s="49"/>
      <c r="W523" s="49"/>
      <c r="X523" s="49"/>
      <c r="Y523" s="250" t="s">
        <v>269</v>
      </c>
    </row>
    <row r="524" spans="2:25">
      <c r="B524" s="26"/>
      <c r="C524" s="39" t="s">
        <v>1050</v>
      </c>
      <c r="D524" s="39" t="s">
        <v>301</v>
      </c>
      <c r="E524" s="40">
        <v>3.75</v>
      </c>
      <c r="F524" s="40">
        <v>3.125</v>
      </c>
      <c r="G524" s="40">
        <v>1</v>
      </c>
      <c r="H524" s="40">
        <f t="shared" si="36"/>
        <v>5.75</v>
      </c>
      <c r="I524" s="40">
        <f t="shared" si="37"/>
        <v>5.125</v>
      </c>
      <c r="J524" s="38" t="s">
        <v>302</v>
      </c>
      <c r="K524" s="40">
        <v>5.75</v>
      </c>
      <c r="L524" s="40">
        <v>10.25</v>
      </c>
      <c r="M524" s="61">
        <v>2</v>
      </c>
      <c r="N524" s="38">
        <v>2088</v>
      </c>
      <c r="O524" s="38" t="s">
        <v>1338</v>
      </c>
      <c r="P524" s="51"/>
      <c r="Q524" s="38"/>
      <c r="R524" s="168"/>
      <c r="S524" s="39" t="s">
        <v>303</v>
      </c>
      <c r="T524" s="43" t="s">
        <v>1051</v>
      </c>
      <c r="U524" s="43"/>
      <c r="V524" s="43"/>
      <c r="W524" s="43"/>
      <c r="X524" s="43"/>
      <c r="Y524" s="250" t="s">
        <v>1338</v>
      </c>
    </row>
    <row r="525" spans="2:25">
      <c r="B525" s="26"/>
      <c r="C525" s="45" t="s">
        <v>1052</v>
      </c>
      <c r="D525" s="45" t="s">
        <v>306</v>
      </c>
      <c r="E525" s="46">
        <v>3.875</v>
      </c>
      <c r="F525" s="46">
        <v>3.25</v>
      </c>
      <c r="G525" s="46">
        <v>0.75</v>
      </c>
      <c r="H525" s="46">
        <f t="shared" si="36"/>
        <v>5.375</v>
      </c>
      <c r="I525" s="46">
        <f t="shared" si="37"/>
        <v>4.75</v>
      </c>
      <c r="J525" s="44" t="s">
        <v>302</v>
      </c>
      <c r="K525" s="46">
        <v>5.375</v>
      </c>
      <c r="L525" s="46">
        <v>9.5</v>
      </c>
      <c r="M525" s="60">
        <v>2</v>
      </c>
      <c r="N525" s="44">
        <v>2088</v>
      </c>
      <c r="O525" s="44" t="s">
        <v>1338</v>
      </c>
      <c r="P525" s="48"/>
      <c r="Q525" s="44"/>
      <c r="R525" s="167"/>
      <c r="S525" s="45" t="s">
        <v>307</v>
      </c>
      <c r="T525" s="49" t="s">
        <v>307</v>
      </c>
      <c r="U525" s="49"/>
      <c r="V525" s="49"/>
      <c r="W525" s="49"/>
      <c r="X525" s="49"/>
      <c r="Y525" s="250" t="s">
        <v>1338</v>
      </c>
    </row>
    <row r="526" spans="2:25">
      <c r="B526" s="26"/>
      <c r="C526" s="39" t="s">
        <v>1848</v>
      </c>
      <c r="D526" s="39" t="s">
        <v>306</v>
      </c>
      <c r="E526" s="40">
        <v>3.96875</v>
      </c>
      <c r="F526" s="40">
        <v>3.96875</v>
      </c>
      <c r="G526" s="40">
        <v>0.75</v>
      </c>
      <c r="H526" s="40">
        <f>E526+G526*2</f>
        <v>5.46875</v>
      </c>
      <c r="I526" s="40">
        <f>F526+G526*2</f>
        <v>5.46875</v>
      </c>
      <c r="J526" s="38" t="s">
        <v>302</v>
      </c>
      <c r="K526" s="40">
        <f>H526</f>
        <v>5.46875</v>
      </c>
      <c r="L526" s="40">
        <f>I526</f>
        <v>5.46875</v>
      </c>
      <c r="M526" s="61">
        <v>1</v>
      </c>
      <c r="N526" s="38">
        <v>2088</v>
      </c>
      <c r="O526" s="38" t="s">
        <v>1338</v>
      </c>
      <c r="P526" s="51"/>
      <c r="Q526" s="38"/>
      <c r="R526" s="168"/>
      <c r="S526" s="39"/>
      <c r="T526" s="43"/>
      <c r="U526" s="43"/>
      <c r="V526" s="43"/>
      <c r="W526" s="43"/>
      <c r="X526" s="43"/>
      <c r="Y526" s="250" t="s">
        <v>1338</v>
      </c>
    </row>
    <row r="527" spans="2:25">
      <c r="B527" s="26"/>
      <c r="C527" s="45" t="s">
        <v>1999</v>
      </c>
      <c r="D527" s="45" t="s">
        <v>301</v>
      </c>
      <c r="E527" s="46">
        <v>3.75</v>
      </c>
      <c r="F527" s="46">
        <v>3.125</v>
      </c>
      <c r="G527" s="46">
        <v>2</v>
      </c>
      <c r="H527" s="46">
        <f t="shared" ref="H527:H534" si="38">(E527+G527*2)</f>
        <v>7.75</v>
      </c>
      <c r="I527" s="46">
        <f t="shared" ref="I527:I534" si="39">(F527+G527*2)</f>
        <v>7.125</v>
      </c>
      <c r="J527" s="44" t="s">
        <v>302</v>
      </c>
      <c r="K527" s="46">
        <f>I527</f>
        <v>7.125</v>
      </c>
      <c r="L527" s="46">
        <f>H527</f>
        <v>7.75</v>
      </c>
      <c r="M527" s="60">
        <v>1</v>
      </c>
      <c r="N527" s="44">
        <v>2088</v>
      </c>
      <c r="O527" s="44" t="s">
        <v>1338</v>
      </c>
      <c r="P527" s="52"/>
      <c r="Q527" s="44"/>
      <c r="R527" s="167"/>
      <c r="S527" s="45"/>
      <c r="T527" s="49"/>
      <c r="U527" s="49"/>
      <c r="V527" s="49"/>
      <c r="W527" s="49"/>
      <c r="X527" s="49"/>
      <c r="Y527" s="250" t="s">
        <v>1338</v>
      </c>
    </row>
    <row r="528" spans="2:25">
      <c r="B528" s="26"/>
      <c r="C528" s="39" t="s">
        <v>54</v>
      </c>
      <c r="D528" s="39" t="s">
        <v>301</v>
      </c>
      <c r="E528" s="40">
        <v>5</v>
      </c>
      <c r="F528" s="40">
        <v>3.5</v>
      </c>
      <c r="G528" s="40">
        <v>1</v>
      </c>
      <c r="H528" s="40">
        <f t="shared" si="38"/>
        <v>7</v>
      </c>
      <c r="I528" s="40">
        <f t="shared" si="39"/>
        <v>5.5</v>
      </c>
      <c r="J528" s="38" t="s">
        <v>302</v>
      </c>
      <c r="K528" s="40">
        <v>38</v>
      </c>
      <c r="L528" s="40">
        <v>23</v>
      </c>
      <c r="M528" s="61">
        <v>20</v>
      </c>
      <c r="N528" s="38">
        <v>2089</v>
      </c>
      <c r="O528" s="38" t="s">
        <v>269</v>
      </c>
      <c r="P528" s="51"/>
      <c r="Q528" s="38"/>
      <c r="R528" s="168"/>
      <c r="S528" s="39"/>
      <c r="T528" s="43"/>
      <c r="U528" s="43"/>
      <c r="V528" s="43"/>
      <c r="W528" s="43"/>
      <c r="X528" s="43"/>
      <c r="Y528" s="250" t="s">
        <v>269</v>
      </c>
    </row>
    <row r="529" spans="2:25">
      <c r="B529" s="26"/>
      <c r="C529" s="45" t="s">
        <v>53</v>
      </c>
      <c r="D529" s="45" t="s">
        <v>306</v>
      </c>
      <c r="E529" s="46">
        <v>5.1875</v>
      </c>
      <c r="F529" s="46">
        <v>3.625</v>
      </c>
      <c r="G529" s="46">
        <v>0.75</v>
      </c>
      <c r="H529" s="46">
        <f t="shared" si="38"/>
        <v>6.6875</v>
      </c>
      <c r="I529" s="46">
        <f t="shared" si="39"/>
        <v>5.125</v>
      </c>
      <c r="J529" s="44" t="s">
        <v>302</v>
      </c>
      <c r="K529" s="46">
        <v>35</v>
      </c>
      <c r="L529" s="46">
        <v>27</v>
      </c>
      <c r="M529" s="60">
        <v>25</v>
      </c>
      <c r="N529" s="44">
        <v>2089</v>
      </c>
      <c r="O529" s="44" t="s">
        <v>269</v>
      </c>
      <c r="P529" s="48"/>
      <c r="Q529" s="44"/>
      <c r="R529" s="167"/>
      <c r="S529" s="45"/>
      <c r="T529" s="49"/>
      <c r="U529" s="49"/>
      <c r="V529" s="49"/>
      <c r="W529" s="49"/>
      <c r="X529" s="49"/>
      <c r="Y529" s="250" t="s">
        <v>269</v>
      </c>
    </row>
    <row r="530" spans="2:25">
      <c r="B530" s="26"/>
      <c r="C530" s="39" t="s">
        <v>1053</v>
      </c>
      <c r="D530" s="39" t="s">
        <v>301</v>
      </c>
      <c r="E530" s="40">
        <v>5</v>
      </c>
      <c r="F530" s="40">
        <v>3.5</v>
      </c>
      <c r="G530" s="40">
        <v>1</v>
      </c>
      <c r="H530" s="40">
        <f t="shared" si="38"/>
        <v>7</v>
      </c>
      <c r="I530" s="40">
        <f t="shared" si="39"/>
        <v>5.5</v>
      </c>
      <c r="J530" s="38" t="s">
        <v>302</v>
      </c>
      <c r="K530" s="40">
        <v>7</v>
      </c>
      <c r="L530" s="40">
        <v>11</v>
      </c>
      <c r="M530" s="61">
        <v>2</v>
      </c>
      <c r="N530" s="38">
        <v>2089</v>
      </c>
      <c r="O530" s="38" t="s">
        <v>1338</v>
      </c>
      <c r="P530" s="51"/>
      <c r="Q530" s="38"/>
      <c r="R530" s="168"/>
      <c r="S530" s="39" t="s">
        <v>303</v>
      </c>
      <c r="T530" s="43" t="s">
        <v>1054</v>
      </c>
      <c r="U530" s="43"/>
      <c r="V530" s="43"/>
      <c r="W530" s="43"/>
      <c r="X530" s="43"/>
      <c r="Y530" s="250" t="s">
        <v>1338</v>
      </c>
    </row>
    <row r="531" spans="2:25">
      <c r="B531" s="26"/>
      <c r="C531" s="45" t="s">
        <v>1055</v>
      </c>
      <c r="D531" s="45" t="s">
        <v>306</v>
      </c>
      <c r="E531" s="46">
        <v>5.1875</v>
      </c>
      <c r="F531" s="46">
        <v>3.625</v>
      </c>
      <c r="G531" s="46">
        <v>0.75</v>
      </c>
      <c r="H531" s="46">
        <f t="shared" si="38"/>
        <v>6.6875</v>
      </c>
      <c r="I531" s="46">
        <f t="shared" si="39"/>
        <v>5.125</v>
      </c>
      <c r="J531" s="44" t="s">
        <v>302</v>
      </c>
      <c r="K531" s="46">
        <v>6.6875</v>
      </c>
      <c r="L531" s="46">
        <v>10.25</v>
      </c>
      <c r="M531" s="60">
        <v>2</v>
      </c>
      <c r="N531" s="44">
        <v>2089</v>
      </c>
      <c r="O531" s="44" t="s">
        <v>1338</v>
      </c>
      <c r="P531" s="48"/>
      <c r="Q531" s="44"/>
      <c r="R531" s="167"/>
      <c r="S531" s="45" t="s">
        <v>307</v>
      </c>
      <c r="T531" s="49" t="s">
        <v>307</v>
      </c>
      <c r="U531" s="49"/>
      <c r="V531" s="49"/>
      <c r="W531" s="49"/>
      <c r="X531" s="49"/>
      <c r="Y531" s="250" t="s">
        <v>1338</v>
      </c>
    </row>
    <row r="532" spans="2:25">
      <c r="B532" s="26"/>
      <c r="C532" s="39" t="s">
        <v>1056</v>
      </c>
      <c r="D532" s="39" t="s">
        <v>301</v>
      </c>
      <c r="E532" s="40">
        <v>11</v>
      </c>
      <c r="F532" s="40">
        <v>2.1875</v>
      </c>
      <c r="G532" s="40">
        <v>0.75</v>
      </c>
      <c r="H532" s="40">
        <f t="shared" si="38"/>
        <v>12.5</v>
      </c>
      <c r="I532" s="40">
        <f t="shared" si="39"/>
        <v>3.6875</v>
      </c>
      <c r="J532" s="38" t="s">
        <v>302</v>
      </c>
      <c r="K532" s="40">
        <v>12.5</v>
      </c>
      <c r="L532" s="40">
        <f>M532*I532</f>
        <v>7.375</v>
      </c>
      <c r="M532" s="61">
        <v>2</v>
      </c>
      <c r="N532" s="38">
        <v>2090</v>
      </c>
      <c r="O532" s="38" t="s">
        <v>1338</v>
      </c>
      <c r="P532" s="51"/>
      <c r="Q532" s="38"/>
      <c r="R532" s="168"/>
      <c r="S532" s="39" t="s">
        <v>303</v>
      </c>
      <c r="T532" s="43" t="s">
        <v>1057</v>
      </c>
      <c r="U532" s="43"/>
      <c r="V532" s="43"/>
      <c r="W532" s="43"/>
      <c r="X532" s="43"/>
      <c r="Y532" s="250" t="s">
        <v>1338</v>
      </c>
    </row>
    <row r="533" spans="2:25">
      <c r="B533" s="26"/>
      <c r="C533" s="45" t="s">
        <v>1058</v>
      </c>
      <c r="D533" s="45" t="s">
        <v>306</v>
      </c>
      <c r="E533" s="46">
        <v>11.1875</v>
      </c>
      <c r="F533" s="46">
        <v>2.25</v>
      </c>
      <c r="G533" s="46">
        <v>0.625</v>
      </c>
      <c r="H533" s="46">
        <f t="shared" si="38"/>
        <v>12.4375</v>
      </c>
      <c r="I533" s="46">
        <f t="shared" si="39"/>
        <v>3.5</v>
      </c>
      <c r="J533" s="44" t="s">
        <v>302</v>
      </c>
      <c r="K533" s="46">
        <v>12.4375</v>
      </c>
      <c r="L533" s="46">
        <f>2*I533</f>
        <v>7</v>
      </c>
      <c r="M533" s="60">
        <v>2</v>
      </c>
      <c r="N533" s="44">
        <v>2090</v>
      </c>
      <c r="O533" s="44" t="s">
        <v>1338</v>
      </c>
      <c r="P533" s="48"/>
      <c r="Q533" s="44"/>
      <c r="R533" s="167"/>
      <c r="S533" s="45" t="s">
        <v>307</v>
      </c>
      <c r="T533" s="49" t="s">
        <v>307</v>
      </c>
      <c r="U533" s="49"/>
      <c r="V533" s="49"/>
      <c r="W533" s="49"/>
      <c r="X533" s="49"/>
      <c r="Y533" s="250" t="s">
        <v>1338</v>
      </c>
    </row>
    <row r="534" spans="2:25">
      <c r="B534" s="26"/>
      <c r="C534" s="39" t="s">
        <v>39</v>
      </c>
      <c r="D534" s="39" t="s">
        <v>301</v>
      </c>
      <c r="E534" s="40">
        <v>11</v>
      </c>
      <c r="F534" s="40">
        <v>2.1875</v>
      </c>
      <c r="G534" s="40">
        <v>1</v>
      </c>
      <c r="H534" s="40">
        <f t="shared" si="38"/>
        <v>13</v>
      </c>
      <c r="I534" s="40">
        <f t="shared" si="39"/>
        <v>4.1875</v>
      </c>
      <c r="J534" s="38" t="s">
        <v>302</v>
      </c>
      <c r="K534" s="40">
        <v>13</v>
      </c>
      <c r="L534" s="40">
        <f>2*I534</f>
        <v>8.375</v>
      </c>
      <c r="M534" s="61">
        <v>2</v>
      </c>
      <c r="N534" s="38">
        <v>2090</v>
      </c>
      <c r="O534" s="38" t="s">
        <v>1338</v>
      </c>
      <c r="P534" s="42"/>
      <c r="Q534" s="38"/>
      <c r="R534" s="168"/>
      <c r="S534" s="39"/>
      <c r="T534" s="43"/>
      <c r="U534" s="43"/>
      <c r="V534" s="43"/>
      <c r="W534" s="43"/>
      <c r="X534" s="43"/>
      <c r="Y534" s="250" t="s">
        <v>1338</v>
      </c>
    </row>
    <row r="535" spans="2:25">
      <c r="B535" s="26"/>
      <c r="C535" s="45" t="s">
        <v>2021</v>
      </c>
      <c r="D535" s="45" t="s">
        <v>262</v>
      </c>
      <c r="E535" s="46">
        <v>17.25</v>
      </c>
      <c r="F535" s="46">
        <v>11.75</v>
      </c>
      <c r="G535" s="46">
        <v>0.01</v>
      </c>
      <c r="H535" s="46">
        <v>17.25</v>
      </c>
      <c r="I535" s="46">
        <v>11.75</v>
      </c>
      <c r="J535" s="44" t="s">
        <v>302</v>
      </c>
      <c r="K535" s="46">
        <v>17.25</v>
      </c>
      <c r="L535" s="46">
        <v>11.75</v>
      </c>
      <c r="M535" s="60">
        <v>1</v>
      </c>
      <c r="N535" s="44">
        <v>2094</v>
      </c>
      <c r="O535" s="44" t="s">
        <v>1338</v>
      </c>
      <c r="P535" s="52"/>
      <c r="Q535" s="44"/>
      <c r="R535" s="167"/>
      <c r="S535" s="45"/>
      <c r="T535" s="49"/>
      <c r="U535" s="49"/>
      <c r="V535" s="49"/>
      <c r="W535" s="49"/>
      <c r="X535" s="49"/>
      <c r="Y535" s="250" t="s">
        <v>1338</v>
      </c>
    </row>
    <row r="536" spans="2:25">
      <c r="B536" s="26"/>
      <c r="C536" s="39" t="s">
        <v>1059</v>
      </c>
      <c r="D536" s="39" t="s">
        <v>301</v>
      </c>
      <c r="E536" s="40">
        <v>6.625</v>
      </c>
      <c r="F536" s="40">
        <v>5</v>
      </c>
      <c r="G536" s="40">
        <v>1</v>
      </c>
      <c r="H536" s="40">
        <f t="shared" ref="H536:H542" si="40">(E536+G536*2)</f>
        <v>8.625</v>
      </c>
      <c r="I536" s="40">
        <f t="shared" ref="I536:I542" si="41">(F536+G536*2)</f>
        <v>7</v>
      </c>
      <c r="J536" s="38" t="s">
        <v>302</v>
      </c>
      <c r="K536" s="40">
        <v>8.625</v>
      </c>
      <c r="L536" s="40">
        <v>14</v>
      </c>
      <c r="M536" s="61">
        <v>2</v>
      </c>
      <c r="N536" s="38">
        <v>2096</v>
      </c>
      <c r="O536" s="38" t="s">
        <v>1338</v>
      </c>
      <c r="P536" s="51"/>
      <c r="Q536" s="38"/>
      <c r="R536" s="168"/>
      <c r="S536" s="39" t="s">
        <v>303</v>
      </c>
      <c r="T536" s="43" t="s">
        <v>1060</v>
      </c>
      <c r="U536" s="43"/>
      <c r="V536" s="43"/>
      <c r="W536" s="43"/>
      <c r="X536" s="43"/>
      <c r="Y536" s="250" t="s">
        <v>1338</v>
      </c>
    </row>
    <row r="537" spans="2:25">
      <c r="B537" s="26"/>
      <c r="C537" s="45" t="s">
        <v>1061</v>
      </c>
      <c r="D537" s="45" t="s">
        <v>306</v>
      </c>
      <c r="E537" s="46">
        <v>6.8125</v>
      </c>
      <c r="F537" s="46">
        <v>5.1875</v>
      </c>
      <c r="G537" s="46">
        <v>0.625</v>
      </c>
      <c r="H537" s="46">
        <f t="shared" si="40"/>
        <v>8.0625</v>
      </c>
      <c r="I537" s="46">
        <f t="shared" si="41"/>
        <v>6.4375</v>
      </c>
      <c r="J537" s="44" t="s">
        <v>302</v>
      </c>
      <c r="K537" s="46">
        <v>8.0625</v>
      </c>
      <c r="L537" s="46">
        <v>12.875</v>
      </c>
      <c r="M537" s="60">
        <v>2</v>
      </c>
      <c r="N537" s="44">
        <v>2096</v>
      </c>
      <c r="O537" s="44" t="s">
        <v>1338</v>
      </c>
      <c r="P537" s="48"/>
      <c r="Q537" s="44"/>
      <c r="R537" s="167"/>
      <c r="S537" s="45" t="s">
        <v>307</v>
      </c>
      <c r="T537" s="49" t="s">
        <v>307</v>
      </c>
      <c r="U537" s="49"/>
      <c r="V537" s="49"/>
      <c r="W537" s="49"/>
      <c r="X537" s="49"/>
      <c r="Y537" s="250" t="s">
        <v>1338</v>
      </c>
    </row>
    <row r="538" spans="2:25">
      <c r="B538" s="26"/>
      <c r="C538" s="39" t="s">
        <v>1062</v>
      </c>
      <c r="D538" s="39" t="s">
        <v>301</v>
      </c>
      <c r="E538" s="40">
        <v>6.5625</v>
      </c>
      <c r="F538" s="40">
        <v>5.375</v>
      </c>
      <c r="G538" s="40">
        <v>0.625</v>
      </c>
      <c r="H538" s="40">
        <f t="shared" si="40"/>
        <v>7.8125</v>
      </c>
      <c r="I538" s="40">
        <f t="shared" si="41"/>
        <v>6.625</v>
      </c>
      <c r="J538" s="38" t="s">
        <v>302</v>
      </c>
      <c r="K538" s="40">
        <v>7.8125</v>
      </c>
      <c r="L538" s="40">
        <v>6.625</v>
      </c>
      <c r="M538" s="61">
        <v>1</v>
      </c>
      <c r="N538" s="38">
        <v>2097</v>
      </c>
      <c r="O538" s="38" t="s">
        <v>1338</v>
      </c>
      <c r="P538" s="51"/>
      <c r="Q538" s="38"/>
      <c r="R538" s="168"/>
      <c r="S538" s="39" t="s">
        <v>309</v>
      </c>
      <c r="T538" s="43" t="s">
        <v>1063</v>
      </c>
      <c r="U538" s="43"/>
      <c r="V538" s="43"/>
      <c r="W538" s="43"/>
      <c r="X538" s="43"/>
      <c r="Y538" s="250" t="s">
        <v>1338</v>
      </c>
    </row>
    <row r="539" spans="2:25">
      <c r="B539" s="26"/>
      <c r="C539" s="45" t="s">
        <v>1064</v>
      </c>
      <c r="D539" s="45" t="s">
        <v>301</v>
      </c>
      <c r="E539" s="46">
        <v>2</v>
      </c>
      <c r="F539" s="46">
        <v>2</v>
      </c>
      <c r="G539" s="46">
        <v>0.625</v>
      </c>
      <c r="H539" s="46">
        <f t="shared" si="40"/>
        <v>3.25</v>
      </c>
      <c r="I539" s="46">
        <f t="shared" si="41"/>
        <v>3.25</v>
      </c>
      <c r="J539" s="44" t="s">
        <v>302</v>
      </c>
      <c r="K539" s="46">
        <v>6.5</v>
      </c>
      <c r="L539" s="46">
        <v>6.5</v>
      </c>
      <c r="M539" s="60">
        <v>4</v>
      </c>
      <c r="N539" s="44">
        <v>2098</v>
      </c>
      <c r="O539" s="44" t="s">
        <v>1338</v>
      </c>
      <c r="P539" s="52"/>
      <c r="Q539" s="44"/>
      <c r="R539" s="167"/>
      <c r="S539" s="45" t="s">
        <v>309</v>
      </c>
      <c r="T539" s="49" t="s">
        <v>1065</v>
      </c>
      <c r="U539" s="49"/>
      <c r="V539" s="49"/>
      <c r="W539" s="49"/>
      <c r="X539" s="49"/>
      <c r="Y539" s="250" t="s">
        <v>1338</v>
      </c>
    </row>
    <row r="540" spans="2:25">
      <c r="B540" s="26"/>
      <c r="C540" s="39" t="s">
        <v>1066</v>
      </c>
      <c r="D540" s="39" t="s">
        <v>301</v>
      </c>
      <c r="E540" s="40">
        <v>2.375</v>
      </c>
      <c r="F540" s="40">
        <v>2.125</v>
      </c>
      <c r="G540" s="40">
        <v>0.625</v>
      </c>
      <c r="H540" s="40">
        <f t="shared" si="40"/>
        <v>3.625</v>
      </c>
      <c r="I540" s="40">
        <f t="shared" si="41"/>
        <v>3.375</v>
      </c>
      <c r="J540" s="38" t="s">
        <v>302</v>
      </c>
      <c r="K540" s="40">
        <v>7.25</v>
      </c>
      <c r="L540" s="40">
        <v>6.75</v>
      </c>
      <c r="M540" s="61">
        <v>4</v>
      </c>
      <c r="N540" s="38">
        <v>2099</v>
      </c>
      <c r="O540" s="38" t="s">
        <v>1338</v>
      </c>
      <c r="P540" s="51"/>
      <c r="Q540" s="38"/>
      <c r="R540" s="168"/>
      <c r="S540" s="39" t="s">
        <v>309</v>
      </c>
      <c r="T540" s="43" t="s">
        <v>1069</v>
      </c>
      <c r="U540" s="43"/>
      <c r="V540" s="43"/>
      <c r="W540" s="43"/>
      <c r="X540" s="43"/>
      <c r="Y540" s="250" t="s">
        <v>1338</v>
      </c>
    </row>
    <row r="541" spans="2:25">
      <c r="B541" s="26"/>
      <c r="C541" s="45" t="s">
        <v>2031</v>
      </c>
      <c r="D541" s="45" t="s">
        <v>301</v>
      </c>
      <c r="E541" s="46">
        <v>4.75</v>
      </c>
      <c r="F541" s="46">
        <v>4.75</v>
      </c>
      <c r="G541" s="46">
        <v>1</v>
      </c>
      <c r="H541" s="46">
        <f t="shared" si="40"/>
        <v>6.75</v>
      </c>
      <c r="I541" s="46">
        <f t="shared" si="41"/>
        <v>6.75</v>
      </c>
      <c r="J541" s="44" t="s">
        <v>302</v>
      </c>
      <c r="K541" s="46">
        <f>H541</f>
        <v>6.75</v>
      </c>
      <c r="L541" s="46">
        <f>I541</f>
        <v>6.75</v>
      </c>
      <c r="M541" s="60">
        <v>1</v>
      </c>
      <c r="N541" s="44">
        <v>2103</v>
      </c>
      <c r="O541" s="44" t="s">
        <v>1338</v>
      </c>
      <c r="P541" s="52"/>
      <c r="Q541" s="44"/>
      <c r="R541" s="167"/>
      <c r="S541" s="45"/>
      <c r="T541" s="49"/>
      <c r="U541" s="49"/>
      <c r="V541" s="49"/>
      <c r="W541" s="49"/>
      <c r="X541" s="49"/>
      <c r="Y541" s="250" t="s">
        <v>1338</v>
      </c>
    </row>
    <row r="542" spans="2:25">
      <c r="B542" s="26"/>
      <c r="C542" s="39" t="s">
        <v>2030</v>
      </c>
      <c r="D542" s="39" t="s">
        <v>306</v>
      </c>
      <c r="E542" s="40">
        <v>4.875</v>
      </c>
      <c r="F542" s="40">
        <v>4.875</v>
      </c>
      <c r="G542" s="40">
        <v>2.125</v>
      </c>
      <c r="H542" s="40">
        <f t="shared" si="40"/>
        <v>9.125</v>
      </c>
      <c r="I542" s="40">
        <f t="shared" si="41"/>
        <v>9.125</v>
      </c>
      <c r="J542" s="38" t="s">
        <v>302</v>
      </c>
      <c r="K542" s="40">
        <f>H542</f>
        <v>9.125</v>
      </c>
      <c r="L542" s="40">
        <f>I542</f>
        <v>9.125</v>
      </c>
      <c r="M542" s="61">
        <v>1</v>
      </c>
      <c r="N542" s="38">
        <v>2103</v>
      </c>
      <c r="O542" s="38" t="s">
        <v>1338</v>
      </c>
      <c r="P542" s="51"/>
      <c r="Q542" s="38"/>
      <c r="R542" s="168"/>
      <c r="S542" s="39"/>
      <c r="T542" s="43"/>
      <c r="U542" s="43"/>
      <c r="V542" s="43"/>
      <c r="W542" s="43"/>
      <c r="X542" s="43"/>
      <c r="Y542" s="250" t="s">
        <v>1338</v>
      </c>
    </row>
    <row r="543" spans="2:25">
      <c r="B543" s="26"/>
      <c r="C543" s="45" t="s">
        <v>2320</v>
      </c>
      <c r="D543" s="45" t="s">
        <v>306</v>
      </c>
      <c r="E543" s="46">
        <v>3.625</v>
      </c>
      <c r="F543" s="46">
        <v>3.625</v>
      </c>
      <c r="G543" s="46">
        <v>0.75</v>
      </c>
      <c r="H543" s="46">
        <f>E543+G543*2</f>
        <v>5.125</v>
      </c>
      <c r="I543" s="46">
        <f>F543+G543*2</f>
        <v>5.125</v>
      </c>
      <c r="J543" s="44" t="s">
        <v>302</v>
      </c>
      <c r="K543" s="46">
        <f>H543*5+1</f>
        <v>26.625</v>
      </c>
      <c r="L543" s="46">
        <f>I543*5+1</f>
        <v>26.625</v>
      </c>
      <c r="M543" s="60">
        <v>25</v>
      </c>
      <c r="N543" s="44">
        <v>2107</v>
      </c>
      <c r="O543" s="44" t="s">
        <v>269</v>
      </c>
      <c r="P543" s="52"/>
      <c r="Q543" s="44"/>
      <c r="R543" s="167"/>
      <c r="S543" s="45"/>
      <c r="T543" s="49"/>
      <c r="U543" s="49"/>
      <c r="V543" s="49"/>
      <c r="W543" s="49"/>
      <c r="X543" s="49"/>
      <c r="Y543" s="250" t="s">
        <v>269</v>
      </c>
    </row>
    <row r="544" spans="2:25">
      <c r="B544" s="26"/>
      <c r="C544" s="39" t="s">
        <v>1993</v>
      </c>
      <c r="D544" s="39" t="s">
        <v>301</v>
      </c>
      <c r="E544" s="40">
        <v>3.5</v>
      </c>
      <c r="F544" s="40">
        <v>3.5</v>
      </c>
      <c r="G544" s="40">
        <v>1.5</v>
      </c>
      <c r="H544" s="40">
        <f t="shared" ref="H544:H556" si="42">(E544+G544*2)</f>
        <v>6.5</v>
      </c>
      <c r="I544" s="40">
        <f t="shared" ref="I544:I556" si="43">(F544+G544*2)</f>
        <v>6.5</v>
      </c>
      <c r="J544" s="38" t="s">
        <v>302</v>
      </c>
      <c r="K544" s="40">
        <f>2*I544</f>
        <v>13</v>
      </c>
      <c r="L544" s="40">
        <f>H544</f>
        <v>6.5</v>
      </c>
      <c r="M544" s="61">
        <v>2</v>
      </c>
      <c r="N544" s="38">
        <v>2107</v>
      </c>
      <c r="O544" s="38" t="s">
        <v>1338</v>
      </c>
      <c r="P544" s="51"/>
      <c r="Q544" s="38"/>
      <c r="R544" s="168"/>
      <c r="S544" s="39"/>
      <c r="T544" s="43"/>
      <c r="U544" s="43"/>
      <c r="V544" s="43"/>
      <c r="W544" s="43"/>
      <c r="X544" s="43"/>
      <c r="Y544" s="250" t="s">
        <v>1338</v>
      </c>
    </row>
    <row r="545" spans="2:25">
      <c r="B545" s="26"/>
      <c r="C545" s="45" t="s">
        <v>2444</v>
      </c>
      <c r="D545" s="45" t="s">
        <v>306</v>
      </c>
      <c r="E545" s="46">
        <v>3.625</v>
      </c>
      <c r="F545" s="46">
        <v>3.625</v>
      </c>
      <c r="G545" s="46">
        <v>1.5</v>
      </c>
      <c r="H545" s="46">
        <f t="shared" si="42"/>
        <v>6.625</v>
      </c>
      <c r="I545" s="46">
        <f t="shared" si="43"/>
        <v>6.625</v>
      </c>
      <c r="J545" s="44"/>
      <c r="K545" s="46">
        <f>2*I545</f>
        <v>13.25</v>
      </c>
      <c r="L545" s="46">
        <f>H545</f>
        <v>6.625</v>
      </c>
      <c r="M545" s="60">
        <v>2</v>
      </c>
      <c r="N545" s="44">
        <v>2107</v>
      </c>
      <c r="O545" s="44" t="s">
        <v>1338</v>
      </c>
      <c r="P545" s="52"/>
      <c r="Q545" s="44"/>
      <c r="R545" s="167"/>
      <c r="S545" s="45"/>
      <c r="T545" s="49"/>
      <c r="U545" s="49"/>
      <c r="V545" s="49"/>
      <c r="W545" s="49"/>
      <c r="X545" s="49"/>
      <c r="Y545" s="250" t="s">
        <v>1338</v>
      </c>
    </row>
    <row r="546" spans="2:25">
      <c r="B546" s="26"/>
      <c r="C546" s="39" t="s">
        <v>1813</v>
      </c>
      <c r="D546" s="39" t="s">
        <v>306</v>
      </c>
      <c r="E546" s="40">
        <v>3.625</v>
      </c>
      <c r="F546" s="40">
        <v>3.625</v>
      </c>
      <c r="G546" s="40">
        <v>0.625</v>
      </c>
      <c r="H546" s="40">
        <f t="shared" si="42"/>
        <v>4.875</v>
      </c>
      <c r="I546" s="40">
        <f t="shared" si="43"/>
        <v>4.875</v>
      </c>
      <c r="J546" s="38" t="s">
        <v>302</v>
      </c>
      <c r="K546" s="40">
        <v>9.75</v>
      </c>
      <c r="L546" s="40">
        <v>9.75</v>
      </c>
      <c r="M546" s="61">
        <v>4</v>
      </c>
      <c r="N546" s="38">
        <v>2107</v>
      </c>
      <c r="O546" s="38" t="s">
        <v>1338</v>
      </c>
      <c r="P546" s="51"/>
      <c r="Q546" s="38"/>
      <c r="R546" s="168"/>
      <c r="S546" s="39" t="s">
        <v>307</v>
      </c>
      <c r="T546" s="43" t="s">
        <v>307</v>
      </c>
      <c r="U546" s="43"/>
      <c r="V546" s="43"/>
      <c r="W546" s="43"/>
      <c r="X546" s="43"/>
      <c r="Y546" s="250" t="s">
        <v>1338</v>
      </c>
    </row>
    <row r="547" spans="2:25">
      <c r="B547" s="26"/>
      <c r="C547" s="45" t="s">
        <v>1070</v>
      </c>
      <c r="D547" s="45" t="s">
        <v>301</v>
      </c>
      <c r="E547" s="46">
        <v>4.125</v>
      </c>
      <c r="F547" s="46">
        <v>2.75</v>
      </c>
      <c r="G547" s="46">
        <v>1</v>
      </c>
      <c r="H547" s="46">
        <f t="shared" si="42"/>
        <v>6.125</v>
      </c>
      <c r="I547" s="46">
        <f t="shared" si="43"/>
        <v>4.75</v>
      </c>
      <c r="J547" s="44" t="s">
        <v>302</v>
      </c>
      <c r="K547" s="46">
        <v>6.125</v>
      </c>
      <c r="L547" s="46">
        <v>9.5</v>
      </c>
      <c r="M547" s="60">
        <v>2</v>
      </c>
      <c r="N547" s="44">
        <v>2108</v>
      </c>
      <c r="O547" s="44" t="s">
        <v>1338</v>
      </c>
      <c r="P547" s="52"/>
      <c r="Q547" s="44"/>
      <c r="R547" s="167"/>
      <c r="S547" s="45" t="s">
        <v>303</v>
      </c>
      <c r="T547" s="49" t="s">
        <v>1072</v>
      </c>
      <c r="U547" s="49"/>
      <c r="V547" s="49"/>
      <c r="W547" s="49"/>
      <c r="X547" s="49"/>
      <c r="Y547" s="250" t="s">
        <v>1338</v>
      </c>
    </row>
    <row r="548" spans="2:25">
      <c r="B548" s="26"/>
      <c r="C548" s="39" t="s">
        <v>1073</v>
      </c>
      <c r="D548" s="39" t="s">
        <v>306</v>
      </c>
      <c r="E548" s="40">
        <v>4.25</v>
      </c>
      <c r="F548" s="40">
        <v>2.875</v>
      </c>
      <c r="G548" s="40">
        <v>0.75</v>
      </c>
      <c r="H548" s="40">
        <f t="shared" si="42"/>
        <v>5.75</v>
      </c>
      <c r="I548" s="40">
        <f t="shared" si="43"/>
        <v>4.375</v>
      </c>
      <c r="J548" s="38" t="s">
        <v>302</v>
      </c>
      <c r="K548" s="40">
        <v>5.75</v>
      </c>
      <c r="L548" s="40">
        <v>8.75</v>
      </c>
      <c r="M548" s="61">
        <v>2</v>
      </c>
      <c r="N548" s="38">
        <v>2108</v>
      </c>
      <c r="O548" s="38" t="s">
        <v>1338</v>
      </c>
      <c r="P548" s="42"/>
      <c r="Q548" s="38"/>
      <c r="R548" s="168"/>
      <c r="S548" s="39" t="s">
        <v>307</v>
      </c>
      <c r="T548" s="43" t="s">
        <v>307</v>
      </c>
      <c r="U548" s="43"/>
      <c r="V548" s="43"/>
      <c r="W548" s="43"/>
      <c r="X548" s="43"/>
      <c r="Y548" s="250" t="s">
        <v>1338</v>
      </c>
    </row>
    <row r="549" spans="2:25">
      <c r="B549" s="26"/>
      <c r="C549" s="45" t="s">
        <v>2037</v>
      </c>
      <c r="D549" s="45" t="s">
        <v>301</v>
      </c>
      <c r="E549" s="46">
        <v>4.625</v>
      </c>
      <c r="F549" s="46">
        <v>3.75</v>
      </c>
      <c r="G549" s="46">
        <v>0.75</v>
      </c>
      <c r="H549" s="46">
        <f t="shared" si="42"/>
        <v>6.125</v>
      </c>
      <c r="I549" s="46">
        <f t="shared" si="43"/>
        <v>5.25</v>
      </c>
      <c r="J549" s="44" t="s">
        <v>302</v>
      </c>
      <c r="K549" s="46">
        <f>2*I549</f>
        <v>10.5</v>
      </c>
      <c r="L549" s="46">
        <f>H549</f>
        <v>6.125</v>
      </c>
      <c r="M549" s="60">
        <v>2</v>
      </c>
      <c r="N549" s="44">
        <v>2110</v>
      </c>
      <c r="O549" s="44" t="s">
        <v>1338</v>
      </c>
      <c r="P549" s="48"/>
      <c r="Q549" s="44"/>
      <c r="R549" s="167"/>
      <c r="S549" s="45"/>
      <c r="T549" s="49"/>
      <c r="U549" s="49"/>
      <c r="V549" s="49"/>
      <c r="W549" s="49"/>
      <c r="X549" s="49"/>
      <c r="Y549" s="250" t="s">
        <v>1338</v>
      </c>
    </row>
    <row r="550" spans="2:25">
      <c r="B550" s="26"/>
      <c r="C550" s="39" t="s">
        <v>2036</v>
      </c>
      <c r="D550" s="39" t="s">
        <v>306</v>
      </c>
      <c r="E550" s="40">
        <v>4.75</v>
      </c>
      <c r="F550" s="40">
        <v>3.8250000000000002</v>
      </c>
      <c r="G550" s="40">
        <v>0.5625</v>
      </c>
      <c r="H550" s="40">
        <f t="shared" si="42"/>
        <v>5.875</v>
      </c>
      <c r="I550" s="40">
        <f t="shared" si="43"/>
        <v>4.95</v>
      </c>
      <c r="J550" s="38" t="s">
        <v>302</v>
      </c>
      <c r="K550" s="40">
        <f>M550*I550</f>
        <v>9.9</v>
      </c>
      <c r="L550" s="40">
        <f>H550</f>
        <v>5.875</v>
      </c>
      <c r="M550" s="61">
        <v>2</v>
      </c>
      <c r="N550" s="38">
        <v>2110</v>
      </c>
      <c r="O550" s="38" t="s">
        <v>1338</v>
      </c>
      <c r="P550" s="42"/>
      <c r="Q550" s="38"/>
      <c r="R550" s="168"/>
      <c r="S550" s="39"/>
      <c r="T550" s="43"/>
      <c r="U550" s="43"/>
      <c r="V550" s="43"/>
      <c r="W550" s="43"/>
      <c r="X550" s="43"/>
      <c r="Y550" s="250" t="s">
        <v>1338</v>
      </c>
    </row>
    <row r="551" spans="2:25">
      <c r="B551" s="26"/>
      <c r="C551" s="45" t="s">
        <v>2040</v>
      </c>
      <c r="D551" s="45" t="s">
        <v>262</v>
      </c>
      <c r="E551" s="46">
        <v>10.75</v>
      </c>
      <c r="F551" s="46">
        <v>4.625</v>
      </c>
      <c r="G551" s="46">
        <v>1E-3</v>
      </c>
      <c r="H551" s="46">
        <f t="shared" si="42"/>
        <v>10.752000000000001</v>
      </c>
      <c r="I551" s="46">
        <f t="shared" si="43"/>
        <v>4.6269999999999998</v>
      </c>
      <c r="J551" s="44" t="s">
        <v>302</v>
      </c>
      <c r="K551" s="46">
        <v>10.75</v>
      </c>
      <c r="L551" s="46">
        <v>4.6269999999999998</v>
      </c>
      <c r="M551" s="60">
        <v>1</v>
      </c>
      <c r="N551" s="44">
        <v>2110</v>
      </c>
      <c r="O551" s="44" t="s">
        <v>1338</v>
      </c>
      <c r="P551" s="48"/>
      <c r="Q551" s="44"/>
      <c r="R551" s="167"/>
      <c r="S551" s="45"/>
      <c r="T551" s="49"/>
      <c r="U551" s="49"/>
      <c r="V551" s="49"/>
      <c r="W551" s="49"/>
      <c r="X551" s="49"/>
      <c r="Y551" s="250" t="s">
        <v>1338</v>
      </c>
    </row>
    <row r="552" spans="2:25">
      <c r="B552" s="26"/>
      <c r="C552" s="39" t="s">
        <v>1762</v>
      </c>
      <c r="D552" s="39" t="s">
        <v>306</v>
      </c>
      <c r="E552" s="40">
        <v>3</v>
      </c>
      <c r="F552" s="40">
        <v>3</v>
      </c>
      <c r="G552" s="40">
        <v>0.625</v>
      </c>
      <c r="H552" s="40">
        <f t="shared" si="42"/>
        <v>4.25</v>
      </c>
      <c r="I552" s="40">
        <f t="shared" si="43"/>
        <v>4.25</v>
      </c>
      <c r="J552" s="38" t="s">
        <v>302</v>
      </c>
      <c r="K552" s="40">
        <v>36.875</v>
      </c>
      <c r="L552" s="40">
        <v>27.5825</v>
      </c>
      <c r="M552" s="61">
        <v>48</v>
      </c>
      <c r="N552" s="38">
        <v>2115</v>
      </c>
      <c r="O552" s="38" t="s">
        <v>269</v>
      </c>
      <c r="P552" s="51"/>
      <c r="Q552" s="38"/>
      <c r="R552" s="168"/>
      <c r="S552" s="39"/>
      <c r="T552" s="43"/>
      <c r="U552" s="43"/>
      <c r="V552" s="43"/>
      <c r="W552" s="43"/>
      <c r="X552" s="43"/>
      <c r="Y552" s="250" t="s">
        <v>269</v>
      </c>
    </row>
    <row r="553" spans="2:25">
      <c r="B553" s="26"/>
      <c r="C553" s="45" t="s">
        <v>1763</v>
      </c>
      <c r="D553" s="45" t="s">
        <v>301</v>
      </c>
      <c r="E553" s="46">
        <v>2.875</v>
      </c>
      <c r="F553" s="46">
        <v>2.875</v>
      </c>
      <c r="G553" s="46">
        <v>1.5</v>
      </c>
      <c r="H553" s="46">
        <f t="shared" si="42"/>
        <v>5.875</v>
      </c>
      <c r="I553" s="46">
        <f t="shared" si="43"/>
        <v>5.875</v>
      </c>
      <c r="J553" s="44" t="s">
        <v>302</v>
      </c>
      <c r="K553" s="46">
        <v>37.125</v>
      </c>
      <c r="L553" s="46">
        <v>24.625</v>
      </c>
      <c r="M553" s="60">
        <v>24</v>
      </c>
      <c r="N553" s="44">
        <v>2115</v>
      </c>
      <c r="O553" s="44" t="s">
        <v>269</v>
      </c>
      <c r="P553" s="52"/>
      <c r="Q553" s="44"/>
      <c r="R553" s="167"/>
      <c r="S553" s="45"/>
      <c r="T553" s="49"/>
      <c r="U553" s="49"/>
      <c r="V553" s="49"/>
      <c r="W553" s="49"/>
      <c r="X553" s="49"/>
      <c r="Y553" s="250" t="s">
        <v>269</v>
      </c>
    </row>
    <row r="554" spans="2:25">
      <c r="B554" s="26"/>
      <c r="C554" s="39" t="s">
        <v>1895</v>
      </c>
      <c r="D554" s="39" t="s">
        <v>301</v>
      </c>
      <c r="E554" s="40">
        <v>2.5</v>
      </c>
      <c r="F554" s="40">
        <v>2.5</v>
      </c>
      <c r="G554" s="40">
        <v>1</v>
      </c>
      <c r="H554" s="40">
        <f t="shared" si="42"/>
        <v>4.5</v>
      </c>
      <c r="I554" s="40">
        <f t="shared" si="43"/>
        <v>4.5</v>
      </c>
      <c r="J554" s="38" t="s">
        <v>302</v>
      </c>
      <c r="K554" s="40">
        <v>37.75</v>
      </c>
      <c r="L554" s="40">
        <v>23.5</v>
      </c>
      <c r="M554" s="61">
        <v>40</v>
      </c>
      <c r="N554" s="38">
        <v>2117</v>
      </c>
      <c r="O554" s="38" t="s">
        <v>269</v>
      </c>
      <c r="P554" s="51"/>
      <c r="Q554" s="38"/>
      <c r="R554" s="168"/>
      <c r="S554" s="39"/>
      <c r="T554" s="43"/>
      <c r="U554" s="43"/>
      <c r="V554" s="43"/>
      <c r="W554" s="43"/>
      <c r="X554" s="43"/>
      <c r="Y554" s="250" t="s">
        <v>269</v>
      </c>
    </row>
    <row r="555" spans="2:25">
      <c r="B555" s="26"/>
      <c r="C555" s="45" t="s">
        <v>2707</v>
      </c>
      <c r="D555" s="45" t="s">
        <v>306</v>
      </c>
      <c r="E555" s="46">
        <v>2.625</v>
      </c>
      <c r="F555" s="46">
        <v>2.625</v>
      </c>
      <c r="G555" s="46">
        <v>0.75</v>
      </c>
      <c r="H555" s="46">
        <f t="shared" si="42"/>
        <v>4.125</v>
      </c>
      <c r="I555" s="46">
        <f t="shared" si="43"/>
        <v>4.125</v>
      </c>
      <c r="J555" s="44" t="s">
        <v>302</v>
      </c>
      <c r="K555" s="46">
        <v>39.085999999999999</v>
      </c>
      <c r="L555" s="46">
        <v>25.974</v>
      </c>
      <c r="M555" s="60">
        <v>54</v>
      </c>
      <c r="N555" s="44">
        <v>2117</v>
      </c>
      <c r="O555" s="44" t="s">
        <v>269</v>
      </c>
      <c r="P555" s="52"/>
      <c r="Q555" s="44"/>
      <c r="R555" s="167"/>
      <c r="S555" s="45"/>
      <c r="T555" s="49"/>
      <c r="U555" s="49"/>
      <c r="V555" s="49"/>
      <c r="W555" s="49"/>
      <c r="X555" s="49"/>
      <c r="Y555" s="250" t="s">
        <v>269</v>
      </c>
    </row>
    <row r="556" spans="2:25">
      <c r="B556" s="26"/>
      <c r="C556" s="39" t="s">
        <v>2708</v>
      </c>
      <c r="D556" s="39" t="s">
        <v>301</v>
      </c>
      <c r="E556" s="40">
        <v>2.5</v>
      </c>
      <c r="F556" s="40">
        <v>2.5</v>
      </c>
      <c r="G556" s="40">
        <v>1</v>
      </c>
      <c r="H556" s="40">
        <f t="shared" si="42"/>
        <v>4.5</v>
      </c>
      <c r="I556" s="40">
        <f t="shared" si="43"/>
        <v>4.5</v>
      </c>
      <c r="J556" s="38" t="s">
        <v>318</v>
      </c>
      <c r="K556" s="40">
        <v>34.482500000000002</v>
      </c>
      <c r="L556" s="40">
        <v>27</v>
      </c>
      <c r="M556" s="61">
        <v>48</v>
      </c>
      <c r="N556" s="38">
        <v>2117</v>
      </c>
      <c r="O556" s="38" t="s">
        <v>269</v>
      </c>
      <c r="P556" s="51"/>
      <c r="Q556" s="38"/>
      <c r="R556" s="168"/>
      <c r="S556" s="39"/>
      <c r="T556" s="43"/>
      <c r="U556" s="43"/>
      <c r="V556" s="43"/>
      <c r="W556" s="43"/>
      <c r="X556" s="43"/>
      <c r="Y556" s="250" t="s">
        <v>269</v>
      </c>
    </row>
    <row r="557" spans="2:25">
      <c r="B557" s="26"/>
      <c r="C557" s="39" t="s">
        <v>206</v>
      </c>
      <c r="D557" s="39" t="s">
        <v>1738</v>
      </c>
      <c r="E557" s="40">
        <v>2</v>
      </c>
      <c r="F557" s="40">
        <v>2</v>
      </c>
      <c r="G557" s="40">
        <v>0.625</v>
      </c>
      <c r="H557" s="40">
        <f t="shared" ref="H557:H579" si="44">(E557+G557*2)</f>
        <v>3.25</v>
      </c>
      <c r="I557" s="40">
        <f t="shared" ref="I557:I579" si="45">(F557+G557*2)</f>
        <v>3.25</v>
      </c>
      <c r="J557" s="38" t="s">
        <v>302</v>
      </c>
      <c r="K557" s="40">
        <f>2*H557</f>
        <v>6.5</v>
      </c>
      <c r="L557" s="40">
        <f>2*I557</f>
        <v>6.5</v>
      </c>
      <c r="M557" s="61">
        <v>4</v>
      </c>
      <c r="N557" s="38">
        <v>2118</v>
      </c>
      <c r="O557" s="38" t="s">
        <v>1338</v>
      </c>
      <c r="P557" s="51"/>
      <c r="Q557" s="38"/>
      <c r="R557" s="168"/>
      <c r="S557" s="39"/>
      <c r="T557" s="43"/>
      <c r="U557" s="43"/>
      <c r="V557" s="43"/>
      <c r="W557" s="43"/>
      <c r="X557" s="43"/>
      <c r="Y557" s="250" t="s">
        <v>1338</v>
      </c>
    </row>
    <row r="558" spans="2:25">
      <c r="B558" s="26"/>
      <c r="C558" s="45" t="s">
        <v>207</v>
      </c>
      <c r="D558" s="45" t="s">
        <v>301</v>
      </c>
      <c r="E558" s="46">
        <v>1.875</v>
      </c>
      <c r="F558" s="46">
        <v>1.875</v>
      </c>
      <c r="G558" s="46">
        <v>1</v>
      </c>
      <c r="H558" s="46">
        <f t="shared" si="44"/>
        <v>3.875</v>
      </c>
      <c r="I558" s="46">
        <f t="shared" si="45"/>
        <v>3.875</v>
      </c>
      <c r="J558" s="44" t="s">
        <v>302</v>
      </c>
      <c r="K558" s="46">
        <f>2*H558</f>
        <v>7.75</v>
      </c>
      <c r="L558" s="46">
        <f>2*I558</f>
        <v>7.75</v>
      </c>
      <c r="M558" s="60">
        <v>4</v>
      </c>
      <c r="N558" s="44">
        <v>2118</v>
      </c>
      <c r="O558" s="44" t="s">
        <v>1338</v>
      </c>
      <c r="P558" s="52"/>
      <c r="Q558" s="44"/>
      <c r="R558" s="167"/>
      <c r="S558" s="45"/>
      <c r="T558" s="49"/>
      <c r="U558" s="49"/>
      <c r="V558" s="49"/>
      <c r="W558" s="49"/>
      <c r="X558" s="49"/>
      <c r="Y558" s="250" t="s">
        <v>1338</v>
      </c>
    </row>
    <row r="559" spans="2:25">
      <c r="B559" s="26"/>
      <c r="C559" s="39" t="s">
        <v>1946</v>
      </c>
      <c r="D559" s="39" t="s">
        <v>306</v>
      </c>
      <c r="E559" s="40">
        <f>1.8125-0.125</f>
        <v>1.6875</v>
      </c>
      <c r="F559" s="40">
        <f>1.8125-0.125</f>
        <v>1.6875</v>
      </c>
      <c r="G559" s="40">
        <v>0.5</v>
      </c>
      <c r="H559" s="40">
        <f t="shared" si="44"/>
        <v>2.6875</v>
      </c>
      <c r="I559" s="40">
        <f t="shared" si="45"/>
        <v>2.6875</v>
      </c>
      <c r="J559" s="38" t="s">
        <v>302</v>
      </c>
      <c r="K559" s="40">
        <f>H559*2</f>
        <v>5.375</v>
      </c>
      <c r="L559" s="40">
        <f>I559*3</f>
        <v>8.0625</v>
      </c>
      <c r="M559" s="61">
        <v>6</v>
      </c>
      <c r="N559" s="38">
        <v>2120</v>
      </c>
      <c r="O559" s="38" t="s">
        <v>1338</v>
      </c>
      <c r="P559" s="42"/>
      <c r="Q559" s="38"/>
      <c r="R559" s="168"/>
      <c r="S559" s="39"/>
      <c r="T559" s="43"/>
      <c r="U559" s="43"/>
      <c r="V559" s="43"/>
      <c r="W559" s="43"/>
      <c r="X559" s="43"/>
      <c r="Y559" s="250" t="s">
        <v>1338</v>
      </c>
    </row>
    <row r="560" spans="2:25">
      <c r="B560" s="26"/>
      <c r="C560" s="45" t="s">
        <v>1947</v>
      </c>
      <c r="D560" s="45" t="s">
        <v>301</v>
      </c>
      <c r="E560" s="46">
        <v>1.8125</v>
      </c>
      <c r="F560" s="46">
        <v>1.8125</v>
      </c>
      <c r="G560" s="46">
        <v>1.25</v>
      </c>
      <c r="H560" s="46">
        <f t="shared" si="44"/>
        <v>4.3125</v>
      </c>
      <c r="I560" s="46">
        <f t="shared" si="45"/>
        <v>4.3125</v>
      </c>
      <c r="J560" s="44" t="s">
        <v>302</v>
      </c>
      <c r="K560" s="46">
        <f>H560*2</f>
        <v>8.625</v>
      </c>
      <c r="L560" s="46">
        <f>I560*3</f>
        <v>12.9375</v>
      </c>
      <c r="M560" s="60">
        <v>6</v>
      </c>
      <c r="N560" s="44">
        <v>2121</v>
      </c>
      <c r="O560" s="44" t="s">
        <v>1338</v>
      </c>
      <c r="P560" s="52"/>
      <c r="Q560" s="44"/>
      <c r="R560" s="167"/>
      <c r="S560" s="45"/>
      <c r="T560" s="49"/>
      <c r="U560" s="49"/>
      <c r="V560" s="49"/>
      <c r="W560" s="49"/>
      <c r="X560" s="49"/>
      <c r="Y560" s="250" t="s">
        <v>1338</v>
      </c>
    </row>
    <row r="561" spans="2:25">
      <c r="B561" s="26"/>
      <c r="C561" s="39" t="s">
        <v>52</v>
      </c>
      <c r="D561" s="39" t="s">
        <v>301</v>
      </c>
      <c r="E561" s="40">
        <v>3.5625</v>
      </c>
      <c r="F561" s="40">
        <v>2.8125</v>
      </c>
      <c r="G561" s="40">
        <v>1.125</v>
      </c>
      <c r="H561" s="40">
        <f t="shared" si="44"/>
        <v>5.8125</v>
      </c>
      <c r="I561" s="40">
        <f t="shared" si="45"/>
        <v>5.0625</v>
      </c>
      <c r="J561" s="38" t="s">
        <v>302</v>
      </c>
      <c r="K561" s="40">
        <f>2*I561</f>
        <v>10.125</v>
      </c>
      <c r="L561" s="40">
        <f>H561</f>
        <v>5.8125</v>
      </c>
      <c r="M561" s="61">
        <v>2</v>
      </c>
      <c r="N561" s="38">
        <v>2124</v>
      </c>
      <c r="O561" s="38" t="s">
        <v>1338</v>
      </c>
      <c r="P561" s="51"/>
      <c r="Q561" s="38"/>
      <c r="R561" s="168"/>
      <c r="S561" s="39"/>
      <c r="T561" s="43"/>
      <c r="U561" s="43"/>
      <c r="V561" s="43"/>
      <c r="W561" s="43"/>
      <c r="X561" s="43"/>
      <c r="Y561" s="250" t="s">
        <v>1338</v>
      </c>
    </row>
    <row r="562" spans="2:25">
      <c r="B562" s="26"/>
      <c r="C562" s="45" t="s">
        <v>162</v>
      </c>
      <c r="D562" s="45" t="s">
        <v>301</v>
      </c>
      <c r="E562" s="46">
        <v>3.5625</v>
      </c>
      <c r="F562" s="46">
        <v>1.28125</v>
      </c>
      <c r="G562" s="46">
        <v>1.125</v>
      </c>
      <c r="H562" s="46">
        <f t="shared" si="44"/>
        <v>5.8125</v>
      </c>
      <c r="I562" s="46">
        <f t="shared" si="45"/>
        <v>3.53125</v>
      </c>
      <c r="J562" s="44" t="s">
        <v>302</v>
      </c>
      <c r="K562" s="46">
        <f>2*I562</f>
        <v>7.0625</v>
      </c>
      <c r="L562" s="46">
        <f>H562</f>
        <v>5.8125</v>
      </c>
      <c r="M562" s="60">
        <v>1</v>
      </c>
      <c r="N562" s="44">
        <v>2125</v>
      </c>
      <c r="O562" s="44" t="s">
        <v>1338</v>
      </c>
      <c r="P562" s="52"/>
      <c r="Q562" s="44"/>
      <c r="R562" s="167"/>
      <c r="S562" s="45"/>
      <c r="T562" s="49"/>
      <c r="U562" s="49"/>
      <c r="V562" s="49"/>
      <c r="W562" s="49"/>
      <c r="X562" s="49"/>
      <c r="Y562" s="250" t="s">
        <v>1338</v>
      </c>
    </row>
    <row r="563" spans="2:25">
      <c r="B563" s="26"/>
      <c r="C563" s="39" t="s">
        <v>164</v>
      </c>
      <c r="D563" s="39" t="s">
        <v>306</v>
      </c>
      <c r="E563" s="40">
        <v>3.4375</v>
      </c>
      <c r="F563" s="40">
        <v>1.15625</v>
      </c>
      <c r="G563" s="40">
        <v>0.4375</v>
      </c>
      <c r="H563" s="40">
        <f t="shared" si="44"/>
        <v>4.3125</v>
      </c>
      <c r="I563" s="40">
        <f t="shared" si="45"/>
        <v>2.03125</v>
      </c>
      <c r="J563" s="38" t="s">
        <v>302</v>
      </c>
      <c r="K563" s="40">
        <f>2*I563</f>
        <v>4.0625</v>
      </c>
      <c r="L563" s="40">
        <f>H563</f>
        <v>4.3125</v>
      </c>
      <c r="M563" s="61">
        <v>1</v>
      </c>
      <c r="N563" s="38">
        <v>2125</v>
      </c>
      <c r="O563" s="38" t="s">
        <v>1338</v>
      </c>
      <c r="P563" s="51"/>
      <c r="Q563" s="38"/>
      <c r="R563" s="168"/>
      <c r="S563" s="39"/>
      <c r="T563" s="43"/>
      <c r="U563" s="43"/>
      <c r="V563" s="43"/>
      <c r="W563" s="43"/>
      <c r="X563" s="43"/>
      <c r="Y563" s="250" t="s">
        <v>1338</v>
      </c>
    </row>
    <row r="564" spans="2:25">
      <c r="B564" s="26"/>
      <c r="C564" s="45" t="s">
        <v>1885</v>
      </c>
      <c r="D564" s="45" t="s">
        <v>301</v>
      </c>
      <c r="E564" s="46">
        <v>2.0619999999999998</v>
      </c>
      <c r="F564" s="46">
        <v>1.75</v>
      </c>
      <c r="G564" s="46">
        <v>1.375</v>
      </c>
      <c r="H564" s="46">
        <f t="shared" si="44"/>
        <v>4.8119999999999994</v>
      </c>
      <c r="I564" s="46">
        <f t="shared" si="45"/>
        <v>4.5</v>
      </c>
      <c r="J564" s="44" t="s">
        <v>302</v>
      </c>
      <c r="K564" s="46">
        <v>39.25</v>
      </c>
      <c r="L564" s="46">
        <v>23.5</v>
      </c>
      <c r="M564" s="60">
        <v>40</v>
      </c>
      <c r="N564" s="44">
        <v>2127</v>
      </c>
      <c r="O564" s="44" t="s">
        <v>269</v>
      </c>
      <c r="P564" s="52"/>
      <c r="Q564" s="44"/>
      <c r="R564" s="167"/>
      <c r="S564" s="45"/>
      <c r="T564" s="49"/>
      <c r="U564" s="49"/>
      <c r="V564" s="49"/>
      <c r="W564" s="49"/>
      <c r="X564" s="49"/>
      <c r="Y564" s="250" t="s">
        <v>269</v>
      </c>
    </row>
    <row r="565" spans="2:25">
      <c r="B565" s="26"/>
      <c r="C565" s="39" t="s">
        <v>1883</v>
      </c>
      <c r="D565" s="39" t="s">
        <v>306</v>
      </c>
      <c r="E565" s="40">
        <v>2.1880000000000002</v>
      </c>
      <c r="F565" s="40">
        <v>1.875</v>
      </c>
      <c r="G565" s="40">
        <v>1</v>
      </c>
      <c r="H565" s="40">
        <f t="shared" si="44"/>
        <v>4.1880000000000006</v>
      </c>
      <c r="I565" s="40">
        <f t="shared" si="45"/>
        <v>3.875</v>
      </c>
      <c r="J565" s="38" t="s">
        <v>302</v>
      </c>
      <c r="K565" s="40">
        <v>34.5</v>
      </c>
      <c r="L565" s="40">
        <v>24.5</v>
      </c>
      <c r="M565" s="61">
        <v>48</v>
      </c>
      <c r="N565" s="38">
        <v>2127</v>
      </c>
      <c r="O565" s="38" t="s">
        <v>269</v>
      </c>
      <c r="P565" s="51"/>
      <c r="Q565" s="38"/>
      <c r="R565" s="168"/>
      <c r="S565" s="39"/>
      <c r="T565" s="43"/>
      <c r="U565" s="43"/>
      <c r="V565" s="43"/>
      <c r="W565" s="43"/>
      <c r="X565" s="43"/>
      <c r="Y565" s="250" t="s">
        <v>269</v>
      </c>
    </row>
    <row r="566" spans="2:25">
      <c r="B566" s="26"/>
      <c r="C566" s="45" t="s">
        <v>2709</v>
      </c>
      <c r="D566" s="45" t="s">
        <v>301</v>
      </c>
      <c r="E566" s="46">
        <v>2.0625</v>
      </c>
      <c r="F566" s="46">
        <v>1.75</v>
      </c>
      <c r="G566" s="46">
        <v>1.375</v>
      </c>
      <c r="H566" s="46">
        <f t="shared" si="44"/>
        <v>4.8125</v>
      </c>
      <c r="I566" s="46">
        <f t="shared" si="45"/>
        <v>4.5</v>
      </c>
      <c r="J566" s="44" t="s">
        <v>318</v>
      </c>
      <c r="K566" s="46">
        <v>36</v>
      </c>
      <c r="L566" s="46">
        <v>27</v>
      </c>
      <c r="M566" s="60">
        <v>48</v>
      </c>
      <c r="N566" s="44">
        <v>2127</v>
      </c>
      <c r="O566" s="44" t="s">
        <v>269</v>
      </c>
      <c r="P566" s="52" t="s">
        <v>2438</v>
      </c>
      <c r="Q566" s="44"/>
      <c r="R566" s="167"/>
      <c r="S566" s="45"/>
      <c r="T566" s="49"/>
      <c r="U566" s="49"/>
      <c r="V566" s="49"/>
      <c r="W566" s="49"/>
      <c r="X566" s="49"/>
      <c r="Y566" s="250" t="s">
        <v>269</v>
      </c>
    </row>
    <row r="567" spans="2:25">
      <c r="B567" s="26"/>
      <c r="C567" s="39" t="s">
        <v>1982</v>
      </c>
      <c r="D567" s="39" t="s">
        <v>301</v>
      </c>
      <c r="E567" s="40">
        <v>2.0619999999999998</v>
      </c>
      <c r="F567" s="40">
        <v>1.75</v>
      </c>
      <c r="G567" s="40">
        <v>1.375</v>
      </c>
      <c r="H567" s="40">
        <f t="shared" si="44"/>
        <v>4.8119999999999994</v>
      </c>
      <c r="I567" s="40">
        <f t="shared" si="45"/>
        <v>4.5</v>
      </c>
      <c r="J567" s="38" t="s">
        <v>302</v>
      </c>
      <c r="K567" s="40">
        <f>2*H567</f>
        <v>9.6239999999999988</v>
      </c>
      <c r="L567" s="40">
        <f>3*I567</f>
        <v>13.5</v>
      </c>
      <c r="M567" s="61">
        <v>6</v>
      </c>
      <c r="N567" s="38">
        <v>2127</v>
      </c>
      <c r="O567" s="38" t="s">
        <v>1338</v>
      </c>
      <c r="P567" s="51"/>
      <c r="Q567" s="38"/>
      <c r="R567" s="168"/>
      <c r="S567" s="39"/>
      <c r="T567" s="43"/>
      <c r="U567" s="43"/>
      <c r="V567" s="43"/>
      <c r="W567" s="43"/>
      <c r="X567" s="43"/>
      <c r="Y567" s="250" t="s">
        <v>1338</v>
      </c>
    </row>
    <row r="568" spans="2:25">
      <c r="B568" s="26"/>
      <c r="C568" s="45" t="s">
        <v>1974</v>
      </c>
      <c r="D568" s="45" t="s">
        <v>306</v>
      </c>
      <c r="E568" s="46">
        <v>2.1880000000000002</v>
      </c>
      <c r="F568" s="46">
        <v>1.875</v>
      </c>
      <c r="G568" s="46">
        <v>1</v>
      </c>
      <c r="H568" s="46">
        <f t="shared" si="44"/>
        <v>4.1880000000000006</v>
      </c>
      <c r="I568" s="46">
        <f t="shared" si="45"/>
        <v>3.875</v>
      </c>
      <c r="J568" s="44" t="s">
        <v>302</v>
      </c>
      <c r="K568" s="46">
        <f>2*H568</f>
        <v>8.3760000000000012</v>
      </c>
      <c r="L568" s="46">
        <f>3*I568</f>
        <v>11.625</v>
      </c>
      <c r="M568" s="60">
        <v>6</v>
      </c>
      <c r="N568" s="44">
        <v>2127</v>
      </c>
      <c r="O568" s="44" t="s">
        <v>1338</v>
      </c>
      <c r="P568" s="52"/>
      <c r="Q568" s="44"/>
      <c r="R568" s="167"/>
      <c r="S568" s="45"/>
      <c r="T568" s="49"/>
      <c r="U568" s="49"/>
      <c r="V568" s="49"/>
      <c r="W568" s="49"/>
      <c r="X568" s="49"/>
      <c r="Y568" s="250" t="s">
        <v>1338</v>
      </c>
    </row>
    <row r="569" spans="2:25">
      <c r="B569" s="26"/>
      <c r="C569" s="39" t="s">
        <v>1887</v>
      </c>
      <c r="D569" s="39" t="s">
        <v>301</v>
      </c>
      <c r="E569" s="40">
        <v>2.0630000000000002</v>
      </c>
      <c r="F569" s="40">
        <v>1.625</v>
      </c>
      <c r="G569" s="40">
        <v>1</v>
      </c>
      <c r="H569" s="40">
        <f t="shared" si="44"/>
        <v>4.0630000000000006</v>
      </c>
      <c r="I569" s="40">
        <f t="shared" si="45"/>
        <v>3.625</v>
      </c>
      <c r="J569" s="38" t="s">
        <v>302</v>
      </c>
      <c r="K569" s="40">
        <v>38.563000000000002</v>
      </c>
      <c r="L569" s="40">
        <v>26.875</v>
      </c>
      <c r="M569" s="61">
        <v>63</v>
      </c>
      <c r="N569" s="38">
        <v>2128</v>
      </c>
      <c r="O569" s="38" t="s">
        <v>269</v>
      </c>
      <c r="P569" s="51"/>
      <c r="Q569" s="38"/>
      <c r="R569" s="168"/>
      <c r="S569" s="39"/>
      <c r="T569" s="43"/>
      <c r="U569" s="43"/>
      <c r="V569" s="43"/>
      <c r="W569" s="43"/>
      <c r="X569" s="43"/>
      <c r="Y569" s="250" t="s">
        <v>269</v>
      </c>
    </row>
    <row r="570" spans="2:25">
      <c r="B570" s="26"/>
      <c r="C570" s="45" t="s">
        <v>1877</v>
      </c>
      <c r="D570" s="45" t="s">
        <v>306</v>
      </c>
      <c r="E570" s="46">
        <v>2.1720000000000002</v>
      </c>
      <c r="F570" s="46">
        <v>1.734</v>
      </c>
      <c r="G570" s="46">
        <v>0.75</v>
      </c>
      <c r="H570" s="46">
        <f t="shared" si="44"/>
        <v>3.6720000000000002</v>
      </c>
      <c r="I570" s="46">
        <f t="shared" si="45"/>
        <v>3.234</v>
      </c>
      <c r="J570" s="44" t="s">
        <v>302</v>
      </c>
      <c r="K570" s="46">
        <v>38.969000000000001</v>
      </c>
      <c r="L570" s="46">
        <v>27.625</v>
      </c>
      <c r="M570" s="60">
        <v>80</v>
      </c>
      <c r="N570" s="44">
        <v>2128</v>
      </c>
      <c r="O570" s="44" t="s">
        <v>269</v>
      </c>
      <c r="P570" s="52"/>
      <c r="Q570" s="44"/>
      <c r="R570" s="167"/>
      <c r="S570" s="45"/>
      <c r="T570" s="49"/>
      <c r="U570" s="49"/>
      <c r="V570" s="49"/>
      <c r="W570" s="49"/>
      <c r="X570" s="49"/>
      <c r="Y570" s="250" t="s">
        <v>269</v>
      </c>
    </row>
    <row r="571" spans="2:25">
      <c r="B571" s="26"/>
      <c r="C571" s="39" t="s">
        <v>1985</v>
      </c>
      <c r="D571" s="39" t="s">
        <v>301</v>
      </c>
      <c r="E571" s="40">
        <v>2.0630000000000002</v>
      </c>
      <c r="F571" s="40">
        <v>1.625</v>
      </c>
      <c r="G571" s="40">
        <v>1</v>
      </c>
      <c r="H571" s="40">
        <f t="shared" si="44"/>
        <v>4.0630000000000006</v>
      </c>
      <c r="I571" s="40">
        <f t="shared" si="45"/>
        <v>3.625</v>
      </c>
      <c r="J571" s="38" t="s">
        <v>302</v>
      </c>
      <c r="K571" s="40">
        <f>3*I571</f>
        <v>10.875</v>
      </c>
      <c r="L571" s="40">
        <f>2*H571</f>
        <v>8.1260000000000012</v>
      </c>
      <c r="M571" s="61">
        <v>6</v>
      </c>
      <c r="N571" s="38">
        <v>2128</v>
      </c>
      <c r="O571" s="38" t="s">
        <v>1338</v>
      </c>
      <c r="P571" s="51"/>
      <c r="Q571" s="38"/>
      <c r="R571" s="168"/>
      <c r="S571" s="39"/>
      <c r="T571" s="43"/>
      <c r="U571" s="43"/>
      <c r="V571" s="43"/>
      <c r="W571" s="43"/>
      <c r="X571" s="43"/>
      <c r="Y571" s="250" t="s">
        <v>1338</v>
      </c>
    </row>
    <row r="572" spans="2:25">
      <c r="B572" s="26"/>
      <c r="C572" s="45" t="s">
        <v>1986</v>
      </c>
      <c r="D572" s="45" t="s">
        <v>306</v>
      </c>
      <c r="E572" s="46">
        <v>2.1720000000000002</v>
      </c>
      <c r="F572" s="46">
        <v>1.734</v>
      </c>
      <c r="G572" s="46">
        <v>0.75</v>
      </c>
      <c r="H572" s="46">
        <f t="shared" si="44"/>
        <v>3.6720000000000002</v>
      </c>
      <c r="I572" s="46">
        <f t="shared" si="45"/>
        <v>3.234</v>
      </c>
      <c r="J572" s="44" t="s">
        <v>302</v>
      </c>
      <c r="K572" s="46">
        <f>3*I572</f>
        <v>9.702</v>
      </c>
      <c r="L572" s="46">
        <f>2*H572</f>
        <v>7.3440000000000003</v>
      </c>
      <c r="M572" s="60">
        <v>6</v>
      </c>
      <c r="N572" s="44">
        <v>2128</v>
      </c>
      <c r="O572" s="44" t="s">
        <v>1338</v>
      </c>
      <c r="P572" s="52"/>
      <c r="Q572" s="44"/>
      <c r="R572" s="167"/>
      <c r="S572" s="45"/>
      <c r="T572" s="49"/>
      <c r="U572" s="49"/>
      <c r="V572" s="49"/>
      <c r="W572" s="49"/>
      <c r="X572" s="49"/>
      <c r="Y572" s="250" t="s">
        <v>1338</v>
      </c>
    </row>
    <row r="573" spans="2:25">
      <c r="B573" s="26"/>
      <c r="C573" s="39" t="s">
        <v>1891</v>
      </c>
      <c r="D573" s="39" t="s">
        <v>301</v>
      </c>
      <c r="E573" s="40">
        <v>3.5</v>
      </c>
      <c r="F573" s="40">
        <v>2.5</v>
      </c>
      <c r="G573" s="40">
        <v>1</v>
      </c>
      <c r="H573" s="40">
        <f t="shared" si="44"/>
        <v>5.5</v>
      </c>
      <c r="I573" s="40">
        <f t="shared" si="45"/>
        <v>4.5</v>
      </c>
      <c r="J573" s="38" t="s">
        <v>302</v>
      </c>
      <c r="K573" s="40">
        <v>40</v>
      </c>
      <c r="L573" s="40">
        <v>23.5</v>
      </c>
      <c r="M573" s="61">
        <v>35</v>
      </c>
      <c r="N573" s="38">
        <v>2129</v>
      </c>
      <c r="O573" s="38" t="s">
        <v>269</v>
      </c>
      <c r="P573" s="51"/>
      <c r="Q573" s="38"/>
      <c r="R573" s="168"/>
      <c r="S573" s="39"/>
      <c r="T573" s="43"/>
      <c r="U573" s="43"/>
      <c r="V573" s="43"/>
      <c r="W573" s="43"/>
      <c r="X573" s="43"/>
      <c r="Y573" s="250" t="s">
        <v>269</v>
      </c>
    </row>
    <row r="574" spans="2:25">
      <c r="B574" s="26"/>
      <c r="C574" s="45" t="s">
        <v>1874</v>
      </c>
      <c r="D574" s="45" t="s">
        <v>306</v>
      </c>
      <c r="E574" s="46">
        <v>3.625</v>
      </c>
      <c r="F574" s="46">
        <v>2.625</v>
      </c>
      <c r="G574" s="46">
        <v>0.75</v>
      </c>
      <c r="H574" s="46">
        <f t="shared" si="44"/>
        <v>5.125</v>
      </c>
      <c r="I574" s="46">
        <f t="shared" si="45"/>
        <v>4.125</v>
      </c>
      <c r="J574" s="44" t="s">
        <v>302</v>
      </c>
      <c r="K574" s="46">
        <v>37.375</v>
      </c>
      <c r="L574" s="46">
        <v>26</v>
      </c>
      <c r="M574" s="60">
        <v>42</v>
      </c>
      <c r="N574" s="44">
        <v>2129</v>
      </c>
      <c r="O574" s="44" t="s">
        <v>269</v>
      </c>
      <c r="P574" s="52"/>
      <c r="Q574" s="44"/>
      <c r="R574" s="167"/>
      <c r="S574" s="45"/>
      <c r="T574" s="49"/>
      <c r="U574" s="49"/>
      <c r="V574" s="49"/>
      <c r="W574" s="49"/>
      <c r="X574" s="49"/>
      <c r="Y574" s="250" t="s">
        <v>269</v>
      </c>
    </row>
    <row r="575" spans="2:25">
      <c r="B575" s="26"/>
      <c r="C575" s="39" t="s">
        <v>2001</v>
      </c>
      <c r="D575" s="39" t="s">
        <v>301</v>
      </c>
      <c r="E575" s="40">
        <v>3.5</v>
      </c>
      <c r="F575" s="40">
        <v>2.5</v>
      </c>
      <c r="G575" s="40">
        <v>0.5</v>
      </c>
      <c r="H575" s="40">
        <f t="shared" si="44"/>
        <v>4.5</v>
      </c>
      <c r="I575" s="40">
        <f t="shared" si="45"/>
        <v>3.5</v>
      </c>
      <c r="J575" s="38" t="s">
        <v>302</v>
      </c>
      <c r="K575" s="40">
        <f>8*H575</f>
        <v>36</v>
      </c>
      <c r="L575" s="40">
        <f>7*I575</f>
        <v>24.5</v>
      </c>
      <c r="M575" s="61">
        <v>56</v>
      </c>
      <c r="N575" s="38">
        <v>2129</v>
      </c>
      <c r="O575" s="38" t="s">
        <v>269</v>
      </c>
      <c r="P575" s="51"/>
      <c r="Q575" s="38"/>
      <c r="R575" s="168"/>
      <c r="S575" s="39"/>
      <c r="T575" s="43"/>
      <c r="U575" s="43"/>
      <c r="V575" s="43"/>
      <c r="W575" s="43"/>
      <c r="X575" s="43"/>
      <c r="Y575" s="250" t="s">
        <v>269</v>
      </c>
    </row>
    <row r="576" spans="2:25">
      <c r="B576" s="26"/>
      <c r="C576" s="39" t="s">
        <v>1905</v>
      </c>
      <c r="D576" s="39" t="s">
        <v>301</v>
      </c>
      <c r="E576" s="40">
        <v>5.9375</v>
      </c>
      <c r="F576" s="40">
        <v>3.8125</v>
      </c>
      <c r="G576" s="40">
        <v>1</v>
      </c>
      <c r="H576" s="40">
        <f t="shared" si="44"/>
        <v>7.9375</v>
      </c>
      <c r="I576" s="40">
        <f t="shared" si="45"/>
        <v>5.8125</v>
      </c>
      <c r="J576" s="38" t="s">
        <v>302</v>
      </c>
      <c r="K576" s="40">
        <f>H576*4+0.75+1</f>
        <v>33.5</v>
      </c>
      <c r="L576" s="40">
        <f>I576*4+0.75+1</f>
        <v>25</v>
      </c>
      <c r="M576" s="61">
        <v>16</v>
      </c>
      <c r="N576" s="38">
        <v>2130</v>
      </c>
      <c r="O576" s="38" t="s">
        <v>269</v>
      </c>
      <c r="P576" s="51"/>
      <c r="Q576" s="38"/>
      <c r="R576" s="168"/>
      <c r="S576" s="39" t="s">
        <v>303</v>
      </c>
      <c r="T576" s="43" t="s">
        <v>1869</v>
      </c>
      <c r="U576" s="43"/>
      <c r="V576" s="43"/>
      <c r="W576" s="43"/>
      <c r="X576" s="43"/>
      <c r="Y576" s="250" t="s">
        <v>269</v>
      </c>
    </row>
    <row r="577" spans="2:25">
      <c r="B577" s="26"/>
      <c r="C577" s="45" t="s">
        <v>1904</v>
      </c>
      <c r="D577" s="45" t="s">
        <v>306</v>
      </c>
      <c r="E577" s="46">
        <v>6.0625</v>
      </c>
      <c r="F577" s="46">
        <v>3.9375</v>
      </c>
      <c r="G577" s="46">
        <v>0.75</v>
      </c>
      <c r="H577" s="46">
        <f t="shared" si="44"/>
        <v>7.5625</v>
      </c>
      <c r="I577" s="46">
        <f t="shared" si="45"/>
        <v>5.4375</v>
      </c>
      <c r="J577" s="44" t="s">
        <v>302</v>
      </c>
      <c r="K577" s="46">
        <v>38.811999999999998</v>
      </c>
      <c r="L577" s="46">
        <v>28.187999999999999</v>
      </c>
      <c r="M577" s="60">
        <v>25</v>
      </c>
      <c r="N577" s="44">
        <v>2130</v>
      </c>
      <c r="O577" s="44" t="s">
        <v>269</v>
      </c>
      <c r="P577" s="52"/>
      <c r="Q577" s="44"/>
      <c r="R577" s="167"/>
      <c r="S577" s="45" t="s">
        <v>307</v>
      </c>
      <c r="T577" s="49" t="s">
        <v>307</v>
      </c>
      <c r="U577" s="49"/>
      <c r="V577" s="49"/>
      <c r="W577" s="49"/>
      <c r="X577" s="49"/>
      <c r="Y577" s="250" t="s">
        <v>269</v>
      </c>
    </row>
    <row r="578" spans="2:25">
      <c r="B578" s="26"/>
      <c r="C578" s="39" t="s">
        <v>1987</v>
      </c>
      <c r="D578" s="39" t="s">
        <v>301</v>
      </c>
      <c r="E578" s="40">
        <v>5.9375</v>
      </c>
      <c r="F578" s="40">
        <v>3.8125</v>
      </c>
      <c r="G578" s="40">
        <v>1</v>
      </c>
      <c r="H578" s="40">
        <f t="shared" si="44"/>
        <v>7.9375</v>
      </c>
      <c r="I578" s="40">
        <f t="shared" si="45"/>
        <v>5.8125</v>
      </c>
      <c r="J578" s="38" t="s">
        <v>302</v>
      </c>
      <c r="K578" s="40">
        <f>2*I578</f>
        <v>11.625</v>
      </c>
      <c r="L578" s="40">
        <f>H578</f>
        <v>7.9375</v>
      </c>
      <c r="M578" s="61">
        <v>2</v>
      </c>
      <c r="N578" s="38">
        <v>2130</v>
      </c>
      <c r="O578" s="38" t="s">
        <v>1338</v>
      </c>
      <c r="P578" s="51"/>
      <c r="Q578" s="38"/>
      <c r="R578" s="168"/>
      <c r="S578" s="39" t="s">
        <v>303</v>
      </c>
      <c r="T578" s="43" t="s">
        <v>1869</v>
      </c>
      <c r="U578" s="43"/>
      <c r="V578" s="43"/>
      <c r="W578" s="43"/>
      <c r="X578" s="43"/>
      <c r="Y578" s="250" t="s">
        <v>1338</v>
      </c>
    </row>
    <row r="579" spans="2:25">
      <c r="B579" s="26"/>
      <c r="C579" s="45" t="s">
        <v>1988</v>
      </c>
      <c r="D579" s="45" t="s">
        <v>306</v>
      </c>
      <c r="E579" s="46">
        <v>6.0625</v>
      </c>
      <c r="F579" s="46">
        <v>3.9375</v>
      </c>
      <c r="G579" s="46">
        <v>0.75</v>
      </c>
      <c r="H579" s="46">
        <f t="shared" si="44"/>
        <v>7.5625</v>
      </c>
      <c r="I579" s="46">
        <f t="shared" si="45"/>
        <v>5.4375</v>
      </c>
      <c r="J579" s="44" t="s">
        <v>302</v>
      </c>
      <c r="K579" s="46">
        <f>2*I579</f>
        <v>10.875</v>
      </c>
      <c r="L579" s="46">
        <f>H579</f>
        <v>7.5625</v>
      </c>
      <c r="M579" s="60">
        <v>2</v>
      </c>
      <c r="N579" s="44">
        <v>2130</v>
      </c>
      <c r="O579" s="44" t="s">
        <v>1338</v>
      </c>
      <c r="P579" s="52"/>
      <c r="Q579" s="44"/>
      <c r="R579" s="167"/>
      <c r="S579" s="45" t="s">
        <v>307</v>
      </c>
      <c r="T579" s="49" t="s">
        <v>307</v>
      </c>
      <c r="U579" s="49"/>
      <c r="V579" s="49"/>
      <c r="W579" s="49"/>
      <c r="X579" s="49"/>
      <c r="Y579" s="250" t="s">
        <v>1338</v>
      </c>
    </row>
    <row r="580" spans="2:25">
      <c r="B580" s="26"/>
      <c r="C580" s="39" t="s">
        <v>1852</v>
      </c>
      <c r="D580" s="39" t="s">
        <v>306</v>
      </c>
      <c r="E580" s="40">
        <v>6.15625</v>
      </c>
      <c r="F580" s="40">
        <v>4.03125</v>
      </c>
      <c r="G580" s="40">
        <v>0.75</v>
      </c>
      <c r="H580" s="40">
        <f>E580+G580*2</f>
        <v>7.65625</v>
      </c>
      <c r="I580" s="40">
        <f>F580+G580*2</f>
        <v>5.53125</v>
      </c>
      <c r="J580" s="38" t="s">
        <v>302</v>
      </c>
      <c r="K580" s="40">
        <f>H580</f>
        <v>7.65625</v>
      </c>
      <c r="L580" s="40">
        <f>I580</f>
        <v>5.53125</v>
      </c>
      <c r="M580" s="61">
        <v>1</v>
      </c>
      <c r="N580" s="38">
        <v>2130</v>
      </c>
      <c r="O580" s="38" t="s">
        <v>1338</v>
      </c>
      <c r="P580" s="42"/>
      <c r="Q580" s="38"/>
      <c r="R580" s="168"/>
      <c r="S580" s="39"/>
      <c r="T580" s="43"/>
      <c r="U580" s="43"/>
      <c r="V580" s="43"/>
      <c r="W580" s="43"/>
      <c r="X580" s="43"/>
      <c r="Y580" s="250" t="s">
        <v>1338</v>
      </c>
    </row>
    <row r="581" spans="2:25">
      <c r="B581" s="26"/>
      <c r="C581" s="45" t="s">
        <v>2048</v>
      </c>
      <c r="D581" s="45" t="s">
        <v>301</v>
      </c>
      <c r="E581" s="46">
        <v>5.9375</v>
      </c>
      <c r="F581" s="46">
        <v>3.8125</v>
      </c>
      <c r="G581" s="46">
        <v>1.25</v>
      </c>
      <c r="H581" s="46">
        <f>(E581+G581*2)</f>
        <v>8.4375</v>
      </c>
      <c r="I581" s="46">
        <f t="shared" ref="I581:I591" si="46">(F581+G581*2)</f>
        <v>6.3125</v>
      </c>
      <c r="J581" s="44" t="s">
        <v>302</v>
      </c>
      <c r="K581" s="46">
        <f>I581</f>
        <v>6.3125</v>
      </c>
      <c r="L581" s="46">
        <f>H581</f>
        <v>8.4375</v>
      </c>
      <c r="M581" s="60">
        <v>1</v>
      </c>
      <c r="N581" s="44">
        <v>2130</v>
      </c>
      <c r="O581" s="44" t="s">
        <v>1338</v>
      </c>
      <c r="P581" s="52"/>
      <c r="Q581" s="44"/>
      <c r="R581" s="167"/>
      <c r="S581" s="45"/>
      <c r="T581" s="49"/>
      <c r="U581" s="49"/>
      <c r="V581" s="49"/>
      <c r="W581" s="49"/>
      <c r="X581" s="49"/>
      <c r="Y581" s="250" t="s">
        <v>1338</v>
      </c>
    </row>
    <row r="582" spans="2:25">
      <c r="B582" s="26"/>
      <c r="C582" s="39" t="s">
        <v>1888</v>
      </c>
      <c r="D582" s="39" t="s">
        <v>301</v>
      </c>
      <c r="E582" s="40">
        <v>8.5</v>
      </c>
      <c r="F582" s="40">
        <v>1.9375</v>
      </c>
      <c r="G582" s="40">
        <v>1</v>
      </c>
      <c r="H582" s="40">
        <f>(E582+G582*2)</f>
        <v>10.5</v>
      </c>
      <c r="I582" s="40">
        <f t="shared" si="46"/>
        <v>3.9375</v>
      </c>
      <c r="J582" s="38" t="s">
        <v>302</v>
      </c>
      <c r="K582" s="40">
        <v>30.5</v>
      </c>
      <c r="L582" s="40">
        <v>25.5625</v>
      </c>
      <c r="M582" s="61">
        <v>21</v>
      </c>
      <c r="N582" s="38">
        <v>2131</v>
      </c>
      <c r="O582" s="38" t="s">
        <v>269</v>
      </c>
      <c r="P582" s="51"/>
      <c r="Q582" s="38"/>
      <c r="R582" s="168"/>
      <c r="S582" s="39"/>
      <c r="T582" s="43"/>
      <c r="U582" s="43"/>
      <c r="V582" s="43"/>
      <c r="W582" s="43"/>
      <c r="X582" s="43"/>
      <c r="Y582" s="250" t="s">
        <v>269</v>
      </c>
    </row>
    <row r="583" spans="2:25">
      <c r="B583" s="26"/>
      <c r="C583" s="45" t="s">
        <v>1934</v>
      </c>
      <c r="D583" s="45" t="s">
        <v>306</v>
      </c>
      <c r="E583" s="46">
        <v>8.71875</v>
      </c>
      <c r="F583" s="46">
        <v>2.15</v>
      </c>
      <c r="G583" s="46">
        <v>0.625</v>
      </c>
      <c r="H583" s="46">
        <f>(E582+G583*2)</f>
        <v>9.75</v>
      </c>
      <c r="I583" s="46">
        <f t="shared" si="46"/>
        <v>3.4</v>
      </c>
      <c r="J583" s="44" t="s">
        <v>302</v>
      </c>
      <c r="K583" s="46">
        <v>40</v>
      </c>
      <c r="L583" s="46">
        <v>25.5</v>
      </c>
      <c r="M583" s="60">
        <v>28</v>
      </c>
      <c r="N583" s="44">
        <v>2131</v>
      </c>
      <c r="O583" s="44" t="s">
        <v>269</v>
      </c>
      <c r="P583" s="52"/>
      <c r="Q583" s="44"/>
      <c r="R583" s="167"/>
      <c r="S583" s="45"/>
      <c r="T583" s="49"/>
      <c r="U583" s="49"/>
      <c r="V583" s="49"/>
      <c r="W583" s="49"/>
      <c r="X583" s="49"/>
      <c r="Y583" s="250" t="s">
        <v>269</v>
      </c>
    </row>
    <row r="584" spans="2:25">
      <c r="B584" s="26"/>
      <c r="C584" s="39" t="s">
        <v>1989</v>
      </c>
      <c r="D584" s="39" t="s">
        <v>301</v>
      </c>
      <c r="E584" s="40">
        <v>8.5</v>
      </c>
      <c r="F584" s="40">
        <v>1.9375</v>
      </c>
      <c r="G584" s="40">
        <v>1</v>
      </c>
      <c r="H584" s="40">
        <f>(E584+G584*2)</f>
        <v>10.5</v>
      </c>
      <c r="I584" s="40">
        <f t="shared" si="46"/>
        <v>3.9375</v>
      </c>
      <c r="J584" s="38" t="s">
        <v>302</v>
      </c>
      <c r="K584" s="40">
        <f>3*I584</f>
        <v>11.8125</v>
      </c>
      <c r="L584" s="40">
        <f>H584</f>
        <v>10.5</v>
      </c>
      <c r="M584" s="61">
        <v>3</v>
      </c>
      <c r="N584" s="38">
        <v>2131</v>
      </c>
      <c r="O584" s="38" t="s">
        <v>1338</v>
      </c>
      <c r="P584" s="51"/>
      <c r="Q584" s="38"/>
      <c r="R584" s="168"/>
      <c r="S584" s="39"/>
      <c r="T584" s="43"/>
      <c r="U584" s="43"/>
      <c r="V584" s="43"/>
      <c r="W584" s="43"/>
      <c r="X584" s="43"/>
      <c r="Y584" s="250" t="s">
        <v>1338</v>
      </c>
    </row>
    <row r="585" spans="2:25">
      <c r="B585" s="26"/>
      <c r="C585" s="45" t="s">
        <v>1990</v>
      </c>
      <c r="D585" s="45" t="s">
        <v>306</v>
      </c>
      <c r="E585" s="46">
        <v>8.71875</v>
      </c>
      <c r="F585" s="46">
        <v>2.125</v>
      </c>
      <c r="G585" s="46">
        <v>0.625</v>
      </c>
      <c r="H585" s="46">
        <f>(E584+G585*2)</f>
        <v>9.75</v>
      </c>
      <c r="I585" s="46">
        <f t="shared" si="46"/>
        <v>3.375</v>
      </c>
      <c r="J585" s="44" t="s">
        <v>302</v>
      </c>
      <c r="K585" s="46">
        <f>3*I585</f>
        <v>10.125</v>
      </c>
      <c r="L585" s="46">
        <f>H585</f>
        <v>9.75</v>
      </c>
      <c r="M585" s="60">
        <v>3</v>
      </c>
      <c r="N585" s="44">
        <v>2131</v>
      </c>
      <c r="O585" s="44" t="s">
        <v>1338</v>
      </c>
      <c r="P585" s="52"/>
      <c r="Q585" s="44"/>
      <c r="R585" s="167"/>
      <c r="S585" s="45"/>
      <c r="T585" s="49"/>
      <c r="U585" s="49"/>
      <c r="V585" s="49"/>
      <c r="W585" s="49"/>
      <c r="X585" s="49"/>
      <c r="Y585" s="250" t="s">
        <v>1338</v>
      </c>
    </row>
    <row r="586" spans="2:25">
      <c r="B586" s="26"/>
      <c r="C586" s="39" t="s">
        <v>1850</v>
      </c>
      <c r="D586" s="39" t="s">
        <v>306</v>
      </c>
      <c r="E586" s="40">
        <v>8.71875</v>
      </c>
      <c r="F586" s="40">
        <v>2.15</v>
      </c>
      <c r="G586" s="40">
        <v>0.625</v>
      </c>
      <c r="H586" s="40">
        <f>(E585+G586*2)</f>
        <v>9.96875</v>
      </c>
      <c r="I586" s="40">
        <f t="shared" si="46"/>
        <v>3.4</v>
      </c>
      <c r="J586" s="38" t="s">
        <v>302</v>
      </c>
      <c r="K586" s="40">
        <f>H586</f>
        <v>9.96875</v>
      </c>
      <c r="L586" s="40">
        <f>I586</f>
        <v>3.4</v>
      </c>
      <c r="M586" s="61">
        <v>1</v>
      </c>
      <c r="N586" s="38">
        <v>2131</v>
      </c>
      <c r="O586" s="38" t="s">
        <v>1338</v>
      </c>
      <c r="P586" s="51"/>
      <c r="Q586" s="38"/>
      <c r="R586" s="168"/>
      <c r="S586" s="39"/>
      <c r="T586" s="43"/>
      <c r="U586" s="43"/>
      <c r="V586" s="43"/>
      <c r="W586" s="43"/>
      <c r="X586" s="43"/>
      <c r="Y586" s="250" t="s">
        <v>1338</v>
      </c>
    </row>
    <row r="587" spans="2:25">
      <c r="B587" s="26"/>
      <c r="C587" s="45" t="s">
        <v>1959</v>
      </c>
      <c r="D587" s="45" t="s">
        <v>301</v>
      </c>
      <c r="E587" s="46">
        <v>6.25</v>
      </c>
      <c r="F587" s="46">
        <v>4.25</v>
      </c>
      <c r="G587" s="46">
        <v>1.25</v>
      </c>
      <c r="H587" s="46">
        <f>(E587+G587*2)</f>
        <v>8.75</v>
      </c>
      <c r="I587" s="46">
        <f t="shared" si="46"/>
        <v>6.75</v>
      </c>
      <c r="J587" s="44" t="s">
        <v>302</v>
      </c>
      <c r="K587" s="46">
        <v>8.75</v>
      </c>
      <c r="L587" s="46">
        <f>6.75*2</f>
        <v>13.5</v>
      </c>
      <c r="M587" s="60">
        <v>2</v>
      </c>
      <c r="N587" s="44">
        <v>2133</v>
      </c>
      <c r="O587" s="44" t="s">
        <v>1338</v>
      </c>
      <c r="P587" s="52"/>
      <c r="Q587" s="44"/>
      <c r="R587" s="167"/>
      <c r="S587" s="45"/>
      <c r="T587" s="49"/>
      <c r="U587" s="49"/>
      <c r="V587" s="49"/>
      <c r="W587" s="49"/>
      <c r="X587" s="49"/>
      <c r="Y587" s="250" t="s">
        <v>1338</v>
      </c>
    </row>
    <row r="588" spans="2:25">
      <c r="B588" s="26"/>
      <c r="C588" s="39" t="s">
        <v>1958</v>
      </c>
      <c r="D588" s="39" t="s">
        <v>306</v>
      </c>
      <c r="E588" s="40">
        <v>6.375</v>
      </c>
      <c r="F588" s="40">
        <v>4.375</v>
      </c>
      <c r="G588" s="40">
        <v>0.75</v>
      </c>
      <c r="H588" s="40">
        <f>(E588+G588*2)</f>
        <v>7.875</v>
      </c>
      <c r="I588" s="40">
        <f t="shared" si="46"/>
        <v>5.875</v>
      </c>
      <c r="J588" s="38" t="s">
        <v>302</v>
      </c>
      <c r="K588" s="40">
        <v>7.875</v>
      </c>
      <c r="L588" s="40">
        <f>5.875*2</f>
        <v>11.75</v>
      </c>
      <c r="M588" s="61">
        <v>2</v>
      </c>
      <c r="N588" s="38">
        <v>2133</v>
      </c>
      <c r="O588" s="38" t="s">
        <v>1338</v>
      </c>
      <c r="P588" s="51"/>
      <c r="Q588" s="38"/>
      <c r="R588" s="168"/>
      <c r="S588" s="39"/>
      <c r="T588" s="43"/>
      <c r="U588" s="43"/>
      <c r="V588" s="43"/>
      <c r="W588" s="43"/>
      <c r="X588" s="43"/>
      <c r="Y588" s="250" t="s">
        <v>1338</v>
      </c>
    </row>
    <row r="589" spans="2:25">
      <c r="B589" s="26"/>
      <c r="C589" s="45" t="s">
        <v>1074</v>
      </c>
      <c r="D589" s="45" t="s">
        <v>301</v>
      </c>
      <c r="E589" s="46">
        <v>6.75</v>
      </c>
      <c r="F589" s="46">
        <v>1.25</v>
      </c>
      <c r="G589" s="46">
        <v>0.625</v>
      </c>
      <c r="H589" s="46">
        <f>(E589+G589*2)</f>
        <v>8</v>
      </c>
      <c r="I589" s="46">
        <f t="shared" si="46"/>
        <v>2.5</v>
      </c>
      <c r="J589" s="44" t="s">
        <v>302</v>
      </c>
      <c r="K589" s="46">
        <v>8</v>
      </c>
      <c r="L589" s="46">
        <v>5</v>
      </c>
      <c r="M589" s="60">
        <v>2</v>
      </c>
      <c r="N589" s="44">
        <v>2135</v>
      </c>
      <c r="O589" s="44" t="s">
        <v>1338</v>
      </c>
      <c r="P589" s="52"/>
      <c r="Q589" s="44"/>
      <c r="R589" s="167"/>
      <c r="S589" s="45" t="s">
        <v>309</v>
      </c>
      <c r="T589" s="49" t="s">
        <v>1075</v>
      </c>
      <c r="U589" s="49"/>
      <c r="V589" s="49"/>
      <c r="W589" s="49"/>
      <c r="X589" s="49"/>
      <c r="Y589" s="250" t="s">
        <v>1338</v>
      </c>
    </row>
    <row r="590" spans="2:25">
      <c r="B590" s="26"/>
      <c r="C590" s="39" t="s">
        <v>1076</v>
      </c>
      <c r="D590" s="39" t="s">
        <v>301</v>
      </c>
      <c r="E590" s="40">
        <v>4</v>
      </c>
      <c r="F590" s="40">
        <v>2.5</v>
      </c>
      <c r="G590" s="40">
        <v>0.5625</v>
      </c>
      <c r="H590" s="40">
        <f>(E590+G590*2)</f>
        <v>5.125</v>
      </c>
      <c r="I590" s="40">
        <f t="shared" si="46"/>
        <v>3.625</v>
      </c>
      <c r="J590" s="38" t="s">
        <v>318</v>
      </c>
      <c r="K590" s="40">
        <v>5.875</v>
      </c>
      <c r="L590" s="40">
        <v>8</v>
      </c>
      <c r="M590" s="61">
        <v>2</v>
      </c>
      <c r="N590" s="38">
        <v>2136</v>
      </c>
      <c r="O590" s="38" t="s">
        <v>1338</v>
      </c>
      <c r="P590" s="51"/>
      <c r="Q590" s="38"/>
      <c r="R590" s="168"/>
      <c r="S590" s="39" t="s">
        <v>303</v>
      </c>
      <c r="T590" s="43" t="s">
        <v>1077</v>
      </c>
      <c r="U590" s="43"/>
      <c r="V590" s="43"/>
      <c r="W590" s="43"/>
      <c r="X590" s="43"/>
      <c r="Y590" s="250" t="s">
        <v>1338</v>
      </c>
    </row>
    <row r="591" spans="2:25">
      <c r="B591" s="26"/>
      <c r="C591" s="45" t="s">
        <v>1078</v>
      </c>
      <c r="D591" s="45" t="s">
        <v>306</v>
      </c>
      <c r="E591" s="46">
        <v>4.125</v>
      </c>
      <c r="F591" s="46">
        <v>2.625</v>
      </c>
      <c r="G591" s="46">
        <v>0.875</v>
      </c>
      <c r="H591" s="46">
        <f>(E591+G591*2)</f>
        <v>5.875</v>
      </c>
      <c r="I591" s="46">
        <f t="shared" si="46"/>
        <v>4.375</v>
      </c>
      <c r="J591" s="44" t="s">
        <v>318</v>
      </c>
      <c r="K591" s="46">
        <v>5.875</v>
      </c>
      <c r="L591" s="46">
        <v>8</v>
      </c>
      <c r="M591" s="60">
        <v>2</v>
      </c>
      <c r="N591" s="44">
        <v>2136</v>
      </c>
      <c r="O591" s="44" t="s">
        <v>1338</v>
      </c>
      <c r="P591" s="48"/>
      <c r="Q591" s="44"/>
      <c r="R591" s="167"/>
      <c r="S591" s="45" t="s">
        <v>307</v>
      </c>
      <c r="T591" s="49" t="s">
        <v>307</v>
      </c>
      <c r="U591" s="49"/>
      <c r="V591" s="49"/>
      <c r="W591" s="49"/>
      <c r="X591" s="49"/>
      <c r="Y591" s="250" t="s">
        <v>1338</v>
      </c>
    </row>
    <row r="592" spans="2:25">
      <c r="B592" s="26"/>
      <c r="C592" s="39" t="s">
        <v>263</v>
      </c>
      <c r="D592" s="39" t="s">
        <v>301</v>
      </c>
      <c r="E592" s="40">
        <v>5.9375</v>
      </c>
      <c r="F592" s="40">
        <v>5.0625</v>
      </c>
      <c r="G592" s="40">
        <v>1</v>
      </c>
      <c r="H592" s="40">
        <v>7.9375</v>
      </c>
      <c r="I592" s="40">
        <v>7.0625</v>
      </c>
      <c r="J592" s="38" t="s">
        <v>302</v>
      </c>
      <c r="K592" s="40">
        <f>22.75-1</f>
        <v>21.75</v>
      </c>
      <c r="L592" s="40">
        <f>17.375-1</f>
        <v>16.375</v>
      </c>
      <c r="M592" s="61">
        <v>6</v>
      </c>
      <c r="N592" s="38">
        <v>2137</v>
      </c>
      <c r="O592" s="38" t="s">
        <v>1338</v>
      </c>
      <c r="P592" s="51"/>
      <c r="Q592" s="38"/>
      <c r="R592" s="168"/>
      <c r="S592" s="39" t="s">
        <v>309</v>
      </c>
      <c r="T592" s="43" t="s">
        <v>1768</v>
      </c>
      <c r="U592" s="43"/>
      <c r="V592" s="43"/>
      <c r="W592" s="43"/>
      <c r="X592" s="43"/>
      <c r="Y592" s="250" t="s">
        <v>1338</v>
      </c>
    </row>
    <row r="593" spans="2:25">
      <c r="B593" s="26"/>
      <c r="C593" s="45" t="s">
        <v>1081</v>
      </c>
      <c r="D593" s="45" t="s">
        <v>301</v>
      </c>
      <c r="E593" s="46">
        <v>9.75</v>
      </c>
      <c r="F593" s="46">
        <v>2.625</v>
      </c>
      <c r="G593" s="46">
        <v>1.0625</v>
      </c>
      <c r="H593" s="46">
        <f t="shared" ref="H593:H624" si="47">(E593+G593*2)</f>
        <v>11.875</v>
      </c>
      <c r="I593" s="46">
        <f t="shared" ref="I593:I624" si="48">(F593+G593*2)</f>
        <v>4.75</v>
      </c>
      <c r="J593" s="44" t="s">
        <v>302</v>
      </c>
      <c r="K593" s="46">
        <v>11.875</v>
      </c>
      <c r="L593" s="46">
        <v>9.5</v>
      </c>
      <c r="M593" s="60">
        <v>2</v>
      </c>
      <c r="N593" s="44">
        <v>2138</v>
      </c>
      <c r="O593" s="44" t="s">
        <v>1338</v>
      </c>
      <c r="P593" s="52"/>
      <c r="Q593" s="44"/>
      <c r="R593" s="167"/>
      <c r="S593" s="45" t="s">
        <v>303</v>
      </c>
      <c r="T593" s="49" t="s">
        <v>1082</v>
      </c>
      <c r="U593" s="49"/>
      <c r="V593" s="49"/>
      <c r="W593" s="49"/>
      <c r="X593" s="49"/>
      <c r="Y593" s="250" t="s">
        <v>1338</v>
      </c>
    </row>
    <row r="594" spans="2:25">
      <c r="B594" s="26"/>
      <c r="C594" s="39" t="s">
        <v>1083</v>
      </c>
      <c r="D594" s="39" t="s">
        <v>306</v>
      </c>
      <c r="E594" s="40">
        <v>9.9375</v>
      </c>
      <c r="F594" s="40">
        <v>2.75</v>
      </c>
      <c r="G594" s="40">
        <v>0.625</v>
      </c>
      <c r="H594" s="40">
        <f t="shared" si="47"/>
        <v>11.1875</v>
      </c>
      <c r="I594" s="40">
        <f t="shared" si="48"/>
        <v>4</v>
      </c>
      <c r="J594" s="38" t="s">
        <v>302</v>
      </c>
      <c r="K594" s="40">
        <v>11.1875</v>
      </c>
      <c r="L594" s="40">
        <v>8</v>
      </c>
      <c r="M594" s="61">
        <v>2</v>
      </c>
      <c r="N594" s="38">
        <v>2138</v>
      </c>
      <c r="O594" s="38" t="s">
        <v>1338</v>
      </c>
      <c r="P594" s="42"/>
      <c r="Q594" s="38"/>
      <c r="R594" s="168"/>
      <c r="S594" s="39" t="s">
        <v>307</v>
      </c>
      <c r="T594" s="43" t="s">
        <v>307</v>
      </c>
      <c r="U594" s="43"/>
      <c r="V594" s="43"/>
      <c r="W594" s="43"/>
      <c r="X594" s="43"/>
      <c r="Y594" s="250" t="s">
        <v>1338</v>
      </c>
    </row>
    <row r="595" spans="2:25">
      <c r="B595" s="26"/>
      <c r="C595" s="45" t="s">
        <v>1084</v>
      </c>
      <c r="D595" s="45" t="s">
        <v>301</v>
      </c>
      <c r="E595" s="46">
        <v>4.75</v>
      </c>
      <c r="F595" s="46">
        <v>4.375</v>
      </c>
      <c r="G595" s="46">
        <v>1.625</v>
      </c>
      <c r="H595" s="46">
        <f t="shared" si="47"/>
        <v>8</v>
      </c>
      <c r="I595" s="46">
        <f t="shared" si="48"/>
        <v>7.625</v>
      </c>
      <c r="J595" s="44" t="s">
        <v>302</v>
      </c>
      <c r="K595" s="46">
        <v>8</v>
      </c>
      <c r="L595" s="46">
        <v>7.625</v>
      </c>
      <c r="M595" s="60">
        <v>1</v>
      </c>
      <c r="N595" s="44">
        <v>2139</v>
      </c>
      <c r="O595" s="44" t="s">
        <v>1338</v>
      </c>
      <c r="P595" s="52"/>
      <c r="Q595" s="44"/>
      <c r="R595" s="167"/>
      <c r="S595" s="45" t="s">
        <v>303</v>
      </c>
      <c r="T595" s="49" t="s">
        <v>1085</v>
      </c>
      <c r="U595" s="49"/>
      <c r="V595" s="49"/>
      <c r="W595" s="49"/>
      <c r="X595" s="49"/>
      <c r="Y595" s="250" t="s">
        <v>1338</v>
      </c>
    </row>
    <row r="596" spans="2:25">
      <c r="B596" s="26"/>
      <c r="C596" s="39" t="s">
        <v>1086</v>
      </c>
      <c r="D596" s="39" t="s">
        <v>306</v>
      </c>
      <c r="E596" s="40">
        <v>4.875</v>
      </c>
      <c r="F596" s="40">
        <v>4.5</v>
      </c>
      <c r="G596" s="40">
        <v>0.625</v>
      </c>
      <c r="H596" s="40">
        <f t="shared" si="47"/>
        <v>6.125</v>
      </c>
      <c r="I596" s="40">
        <f t="shared" si="48"/>
        <v>5.75</v>
      </c>
      <c r="J596" s="38" t="s">
        <v>302</v>
      </c>
      <c r="K596" s="40">
        <v>6.125</v>
      </c>
      <c r="L596" s="40">
        <v>5.75</v>
      </c>
      <c r="M596" s="61">
        <v>1</v>
      </c>
      <c r="N596" s="38">
        <v>2139</v>
      </c>
      <c r="O596" s="38" t="s">
        <v>1338</v>
      </c>
      <c r="P596" s="42"/>
      <c r="Q596" s="38"/>
      <c r="R596" s="168"/>
      <c r="S596" s="39" t="s">
        <v>307</v>
      </c>
      <c r="T596" s="43" t="s">
        <v>307</v>
      </c>
      <c r="U596" s="43"/>
      <c r="V596" s="43"/>
      <c r="W596" s="43"/>
      <c r="X596" s="43"/>
      <c r="Y596" s="250" t="s">
        <v>1338</v>
      </c>
    </row>
    <row r="597" spans="2:25">
      <c r="B597" s="26"/>
      <c r="C597" s="45" t="s">
        <v>1087</v>
      </c>
      <c r="D597" s="45" t="s">
        <v>301</v>
      </c>
      <c r="E597" s="46">
        <v>3.125</v>
      </c>
      <c r="F597" s="46">
        <v>3.125</v>
      </c>
      <c r="G597" s="46">
        <v>1</v>
      </c>
      <c r="H597" s="46">
        <f t="shared" si="47"/>
        <v>5.125</v>
      </c>
      <c r="I597" s="46">
        <f t="shared" si="48"/>
        <v>5.125</v>
      </c>
      <c r="J597" s="44" t="s">
        <v>302</v>
      </c>
      <c r="K597" s="46">
        <v>5.125</v>
      </c>
      <c r="L597" s="46">
        <v>10.25</v>
      </c>
      <c r="M597" s="60">
        <v>2</v>
      </c>
      <c r="N597" s="44">
        <v>2140</v>
      </c>
      <c r="O597" s="44" t="s">
        <v>1338</v>
      </c>
      <c r="P597" s="52"/>
      <c r="Q597" s="44"/>
      <c r="R597" s="167"/>
      <c r="S597" s="45" t="s">
        <v>303</v>
      </c>
      <c r="T597" s="49" t="s">
        <v>1088</v>
      </c>
      <c r="U597" s="49"/>
      <c r="V597" s="49"/>
      <c r="W597" s="49"/>
      <c r="X597" s="49"/>
      <c r="Y597" s="250" t="s">
        <v>1338</v>
      </c>
    </row>
    <row r="598" spans="2:25">
      <c r="B598" s="26"/>
      <c r="C598" s="39" t="s">
        <v>1089</v>
      </c>
      <c r="D598" s="39" t="s">
        <v>306</v>
      </c>
      <c r="E598" s="40">
        <v>3.34375</v>
      </c>
      <c r="F598" s="40">
        <v>3.34375</v>
      </c>
      <c r="G598" s="40">
        <v>0.5625</v>
      </c>
      <c r="H598" s="40">
        <f t="shared" si="47"/>
        <v>4.46875</v>
      </c>
      <c r="I598" s="40">
        <f t="shared" si="48"/>
        <v>4.46875</v>
      </c>
      <c r="J598" s="38" t="s">
        <v>302</v>
      </c>
      <c r="K598" s="40">
        <v>4.375</v>
      </c>
      <c r="L598" s="40">
        <v>8.75</v>
      </c>
      <c r="M598" s="61">
        <v>2</v>
      </c>
      <c r="N598" s="38">
        <v>2140</v>
      </c>
      <c r="O598" s="38" t="s">
        <v>1338</v>
      </c>
      <c r="P598" s="42"/>
      <c r="Q598" s="38"/>
      <c r="R598" s="168"/>
      <c r="S598" s="39" t="s">
        <v>307</v>
      </c>
      <c r="T598" s="43" t="s">
        <v>307</v>
      </c>
      <c r="U598" s="43"/>
      <c r="V598" s="43"/>
      <c r="W598" s="43"/>
      <c r="X598" s="43"/>
      <c r="Y598" s="250" t="s">
        <v>1338</v>
      </c>
    </row>
    <row r="599" spans="2:25">
      <c r="B599" s="26"/>
      <c r="C599" s="45" t="s">
        <v>1090</v>
      </c>
      <c r="D599" s="45" t="s">
        <v>301</v>
      </c>
      <c r="E599" s="46">
        <v>6.875</v>
      </c>
      <c r="F599" s="46">
        <v>2.1875</v>
      </c>
      <c r="G599" s="46">
        <v>0.5625</v>
      </c>
      <c r="H599" s="46">
        <f t="shared" si="47"/>
        <v>8</v>
      </c>
      <c r="I599" s="46">
        <f t="shared" si="48"/>
        <v>3.3125</v>
      </c>
      <c r="J599" s="44" t="s">
        <v>302</v>
      </c>
      <c r="K599" s="46">
        <v>8</v>
      </c>
      <c r="L599" s="46">
        <v>6.625</v>
      </c>
      <c r="M599" s="60">
        <v>2</v>
      </c>
      <c r="N599" s="44">
        <v>2141</v>
      </c>
      <c r="O599" s="44" t="s">
        <v>1338</v>
      </c>
      <c r="P599" s="52"/>
      <c r="Q599" s="44"/>
      <c r="R599" s="167"/>
      <c r="S599" s="45" t="s">
        <v>303</v>
      </c>
      <c r="T599" s="49" t="s">
        <v>1091</v>
      </c>
      <c r="U599" s="49"/>
      <c r="V599" s="49"/>
      <c r="W599" s="49"/>
      <c r="X599" s="49"/>
      <c r="Y599" s="250" t="s">
        <v>1338</v>
      </c>
    </row>
    <row r="600" spans="2:25">
      <c r="B600" s="26"/>
      <c r="C600" s="39" t="s">
        <v>1092</v>
      </c>
      <c r="D600" s="39" t="s">
        <v>306</v>
      </c>
      <c r="E600" s="40">
        <v>7.0625</v>
      </c>
      <c r="F600" s="40">
        <v>2.3125</v>
      </c>
      <c r="G600" s="40">
        <v>2.4375</v>
      </c>
      <c r="H600" s="40">
        <f t="shared" si="47"/>
        <v>11.9375</v>
      </c>
      <c r="I600" s="40">
        <f t="shared" si="48"/>
        <v>7.1875</v>
      </c>
      <c r="J600" s="38" t="s">
        <v>302</v>
      </c>
      <c r="K600" s="40">
        <v>11.9375</v>
      </c>
      <c r="L600" s="40">
        <v>7.1875</v>
      </c>
      <c r="M600" s="61">
        <v>1</v>
      </c>
      <c r="N600" s="38">
        <v>2141</v>
      </c>
      <c r="O600" s="38" t="s">
        <v>1338</v>
      </c>
      <c r="P600" s="42"/>
      <c r="Q600" s="38"/>
      <c r="R600" s="168"/>
      <c r="S600" s="39" t="s">
        <v>307</v>
      </c>
      <c r="T600" s="43" t="s">
        <v>307</v>
      </c>
      <c r="U600" s="43"/>
      <c r="V600" s="43"/>
      <c r="W600" s="43"/>
      <c r="X600" s="43"/>
      <c r="Y600" s="250" t="s">
        <v>1338</v>
      </c>
    </row>
    <row r="601" spans="2:25">
      <c r="B601" s="26"/>
      <c r="C601" s="45" t="s">
        <v>1093</v>
      </c>
      <c r="D601" s="45" t="s">
        <v>301</v>
      </c>
      <c r="E601" s="46">
        <v>5.125</v>
      </c>
      <c r="F601" s="46">
        <v>5.125</v>
      </c>
      <c r="G601" s="46">
        <v>0.75</v>
      </c>
      <c r="H601" s="46">
        <f t="shared" si="47"/>
        <v>6.625</v>
      </c>
      <c r="I601" s="46">
        <f t="shared" si="48"/>
        <v>6.625</v>
      </c>
      <c r="J601" s="44" t="s">
        <v>302</v>
      </c>
      <c r="K601" s="46">
        <v>6.625</v>
      </c>
      <c r="L601" s="46">
        <v>6.625</v>
      </c>
      <c r="M601" s="60">
        <v>1</v>
      </c>
      <c r="N601" s="44">
        <v>2142</v>
      </c>
      <c r="O601" s="44" t="s">
        <v>1338</v>
      </c>
      <c r="P601" s="52"/>
      <c r="Q601" s="44"/>
      <c r="R601" s="167"/>
      <c r="S601" s="45" t="s">
        <v>303</v>
      </c>
      <c r="T601" s="49" t="s">
        <v>1094</v>
      </c>
      <c r="U601" s="49"/>
      <c r="V601" s="49"/>
      <c r="W601" s="49"/>
      <c r="X601" s="49"/>
      <c r="Y601" s="250" t="s">
        <v>1338</v>
      </c>
    </row>
    <row r="602" spans="2:25">
      <c r="B602" s="26"/>
      <c r="C602" s="39" t="s">
        <v>1095</v>
      </c>
      <c r="D602" s="39" t="s">
        <v>306</v>
      </c>
      <c r="E602" s="40">
        <v>5.3125</v>
      </c>
      <c r="F602" s="40">
        <v>5.3125</v>
      </c>
      <c r="G602" s="40">
        <v>0.5625</v>
      </c>
      <c r="H602" s="40">
        <f t="shared" si="47"/>
        <v>6.4375</v>
      </c>
      <c r="I602" s="40">
        <f t="shared" si="48"/>
        <v>6.4375</v>
      </c>
      <c r="J602" s="38" t="s">
        <v>302</v>
      </c>
      <c r="K602" s="40">
        <v>6.4375</v>
      </c>
      <c r="L602" s="40">
        <v>6.4375</v>
      </c>
      <c r="M602" s="61">
        <v>1</v>
      </c>
      <c r="N602" s="38">
        <v>2142</v>
      </c>
      <c r="O602" s="38" t="s">
        <v>1338</v>
      </c>
      <c r="P602" s="42"/>
      <c r="Q602" s="38"/>
      <c r="R602" s="168"/>
      <c r="S602" s="39" t="s">
        <v>307</v>
      </c>
      <c r="T602" s="43" t="s">
        <v>307</v>
      </c>
      <c r="U602" s="43"/>
      <c r="V602" s="43"/>
      <c r="W602" s="43"/>
      <c r="X602" s="43"/>
      <c r="Y602" s="250" t="s">
        <v>1338</v>
      </c>
    </row>
    <row r="603" spans="2:25">
      <c r="B603" s="26"/>
      <c r="C603" s="45" t="s">
        <v>1096</v>
      </c>
      <c r="D603" s="45" t="s">
        <v>301</v>
      </c>
      <c r="E603" s="46">
        <v>4.25</v>
      </c>
      <c r="F603" s="46">
        <v>2.5</v>
      </c>
      <c r="G603" s="46">
        <v>0.875</v>
      </c>
      <c r="H603" s="46">
        <f t="shared" si="47"/>
        <v>6</v>
      </c>
      <c r="I603" s="46">
        <f t="shared" si="48"/>
        <v>4.25</v>
      </c>
      <c r="J603" s="44" t="s">
        <v>302</v>
      </c>
      <c r="K603" s="46">
        <v>6</v>
      </c>
      <c r="L603" s="46">
        <v>8.5</v>
      </c>
      <c r="M603" s="60">
        <v>2</v>
      </c>
      <c r="N603" s="44">
        <v>2144</v>
      </c>
      <c r="O603" s="44" t="s">
        <v>1338</v>
      </c>
      <c r="P603" s="52"/>
      <c r="Q603" s="44"/>
      <c r="R603" s="167"/>
      <c r="S603" s="45" t="s">
        <v>303</v>
      </c>
      <c r="T603" s="49" t="s">
        <v>1097</v>
      </c>
      <c r="U603" s="49"/>
      <c r="V603" s="49"/>
      <c r="W603" s="49"/>
      <c r="X603" s="49"/>
      <c r="Y603" s="250" t="s">
        <v>1338</v>
      </c>
    </row>
    <row r="604" spans="2:25">
      <c r="B604" s="26"/>
      <c r="C604" s="39" t="s">
        <v>1100</v>
      </c>
      <c r="D604" s="39" t="s">
        <v>306</v>
      </c>
      <c r="E604" s="40">
        <v>4.375</v>
      </c>
      <c r="F604" s="40">
        <v>2.625</v>
      </c>
      <c r="G604" s="40">
        <v>0.75</v>
      </c>
      <c r="H604" s="40">
        <f t="shared" si="47"/>
        <v>5.875</v>
      </c>
      <c r="I604" s="40">
        <f t="shared" si="48"/>
        <v>4.125</v>
      </c>
      <c r="J604" s="38" t="s">
        <v>302</v>
      </c>
      <c r="K604" s="40">
        <v>5.875</v>
      </c>
      <c r="L604" s="40">
        <v>8.25</v>
      </c>
      <c r="M604" s="61">
        <v>2</v>
      </c>
      <c r="N604" s="38">
        <v>2144</v>
      </c>
      <c r="O604" s="38" t="s">
        <v>1338</v>
      </c>
      <c r="P604" s="42"/>
      <c r="Q604" s="38"/>
      <c r="R604" s="168"/>
      <c r="S604" s="39" t="s">
        <v>307</v>
      </c>
      <c r="T604" s="43" t="s">
        <v>307</v>
      </c>
      <c r="U604" s="43"/>
      <c r="V604" s="43"/>
      <c r="W604" s="43"/>
      <c r="X604" s="43"/>
      <c r="Y604" s="250" t="s">
        <v>1338</v>
      </c>
    </row>
    <row r="605" spans="2:25">
      <c r="B605" s="26"/>
      <c r="C605" s="45" t="s">
        <v>1101</v>
      </c>
      <c r="D605" s="45" t="s">
        <v>301</v>
      </c>
      <c r="E605" s="46">
        <v>5.375</v>
      </c>
      <c r="F605" s="46">
        <v>4.5</v>
      </c>
      <c r="G605" s="46">
        <v>0.625</v>
      </c>
      <c r="H605" s="46">
        <f t="shared" si="47"/>
        <v>6.625</v>
      </c>
      <c r="I605" s="46">
        <f t="shared" si="48"/>
        <v>5.75</v>
      </c>
      <c r="J605" s="44" t="s">
        <v>302</v>
      </c>
      <c r="K605" s="46">
        <v>6.625</v>
      </c>
      <c r="L605" s="46">
        <v>11.5</v>
      </c>
      <c r="M605" s="60">
        <v>2</v>
      </c>
      <c r="N605" s="44">
        <v>2145</v>
      </c>
      <c r="O605" s="44" t="s">
        <v>1338</v>
      </c>
      <c r="P605" s="52"/>
      <c r="Q605" s="44"/>
      <c r="R605" s="167"/>
      <c r="S605" s="45" t="s">
        <v>303</v>
      </c>
      <c r="T605" s="49" t="s">
        <v>1102</v>
      </c>
      <c r="U605" s="49"/>
      <c r="V605" s="49"/>
      <c r="W605" s="49"/>
      <c r="X605" s="49"/>
      <c r="Y605" s="250" t="s">
        <v>1338</v>
      </c>
    </row>
    <row r="606" spans="2:25">
      <c r="B606" s="26"/>
      <c r="C606" s="39" t="s">
        <v>1103</v>
      </c>
      <c r="D606" s="39" t="s">
        <v>306</v>
      </c>
      <c r="E606" s="40">
        <v>5.5625</v>
      </c>
      <c r="F606" s="40">
        <v>4.625</v>
      </c>
      <c r="G606" s="40">
        <v>0.5</v>
      </c>
      <c r="H606" s="40">
        <f t="shared" si="47"/>
        <v>6.5625</v>
      </c>
      <c r="I606" s="40">
        <f t="shared" si="48"/>
        <v>5.625</v>
      </c>
      <c r="J606" s="38" t="s">
        <v>302</v>
      </c>
      <c r="K606" s="40">
        <v>6.5625</v>
      </c>
      <c r="L606" s="40">
        <v>11.25</v>
      </c>
      <c r="M606" s="61">
        <v>2</v>
      </c>
      <c r="N606" s="38">
        <v>2145</v>
      </c>
      <c r="O606" s="38" t="s">
        <v>1338</v>
      </c>
      <c r="P606" s="42"/>
      <c r="Q606" s="38"/>
      <c r="R606" s="168"/>
      <c r="S606" s="39" t="s">
        <v>307</v>
      </c>
      <c r="T606" s="43" t="s">
        <v>307</v>
      </c>
      <c r="U606" s="43"/>
      <c r="V606" s="43"/>
      <c r="W606" s="43"/>
      <c r="X606" s="43"/>
      <c r="Y606" s="250" t="s">
        <v>1338</v>
      </c>
    </row>
    <row r="607" spans="2:25">
      <c r="B607" s="26"/>
      <c r="C607" s="45" t="s">
        <v>1875</v>
      </c>
      <c r="D607" s="45" t="s">
        <v>301</v>
      </c>
      <c r="E607" s="46">
        <v>3</v>
      </c>
      <c r="F607" s="46">
        <v>3</v>
      </c>
      <c r="G607" s="46">
        <v>1</v>
      </c>
      <c r="H607" s="46">
        <f t="shared" si="47"/>
        <v>5</v>
      </c>
      <c r="I607" s="46">
        <f t="shared" si="48"/>
        <v>5</v>
      </c>
      <c r="J607" s="44" t="s">
        <v>302</v>
      </c>
      <c r="K607" s="46">
        <v>36.5</v>
      </c>
      <c r="L607" s="46">
        <v>26</v>
      </c>
      <c r="M607" s="60">
        <v>35</v>
      </c>
      <c r="N607" s="44">
        <v>2147</v>
      </c>
      <c r="O607" s="44" t="s">
        <v>269</v>
      </c>
      <c r="P607" s="52"/>
      <c r="Q607" s="44"/>
      <c r="R607" s="167"/>
      <c r="S607" s="45"/>
      <c r="T607" s="49"/>
      <c r="U607" s="49"/>
      <c r="V607" s="49"/>
      <c r="W607" s="49"/>
      <c r="X607" s="49"/>
      <c r="Y607" s="250" t="s">
        <v>269</v>
      </c>
    </row>
    <row r="608" spans="2:25">
      <c r="B608" s="26"/>
      <c r="C608" s="39" t="s">
        <v>1876</v>
      </c>
      <c r="D608" s="39" t="s">
        <v>306</v>
      </c>
      <c r="E608" s="40">
        <v>3.125</v>
      </c>
      <c r="F608" s="40">
        <v>3.125</v>
      </c>
      <c r="G608" s="40">
        <v>0.5</v>
      </c>
      <c r="H608" s="40">
        <f t="shared" si="47"/>
        <v>4.125</v>
      </c>
      <c r="I608" s="40">
        <f t="shared" si="48"/>
        <v>4.125</v>
      </c>
      <c r="J608" s="38" t="s">
        <v>302</v>
      </c>
      <c r="K608" s="40">
        <v>39.125</v>
      </c>
      <c r="L608" s="40">
        <v>26</v>
      </c>
      <c r="M608" s="61">
        <v>54</v>
      </c>
      <c r="N608" s="38">
        <v>2147</v>
      </c>
      <c r="O608" s="38" t="s">
        <v>269</v>
      </c>
      <c r="P608" s="51"/>
      <c r="Q608" s="38"/>
      <c r="R608" s="168"/>
      <c r="S608" s="39"/>
      <c r="T608" s="43"/>
      <c r="U608" s="43"/>
      <c r="V608" s="43"/>
      <c r="W608" s="43"/>
      <c r="X608" s="43"/>
      <c r="Y608" s="250" t="s">
        <v>269</v>
      </c>
    </row>
    <row r="609" spans="2:25">
      <c r="B609" s="26"/>
      <c r="C609" s="45" t="s">
        <v>1104</v>
      </c>
      <c r="D609" s="45" t="s">
        <v>301</v>
      </c>
      <c r="E609" s="46">
        <v>3</v>
      </c>
      <c r="F609" s="46">
        <v>3</v>
      </c>
      <c r="G609" s="46">
        <v>1</v>
      </c>
      <c r="H609" s="46">
        <f t="shared" si="47"/>
        <v>5</v>
      </c>
      <c r="I609" s="46">
        <f t="shared" si="48"/>
        <v>5</v>
      </c>
      <c r="J609" s="44" t="s">
        <v>302</v>
      </c>
      <c r="K609" s="46">
        <v>5</v>
      </c>
      <c r="L609" s="46">
        <v>10</v>
      </c>
      <c r="M609" s="60">
        <v>2</v>
      </c>
      <c r="N609" s="44">
        <v>2147</v>
      </c>
      <c r="O609" s="44" t="s">
        <v>1338</v>
      </c>
      <c r="P609" s="52"/>
      <c r="Q609" s="44"/>
      <c r="R609" s="167"/>
      <c r="S609" s="45" t="s">
        <v>303</v>
      </c>
      <c r="T609" s="49" t="s">
        <v>1105</v>
      </c>
      <c r="U609" s="49"/>
      <c r="V609" s="49"/>
      <c r="W609" s="49"/>
      <c r="X609" s="49"/>
      <c r="Y609" s="250" t="s">
        <v>1338</v>
      </c>
    </row>
    <row r="610" spans="2:25">
      <c r="B610" s="26"/>
      <c r="C610" s="39" t="s">
        <v>1106</v>
      </c>
      <c r="D610" s="39" t="s">
        <v>306</v>
      </c>
      <c r="E610" s="40">
        <v>3.125</v>
      </c>
      <c r="F610" s="40">
        <v>3.125</v>
      </c>
      <c r="G610" s="40">
        <v>0.5</v>
      </c>
      <c r="H610" s="40">
        <f t="shared" si="47"/>
        <v>4.125</v>
      </c>
      <c r="I610" s="40">
        <f t="shared" si="48"/>
        <v>4.125</v>
      </c>
      <c r="J610" s="38" t="s">
        <v>302</v>
      </c>
      <c r="K610" s="40">
        <v>8.25</v>
      </c>
      <c r="L610" s="40">
        <v>8.25</v>
      </c>
      <c r="M610" s="61">
        <v>4</v>
      </c>
      <c r="N610" s="38">
        <v>2147</v>
      </c>
      <c r="O610" s="38" t="s">
        <v>1338</v>
      </c>
      <c r="P610" s="42"/>
      <c r="Q610" s="38"/>
      <c r="R610" s="168"/>
      <c r="S610" s="39" t="s">
        <v>307</v>
      </c>
      <c r="T610" s="43" t="s">
        <v>307</v>
      </c>
      <c r="U610" s="43"/>
      <c r="V610" s="43"/>
      <c r="W610" s="43"/>
      <c r="X610" s="43"/>
      <c r="Y610" s="250" t="s">
        <v>1338</v>
      </c>
    </row>
    <row r="611" spans="2:25">
      <c r="B611" s="26"/>
      <c r="C611" s="45" t="s">
        <v>1107</v>
      </c>
      <c r="D611" s="45" t="s">
        <v>301</v>
      </c>
      <c r="E611" s="46">
        <v>3.5</v>
      </c>
      <c r="F611" s="46">
        <v>3.25</v>
      </c>
      <c r="G611" s="46">
        <v>0.625</v>
      </c>
      <c r="H611" s="46">
        <f t="shared" si="47"/>
        <v>4.75</v>
      </c>
      <c r="I611" s="46">
        <f t="shared" si="48"/>
        <v>4.5</v>
      </c>
      <c r="J611" s="44" t="s">
        <v>302</v>
      </c>
      <c r="K611" s="46">
        <v>4.75</v>
      </c>
      <c r="L611" s="46">
        <v>9</v>
      </c>
      <c r="M611" s="60">
        <v>2</v>
      </c>
      <c r="N611" s="44">
        <v>2148</v>
      </c>
      <c r="O611" s="44" t="s">
        <v>1338</v>
      </c>
      <c r="P611" s="52"/>
      <c r="Q611" s="44"/>
      <c r="R611" s="167"/>
      <c r="S611" s="45" t="s">
        <v>303</v>
      </c>
      <c r="T611" s="49" t="s">
        <v>1108</v>
      </c>
      <c r="U611" s="49"/>
      <c r="V611" s="49"/>
      <c r="W611" s="49"/>
      <c r="X611" s="49"/>
      <c r="Y611" s="250" t="s">
        <v>1338</v>
      </c>
    </row>
    <row r="612" spans="2:25">
      <c r="B612" s="26"/>
      <c r="C612" s="39" t="s">
        <v>1109</v>
      </c>
      <c r="D612" s="39" t="s">
        <v>306</v>
      </c>
      <c r="E612" s="40">
        <v>3.625</v>
      </c>
      <c r="F612" s="40">
        <v>3.375</v>
      </c>
      <c r="G612" s="40">
        <v>0.5</v>
      </c>
      <c r="H612" s="40">
        <f t="shared" si="47"/>
        <v>4.625</v>
      </c>
      <c r="I612" s="40">
        <f t="shared" si="48"/>
        <v>4.375</v>
      </c>
      <c r="J612" s="38" t="s">
        <v>302</v>
      </c>
      <c r="K612" s="40">
        <v>4.625</v>
      </c>
      <c r="L612" s="40">
        <v>8.75</v>
      </c>
      <c r="M612" s="61">
        <v>2</v>
      </c>
      <c r="N612" s="38">
        <v>2148</v>
      </c>
      <c r="O612" s="38" t="s">
        <v>1338</v>
      </c>
      <c r="P612" s="42"/>
      <c r="Q612" s="38"/>
      <c r="R612" s="168"/>
      <c r="S612" s="39" t="s">
        <v>307</v>
      </c>
      <c r="T612" s="43" t="s">
        <v>307</v>
      </c>
      <c r="U612" s="43"/>
      <c r="V612" s="43"/>
      <c r="W612" s="43"/>
      <c r="X612" s="43"/>
      <c r="Y612" s="250" t="s">
        <v>1338</v>
      </c>
    </row>
    <row r="613" spans="2:25">
      <c r="B613" s="26"/>
      <c r="C613" s="45" t="s">
        <v>1110</v>
      </c>
      <c r="D613" s="45" t="s">
        <v>301</v>
      </c>
      <c r="E613" s="46">
        <v>6.5</v>
      </c>
      <c r="F613" s="46">
        <v>4.75</v>
      </c>
      <c r="G613" s="46">
        <v>1.125</v>
      </c>
      <c r="H613" s="46">
        <f t="shared" si="47"/>
        <v>8.75</v>
      </c>
      <c r="I613" s="46">
        <f t="shared" si="48"/>
        <v>7</v>
      </c>
      <c r="J613" s="44" t="s">
        <v>302</v>
      </c>
      <c r="K613" s="46">
        <v>8.75</v>
      </c>
      <c r="L613" s="46">
        <v>14</v>
      </c>
      <c r="M613" s="60">
        <v>2</v>
      </c>
      <c r="N613" s="44">
        <v>2149</v>
      </c>
      <c r="O613" s="44" t="s">
        <v>1338</v>
      </c>
      <c r="P613" s="52"/>
      <c r="Q613" s="44"/>
      <c r="R613" s="167"/>
      <c r="S613" s="45" t="s">
        <v>309</v>
      </c>
      <c r="T613" s="49" t="s">
        <v>1111</v>
      </c>
      <c r="U613" s="49"/>
      <c r="V613" s="49"/>
      <c r="W613" s="49"/>
      <c r="X613" s="49"/>
      <c r="Y613" s="250" t="s">
        <v>1338</v>
      </c>
    </row>
    <row r="614" spans="2:25">
      <c r="B614" s="26"/>
      <c r="C614" s="39" t="s">
        <v>2047</v>
      </c>
      <c r="D614" s="39" t="s">
        <v>301</v>
      </c>
      <c r="E614" s="40">
        <v>4.0625</v>
      </c>
      <c r="F614" s="40">
        <v>3.5</v>
      </c>
      <c r="G614" s="40">
        <v>1.25</v>
      </c>
      <c r="H614" s="40">
        <f t="shared" si="47"/>
        <v>6.5625</v>
      </c>
      <c r="I614" s="40">
        <f t="shared" si="48"/>
        <v>6</v>
      </c>
      <c r="J614" s="38" t="s">
        <v>302</v>
      </c>
      <c r="K614" s="40">
        <f>2*I614</f>
        <v>12</v>
      </c>
      <c r="L614" s="40">
        <f>H614</f>
        <v>6.5625</v>
      </c>
      <c r="M614" s="61">
        <v>2</v>
      </c>
      <c r="N614" s="38">
        <v>2151</v>
      </c>
      <c r="O614" s="38" t="s">
        <v>1338</v>
      </c>
      <c r="P614" s="51"/>
      <c r="Q614" s="38"/>
      <c r="R614" s="168"/>
      <c r="S614" s="39"/>
      <c r="T614" s="43"/>
      <c r="U614" s="43"/>
      <c r="V614" s="43"/>
      <c r="W614" s="43"/>
      <c r="X614" s="43"/>
      <c r="Y614" s="250" t="s">
        <v>1338</v>
      </c>
    </row>
    <row r="615" spans="2:25">
      <c r="B615" s="26"/>
      <c r="C615" s="45" t="s">
        <v>2046</v>
      </c>
      <c r="D615" s="45" t="s">
        <v>306</v>
      </c>
      <c r="E615" s="46">
        <v>4.1875</v>
      </c>
      <c r="F615" s="46">
        <v>3.625</v>
      </c>
      <c r="G615" s="46">
        <v>0.625</v>
      </c>
      <c r="H615" s="46">
        <f t="shared" si="47"/>
        <v>5.4375</v>
      </c>
      <c r="I615" s="46">
        <f t="shared" si="48"/>
        <v>4.875</v>
      </c>
      <c r="J615" s="44" t="s">
        <v>302</v>
      </c>
      <c r="K615" s="46">
        <f>2*I615</f>
        <v>9.75</v>
      </c>
      <c r="L615" s="46">
        <f>H615</f>
        <v>5.4375</v>
      </c>
      <c r="M615" s="60">
        <v>2</v>
      </c>
      <c r="N615" s="44">
        <v>2151</v>
      </c>
      <c r="O615" s="44" t="s">
        <v>1338</v>
      </c>
      <c r="P615" s="52"/>
      <c r="Q615" s="44"/>
      <c r="R615" s="167"/>
      <c r="S615" s="45"/>
      <c r="T615" s="49"/>
      <c r="U615" s="49"/>
      <c r="V615" s="49"/>
      <c r="W615" s="49"/>
      <c r="X615" s="49"/>
      <c r="Y615" s="250" t="s">
        <v>1338</v>
      </c>
    </row>
    <row r="616" spans="2:25">
      <c r="B616" s="26"/>
      <c r="C616" s="39" t="s">
        <v>1112</v>
      </c>
      <c r="D616" s="39" t="s">
        <v>301</v>
      </c>
      <c r="E616" s="40">
        <v>3.1875</v>
      </c>
      <c r="F616" s="40">
        <v>3.1875</v>
      </c>
      <c r="G616" s="40">
        <v>2.9375</v>
      </c>
      <c r="H616" s="40">
        <f t="shared" si="47"/>
        <v>9.0625</v>
      </c>
      <c r="I616" s="40">
        <f t="shared" si="48"/>
        <v>9.0625</v>
      </c>
      <c r="J616" s="38" t="s">
        <v>302</v>
      </c>
      <c r="K616" s="40">
        <v>9.0625</v>
      </c>
      <c r="L616" s="40">
        <v>9.0625</v>
      </c>
      <c r="M616" s="61">
        <v>1</v>
      </c>
      <c r="N616" s="38">
        <v>2152</v>
      </c>
      <c r="O616" s="38" t="s">
        <v>1338</v>
      </c>
      <c r="P616" s="51"/>
      <c r="Q616" s="38"/>
      <c r="R616" s="168"/>
      <c r="S616" s="39" t="s">
        <v>309</v>
      </c>
      <c r="T616" s="43" t="s">
        <v>1113</v>
      </c>
      <c r="U616" s="43"/>
      <c r="V616" s="43"/>
      <c r="W616" s="43"/>
      <c r="X616" s="43"/>
      <c r="Y616" s="250" t="s">
        <v>1338</v>
      </c>
    </row>
    <row r="617" spans="2:25">
      <c r="B617" s="26"/>
      <c r="C617" s="45" t="s">
        <v>1</v>
      </c>
      <c r="D617" s="45" t="s">
        <v>301</v>
      </c>
      <c r="E617" s="46">
        <v>8</v>
      </c>
      <c r="F617" s="46">
        <v>2</v>
      </c>
      <c r="G617" s="46">
        <v>1</v>
      </c>
      <c r="H617" s="46">
        <f t="shared" si="47"/>
        <v>10</v>
      </c>
      <c r="I617" s="46">
        <f t="shared" si="48"/>
        <v>4</v>
      </c>
      <c r="J617" s="44" t="s">
        <v>302</v>
      </c>
      <c r="K617" s="46">
        <f>I617*2</f>
        <v>8</v>
      </c>
      <c r="L617" s="46">
        <f>H617</f>
        <v>10</v>
      </c>
      <c r="M617" s="60">
        <v>2</v>
      </c>
      <c r="N617" s="44">
        <v>2153</v>
      </c>
      <c r="O617" s="44" t="s">
        <v>1338</v>
      </c>
      <c r="P617" s="48"/>
      <c r="Q617" s="44"/>
      <c r="R617" s="167"/>
      <c r="S617" s="45"/>
      <c r="T617" s="49"/>
      <c r="U617" s="49"/>
      <c r="V617" s="49"/>
      <c r="W617" s="49"/>
      <c r="X617" s="49"/>
      <c r="Y617" s="250" t="s">
        <v>1338</v>
      </c>
    </row>
    <row r="618" spans="2:25">
      <c r="B618" s="26"/>
      <c r="C618" s="39" t="s">
        <v>0</v>
      </c>
      <c r="D618" s="39" t="s">
        <v>306</v>
      </c>
      <c r="E618" s="40">
        <v>8.125</v>
      </c>
      <c r="F618" s="40">
        <v>2.125</v>
      </c>
      <c r="G618" s="40">
        <v>0.625</v>
      </c>
      <c r="H618" s="40">
        <f t="shared" si="47"/>
        <v>9.375</v>
      </c>
      <c r="I618" s="40">
        <f t="shared" si="48"/>
        <v>3.375</v>
      </c>
      <c r="J618" s="38" t="s">
        <v>302</v>
      </c>
      <c r="K618" s="40">
        <f>2*I618</f>
        <v>6.75</v>
      </c>
      <c r="L618" s="40">
        <f>H618</f>
        <v>9.375</v>
      </c>
      <c r="M618" s="61">
        <v>2</v>
      </c>
      <c r="N618" s="38">
        <v>2153</v>
      </c>
      <c r="O618" s="38" t="s">
        <v>1338</v>
      </c>
      <c r="P618" s="42"/>
      <c r="Q618" s="38"/>
      <c r="R618" s="168"/>
      <c r="S618" s="39"/>
      <c r="T618" s="43"/>
      <c r="U618" s="43"/>
      <c r="V618" s="43"/>
      <c r="W618" s="43"/>
      <c r="X618" s="43"/>
      <c r="Y618" s="250" t="s">
        <v>1338</v>
      </c>
    </row>
    <row r="619" spans="2:25">
      <c r="B619" s="26"/>
      <c r="C619" s="45" t="s">
        <v>63</v>
      </c>
      <c r="D619" s="45" t="s">
        <v>301</v>
      </c>
      <c r="E619" s="46">
        <v>3.5</v>
      </c>
      <c r="F619" s="46">
        <v>1.375</v>
      </c>
      <c r="G619" s="46">
        <v>1.5</v>
      </c>
      <c r="H619" s="46">
        <f t="shared" si="47"/>
        <v>6.5</v>
      </c>
      <c r="I619" s="46">
        <f t="shared" si="48"/>
        <v>4.375</v>
      </c>
      <c r="J619" s="44" t="s">
        <v>302</v>
      </c>
      <c r="K619" s="46">
        <f>M619*I619</f>
        <v>8.75</v>
      </c>
      <c r="L619" s="46">
        <f>H619</f>
        <v>6.5</v>
      </c>
      <c r="M619" s="60">
        <v>2</v>
      </c>
      <c r="N619" s="44">
        <v>2154</v>
      </c>
      <c r="O619" s="44" t="s">
        <v>1338</v>
      </c>
      <c r="P619" s="52"/>
      <c r="Q619" s="44"/>
      <c r="R619" s="167"/>
      <c r="S619" s="45"/>
      <c r="T619" s="49"/>
      <c r="U619" s="49"/>
      <c r="V619" s="49"/>
      <c r="W619" s="49"/>
      <c r="X619" s="49"/>
      <c r="Y619" s="250" t="s">
        <v>1338</v>
      </c>
    </row>
    <row r="620" spans="2:25">
      <c r="B620" s="26"/>
      <c r="C620" s="39" t="s">
        <v>64</v>
      </c>
      <c r="D620" s="39" t="s">
        <v>306</v>
      </c>
      <c r="E620" s="40">
        <v>3.625</v>
      </c>
      <c r="F620" s="40">
        <v>1.5</v>
      </c>
      <c r="G620" s="40">
        <v>2</v>
      </c>
      <c r="H620" s="40">
        <f t="shared" si="47"/>
        <v>7.625</v>
      </c>
      <c r="I620" s="40">
        <f t="shared" si="48"/>
        <v>5.5</v>
      </c>
      <c r="J620" s="38" t="s">
        <v>302</v>
      </c>
      <c r="K620" s="40">
        <f>M620*I620</f>
        <v>11</v>
      </c>
      <c r="L620" s="40">
        <f>H620</f>
        <v>7.625</v>
      </c>
      <c r="M620" s="61">
        <v>2</v>
      </c>
      <c r="N620" s="38">
        <v>2154</v>
      </c>
      <c r="O620" s="38" t="s">
        <v>1338</v>
      </c>
      <c r="P620" s="51"/>
      <c r="Q620" s="38"/>
      <c r="R620" s="168"/>
      <c r="S620" s="39"/>
      <c r="T620" s="43"/>
      <c r="U620" s="43"/>
      <c r="V620" s="43"/>
      <c r="W620" s="43"/>
      <c r="X620" s="43"/>
      <c r="Y620" s="250" t="s">
        <v>1338</v>
      </c>
    </row>
    <row r="621" spans="2:25">
      <c r="B621" s="26"/>
      <c r="C621" s="45" t="s">
        <v>1114</v>
      </c>
      <c r="D621" s="45" t="s">
        <v>301</v>
      </c>
      <c r="E621" s="46">
        <v>13.5</v>
      </c>
      <c r="F621" s="46">
        <v>9.6875</v>
      </c>
      <c r="G621" s="46">
        <v>1.3125</v>
      </c>
      <c r="H621" s="46">
        <f t="shared" si="47"/>
        <v>16.125</v>
      </c>
      <c r="I621" s="46">
        <f t="shared" si="48"/>
        <v>12.3125</v>
      </c>
      <c r="J621" s="44" t="s">
        <v>302</v>
      </c>
      <c r="K621" s="46">
        <v>16.125</v>
      </c>
      <c r="L621" s="46">
        <v>12.3125</v>
      </c>
      <c r="M621" s="60">
        <v>1</v>
      </c>
      <c r="N621" s="44">
        <v>2158</v>
      </c>
      <c r="O621" s="44" t="s">
        <v>1338</v>
      </c>
      <c r="P621" s="52"/>
      <c r="Q621" s="44"/>
      <c r="R621" s="167"/>
      <c r="S621" s="45" t="s">
        <v>303</v>
      </c>
      <c r="T621" s="49" t="s">
        <v>1115</v>
      </c>
      <c r="U621" s="49"/>
      <c r="V621" s="49"/>
      <c r="W621" s="49"/>
      <c r="X621" s="49"/>
      <c r="Y621" s="250" t="s">
        <v>1338</v>
      </c>
    </row>
    <row r="622" spans="2:25">
      <c r="B622" s="26"/>
      <c r="C622" s="39" t="s">
        <v>1116</v>
      </c>
      <c r="D622" s="39" t="s">
        <v>306</v>
      </c>
      <c r="E622" s="40">
        <v>13.6875</v>
      </c>
      <c r="F622" s="40">
        <v>9.875</v>
      </c>
      <c r="G622" s="40">
        <v>0.75</v>
      </c>
      <c r="H622" s="40">
        <f t="shared" si="47"/>
        <v>15.1875</v>
      </c>
      <c r="I622" s="40">
        <f t="shared" si="48"/>
        <v>11.375</v>
      </c>
      <c r="J622" s="38" t="s">
        <v>302</v>
      </c>
      <c r="K622" s="40">
        <v>15.1875</v>
      </c>
      <c r="L622" s="40">
        <v>11.375</v>
      </c>
      <c r="M622" s="61">
        <v>1</v>
      </c>
      <c r="N622" s="38">
        <v>2158</v>
      </c>
      <c r="O622" s="38" t="s">
        <v>1338</v>
      </c>
      <c r="P622" s="42"/>
      <c r="Q622" s="38"/>
      <c r="R622" s="168"/>
      <c r="S622" s="39" t="s">
        <v>307</v>
      </c>
      <c r="T622" s="43" t="s">
        <v>307</v>
      </c>
      <c r="U622" s="43"/>
      <c r="V622" s="43"/>
      <c r="W622" s="43"/>
      <c r="X622" s="43"/>
      <c r="Y622" s="250" t="s">
        <v>1338</v>
      </c>
    </row>
    <row r="623" spans="2:25">
      <c r="B623" s="26"/>
      <c r="C623" s="45" t="s">
        <v>1117</v>
      </c>
      <c r="D623" s="45" t="s">
        <v>301</v>
      </c>
      <c r="E623" s="46">
        <v>4.25</v>
      </c>
      <c r="F623" s="46">
        <v>2.8125</v>
      </c>
      <c r="G623" s="46">
        <v>0.6875</v>
      </c>
      <c r="H623" s="46">
        <f t="shared" si="47"/>
        <v>5.625</v>
      </c>
      <c r="I623" s="46">
        <f t="shared" si="48"/>
        <v>4.1875</v>
      </c>
      <c r="J623" s="44" t="s">
        <v>302</v>
      </c>
      <c r="K623" s="46">
        <v>5.625</v>
      </c>
      <c r="L623" s="46">
        <v>8.375</v>
      </c>
      <c r="M623" s="60">
        <v>2</v>
      </c>
      <c r="N623" s="44">
        <v>2159</v>
      </c>
      <c r="O623" s="44" t="s">
        <v>1338</v>
      </c>
      <c r="P623" s="52"/>
      <c r="Q623" s="44"/>
      <c r="R623" s="167"/>
      <c r="S623" s="45" t="s">
        <v>303</v>
      </c>
      <c r="T623" s="49" t="s">
        <v>1118</v>
      </c>
      <c r="U623" s="49"/>
      <c r="V623" s="49"/>
      <c r="W623" s="49"/>
      <c r="X623" s="49"/>
      <c r="Y623" s="250" t="s">
        <v>1338</v>
      </c>
    </row>
    <row r="624" spans="2:25">
      <c r="B624" s="26"/>
      <c r="C624" s="39" t="s">
        <v>1119</v>
      </c>
      <c r="D624" s="39" t="s">
        <v>306</v>
      </c>
      <c r="E624" s="40">
        <v>4.375</v>
      </c>
      <c r="F624" s="40">
        <v>2.9375</v>
      </c>
      <c r="G624" s="40">
        <v>0.5</v>
      </c>
      <c r="H624" s="40">
        <f t="shared" si="47"/>
        <v>5.375</v>
      </c>
      <c r="I624" s="40">
        <f t="shared" si="48"/>
        <v>3.9375</v>
      </c>
      <c r="J624" s="38" t="s">
        <v>302</v>
      </c>
      <c r="K624" s="40">
        <v>5.375</v>
      </c>
      <c r="L624" s="40">
        <v>7.875</v>
      </c>
      <c r="M624" s="61">
        <v>2</v>
      </c>
      <c r="N624" s="38">
        <v>2159</v>
      </c>
      <c r="O624" s="38" t="s">
        <v>1338</v>
      </c>
      <c r="P624" s="42"/>
      <c r="Q624" s="38"/>
      <c r="R624" s="168"/>
      <c r="S624" s="39" t="s">
        <v>307</v>
      </c>
      <c r="T624" s="43" t="s">
        <v>307</v>
      </c>
      <c r="U624" s="43"/>
      <c r="V624" s="43"/>
      <c r="W624" s="43"/>
      <c r="X624" s="43"/>
      <c r="Y624" s="250" t="s">
        <v>1338</v>
      </c>
    </row>
    <row r="625" spans="2:25">
      <c r="B625" s="26"/>
      <c r="C625" s="45" t="s">
        <v>1120</v>
      </c>
      <c r="D625" s="45" t="s">
        <v>301</v>
      </c>
      <c r="E625" s="46">
        <v>7.875</v>
      </c>
      <c r="F625" s="46">
        <v>1.375</v>
      </c>
      <c r="G625" s="46">
        <v>0.625</v>
      </c>
      <c r="H625" s="46">
        <f t="shared" ref="H625:H652" si="49">(E625+G625*2)</f>
        <v>9.125</v>
      </c>
      <c r="I625" s="46">
        <f t="shared" ref="I625:I652" si="50">(F625+G625*2)</f>
        <v>2.625</v>
      </c>
      <c r="J625" s="44" t="s">
        <v>302</v>
      </c>
      <c r="K625" s="46">
        <v>9.125</v>
      </c>
      <c r="L625" s="46">
        <v>2.625</v>
      </c>
      <c r="M625" s="60">
        <v>1</v>
      </c>
      <c r="N625" s="44">
        <v>2160</v>
      </c>
      <c r="O625" s="44" t="s">
        <v>1338</v>
      </c>
      <c r="P625" s="52"/>
      <c r="Q625" s="44"/>
      <c r="R625" s="167"/>
      <c r="S625" s="45" t="s">
        <v>303</v>
      </c>
      <c r="T625" s="49" t="s">
        <v>1121</v>
      </c>
      <c r="U625" s="49"/>
      <c r="V625" s="49"/>
      <c r="W625" s="49"/>
      <c r="X625" s="49"/>
      <c r="Y625" s="250" t="s">
        <v>1338</v>
      </c>
    </row>
    <row r="626" spans="2:25">
      <c r="B626" s="26"/>
      <c r="C626" s="39" t="s">
        <v>1122</v>
      </c>
      <c r="D626" s="39" t="s">
        <v>306</v>
      </c>
      <c r="E626" s="40">
        <v>8.0625</v>
      </c>
      <c r="F626" s="40">
        <v>1.5</v>
      </c>
      <c r="G626" s="40">
        <v>0.5625</v>
      </c>
      <c r="H626" s="40">
        <f t="shared" si="49"/>
        <v>9.1875</v>
      </c>
      <c r="I626" s="40">
        <f t="shared" si="50"/>
        <v>2.625</v>
      </c>
      <c r="J626" s="38" t="s">
        <v>302</v>
      </c>
      <c r="K626" s="40">
        <v>9.1875</v>
      </c>
      <c r="L626" s="40">
        <v>2.625</v>
      </c>
      <c r="M626" s="61">
        <v>1</v>
      </c>
      <c r="N626" s="38">
        <v>2160</v>
      </c>
      <c r="O626" s="38" t="s">
        <v>1338</v>
      </c>
      <c r="P626" s="42"/>
      <c r="Q626" s="38"/>
      <c r="R626" s="168"/>
      <c r="S626" s="39" t="s">
        <v>307</v>
      </c>
      <c r="T626" s="43" t="s">
        <v>307</v>
      </c>
      <c r="U626" s="43"/>
      <c r="V626" s="43"/>
      <c r="W626" s="43"/>
      <c r="X626" s="43"/>
      <c r="Y626" s="250" t="s">
        <v>1338</v>
      </c>
    </row>
    <row r="627" spans="2:25">
      <c r="B627" s="26"/>
      <c r="C627" s="45" t="s">
        <v>1125</v>
      </c>
      <c r="D627" s="45" t="s">
        <v>301</v>
      </c>
      <c r="E627" s="46">
        <v>2.875</v>
      </c>
      <c r="F627" s="46">
        <v>2.125</v>
      </c>
      <c r="G627" s="46">
        <v>0.75</v>
      </c>
      <c r="H627" s="46">
        <f t="shared" si="49"/>
        <v>4.375</v>
      </c>
      <c r="I627" s="46">
        <f t="shared" si="50"/>
        <v>3.625</v>
      </c>
      <c r="J627" s="44" t="s">
        <v>302</v>
      </c>
      <c r="K627" s="46">
        <v>8.75</v>
      </c>
      <c r="L627" s="46">
        <v>7.25</v>
      </c>
      <c r="M627" s="60">
        <v>4</v>
      </c>
      <c r="N627" s="44">
        <v>2161</v>
      </c>
      <c r="O627" s="44" t="s">
        <v>1338</v>
      </c>
      <c r="P627" s="52"/>
      <c r="Q627" s="44"/>
      <c r="R627" s="167"/>
      <c r="S627" s="45" t="s">
        <v>303</v>
      </c>
      <c r="T627" s="49" t="s">
        <v>1126</v>
      </c>
      <c r="U627" s="49"/>
      <c r="V627" s="49"/>
      <c r="W627" s="49"/>
      <c r="X627" s="49"/>
      <c r="Y627" s="250" t="s">
        <v>1338</v>
      </c>
    </row>
    <row r="628" spans="2:25">
      <c r="B628" s="26"/>
      <c r="C628" s="39" t="s">
        <v>1127</v>
      </c>
      <c r="D628" s="39" t="s">
        <v>306</v>
      </c>
      <c r="E628" s="40">
        <v>3</v>
      </c>
      <c r="F628" s="40">
        <v>2.25</v>
      </c>
      <c r="G628" s="40">
        <v>0.5625</v>
      </c>
      <c r="H628" s="40">
        <f t="shared" si="49"/>
        <v>4.125</v>
      </c>
      <c r="I628" s="40">
        <f t="shared" si="50"/>
        <v>3.375</v>
      </c>
      <c r="J628" s="38" t="s">
        <v>302</v>
      </c>
      <c r="K628" s="40">
        <v>8.25</v>
      </c>
      <c r="L628" s="40">
        <v>6.75</v>
      </c>
      <c r="M628" s="61">
        <v>4</v>
      </c>
      <c r="N628" s="38">
        <v>2161</v>
      </c>
      <c r="O628" s="38" t="s">
        <v>1338</v>
      </c>
      <c r="P628" s="42"/>
      <c r="Q628" s="38"/>
      <c r="R628" s="168"/>
      <c r="S628" s="39" t="s">
        <v>307</v>
      </c>
      <c r="T628" s="43" t="s">
        <v>307</v>
      </c>
      <c r="U628" s="43"/>
      <c r="V628" s="43"/>
      <c r="W628" s="43"/>
      <c r="X628" s="43"/>
      <c r="Y628" s="250" t="s">
        <v>1338</v>
      </c>
    </row>
    <row r="629" spans="2:25">
      <c r="B629" s="26"/>
      <c r="C629" s="62" t="s">
        <v>1123</v>
      </c>
      <c r="D629" s="45" t="s">
        <v>301</v>
      </c>
      <c r="E629" s="46">
        <v>2.875</v>
      </c>
      <c r="F629" s="46">
        <v>2.125</v>
      </c>
      <c r="G629" s="46">
        <v>1</v>
      </c>
      <c r="H629" s="46">
        <f t="shared" si="49"/>
        <v>4.875</v>
      </c>
      <c r="I629" s="46">
        <f t="shared" si="50"/>
        <v>4.125</v>
      </c>
      <c r="J629" s="44" t="s">
        <v>302</v>
      </c>
      <c r="K629" s="46">
        <v>4.875</v>
      </c>
      <c r="L629" s="46">
        <v>8.25</v>
      </c>
      <c r="M629" s="60">
        <v>2</v>
      </c>
      <c r="N629" s="44">
        <v>2161</v>
      </c>
      <c r="O629" s="44" t="s">
        <v>1338</v>
      </c>
      <c r="P629" s="48"/>
      <c r="Q629" s="44"/>
      <c r="R629" s="167"/>
      <c r="S629" s="45" t="s">
        <v>309</v>
      </c>
      <c r="T629" s="49" t="s">
        <v>1124</v>
      </c>
      <c r="U629" s="49"/>
      <c r="V629" s="49"/>
      <c r="W629" s="49"/>
      <c r="X629" s="49"/>
      <c r="Y629" s="250" t="s">
        <v>1338</v>
      </c>
    </row>
    <row r="630" spans="2:25">
      <c r="B630" s="26"/>
      <c r="C630" s="39" t="s">
        <v>1735</v>
      </c>
      <c r="D630" s="39" t="s">
        <v>262</v>
      </c>
      <c r="E630" s="40">
        <v>9.1875</v>
      </c>
      <c r="F630" s="40">
        <v>6</v>
      </c>
      <c r="G630" s="40">
        <v>1E-3</v>
      </c>
      <c r="H630" s="40">
        <f t="shared" si="49"/>
        <v>9.1895000000000007</v>
      </c>
      <c r="I630" s="40">
        <f t="shared" si="50"/>
        <v>6.0019999999999998</v>
      </c>
      <c r="J630" s="38" t="s">
        <v>302</v>
      </c>
      <c r="K630" s="40">
        <v>9.2187000000000001</v>
      </c>
      <c r="L630" s="40">
        <v>6</v>
      </c>
      <c r="M630" s="61">
        <v>1</v>
      </c>
      <c r="N630" s="38">
        <v>2162</v>
      </c>
      <c r="O630" s="38" t="s">
        <v>1338</v>
      </c>
      <c r="P630" s="42" t="s">
        <v>2475</v>
      </c>
      <c r="Q630" s="38"/>
      <c r="R630" s="168"/>
      <c r="S630" s="39"/>
      <c r="T630" s="43"/>
      <c r="U630" s="43"/>
      <c r="V630" s="43"/>
      <c r="W630" s="43"/>
      <c r="X630" s="43"/>
      <c r="Y630" s="250" t="s">
        <v>1338</v>
      </c>
    </row>
    <row r="631" spans="2:25">
      <c r="B631" s="26"/>
      <c r="C631" s="202" t="s">
        <v>2794</v>
      </c>
      <c r="D631" s="203" t="s">
        <v>2795</v>
      </c>
      <c r="E631" s="204">
        <v>9.2187999999999999</v>
      </c>
      <c r="F631" s="204">
        <v>6</v>
      </c>
      <c r="G631" s="204">
        <v>0.84379999999999999</v>
      </c>
      <c r="H631" s="204">
        <v>6.2187999999999999</v>
      </c>
      <c r="I631" s="204">
        <v>6</v>
      </c>
      <c r="J631" s="205" t="s">
        <v>302</v>
      </c>
      <c r="K631" s="204">
        <v>18.6875</v>
      </c>
      <c r="L631" s="204">
        <v>24</v>
      </c>
      <c r="M631" s="206">
        <v>8</v>
      </c>
      <c r="N631" s="206">
        <v>2162</v>
      </c>
      <c r="O631" s="206" t="s">
        <v>2771</v>
      </c>
      <c r="P631" s="207"/>
      <c r="Q631" s="219"/>
      <c r="R631" s="217">
        <v>1.7999999999999999E-2</v>
      </c>
      <c r="S631" s="220"/>
      <c r="T631" s="210"/>
      <c r="U631" s="210"/>
      <c r="V631" s="210"/>
      <c r="W631" s="210"/>
      <c r="X631" s="210"/>
      <c r="Y631" s="206" t="s">
        <v>2771</v>
      </c>
    </row>
    <row r="632" spans="2:25">
      <c r="B632" s="26"/>
      <c r="C632" s="45" t="s">
        <v>1128</v>
      </c>
      <c r="D632" s="45" t="s">
        <v>301</v>
      </c>
      <c r="E632" s="46">
        <v>5</v>
      </c>
      <c r="F632" s="46">
        <v>4.875</v>
      </c>
      <c r="G632" s="46">
        <v>0.75</v>
      </c>
      <c r="H632" s="46">
        <f t="shared" si="49"/>
        <v>6.5</v>
      </c>
      <c r="I632" s="46">
        <f t="shared" si="50"/>
        <v>6.375</v>
      </c>
      <c r="J632" s="44" t="s">
        <v>302</v>
      </c>
      <c r="K632" s="46">
        <v>6.5</v>
      </c>
      <c r="L632" s="46">
        <v>6.375</v>
      </c>
      <c r="M632" s="60">
        <v>1</v>
      </c>
      <c r="N632" s="44">
        <v>2163</v>
      </c>
      <c r="O632" s="44" t="s">
        <v>1338</v>
      </c>
      <c r="P632" s="52"/>
      <c r="Q632" s="44"/>
      <c r="R632" s="167"/>
      <c r="S632" s="45" t="s">
        <v>303</v>
      </c>
      <c r="T632" s="49" t="s">
        <v>1129</v>
      </c>
      <c r="U632" s="49"/>
      <c r="V632" s="49"/>
      <c r="W632" s="49"/>
      <c r="X632" s="49"/>
      <c r="Y632" s="250" t="s">
        <v>1338</v>
      </c>
    </row>
    <row r="633" spans="2:25">
      <c r="B633" s="26"/>
      <c r="C633" s="39" t="s">
        <v>1130</v>
      </c>
      <c r="D633" s="39" t="s">
        <v>306</v>
      </c>
      <c r="E633" s="40">
        <v>5.1875</v>
      </c>
      <c r="F633" s="40">
        <v>5</v>
      </c>
      <c r="G633" s="40">
        <v>1.25</v>
      </c>
      <c r="H633" s="40">
        <f t="shared" si="49"/>
        <v>7.6875</v>
      </c>
      <c r="I633" s="40">
        <f t="shared" si="50"/>
        <v>7.5</v>
      </c>
      <c r="J633" s="38" t="s">
        <v>302</v>
      </c>
      <c r="K633" s="40">
        <v>7.6875</v>
      </c>
      <c r="L633" s="40">
        <v>7.5</v>
      </c>
      <c r="M633" s="61">
        <v>1</v>
      </c>
      <c r="N633" s="38">
        <v>2163</v>
      </c>
      <c r="O633" s="38" t="s">
        <v>1338</v>
      </c>
      <c r="P633" s="42"/>
      <c r="Q633" s="38"/>
      <c r="R633" s="168"/>
      <c r="S633" s="39" t="s">
        <v>307</v>
      </c>
      <c r="T633" s="43" t="s">
        <v>307</v>
      </c>
      <c r="U633" s="43"/>
      <c r="V633" s="43"/>
      <c r="W633" s="43"/>
      <c r="X633" s="43"/>
      <c r="Y633" s="250" t="s">
        <v>1338</v>
      </c>
    </row>
    <row r="634" spans="2:25">
      <c r="B634" s="26"/>
      <c r="C634" s="45" t="s">
        <v>1131</v>
      </c>
      <c r="D634" s="45" t="s">
        <v>301</v>
      </c>
      <c r="E634" s="46">
        <v>6</v>
      </c>
      <c r="F634" s="46">
        <v>5.5</v>
      </c>
      <c r="G634" s="46">
        <v>1.0625</v>
      </c>
      <c r="H634" s="46">
        <f t="shared" si="49"/>
        <v>8.125</v>
      </c>
      <c r="I634" s="46">
        <f t="shared" si="50"/>
        <v>7.625</v>
      </c>
      <c r="J634" s="44" t="s">
        <v>302</v>
      </c>
      <c r="K634" s="46">
        <v>8.125</v>
      </c>
      <c r="L634" s="46">
        <v>7.625</v>
      </c>
      <c r="M634" s="60">
        <v>1</v>
      </c>
      <c r="N634" s="44">
        <v>2164</v>
      </c>
      <c r="O634" s="44" t="s">
        <v>1338</v>
      </c>
      <c r="P634" s="52"/>
      <c r="Q634" s="44"/>
      <c r="R634" s="167"/>
      <c r="S634" s="45" t="s">
        <v>303</v>
      </c>
      <c r="T634" s="49" t="s">
        <v>1132</v>
      </c>
      <c r="U634" s="49"/>
      <c r="V634" s="49"/>
      <c r="W634" s="49"/>
      <c r="X634" s="49"/>
      <c r="Y634" s="250" t="s">
        <v>1338</v>
      </c>
    </row>
    <row r="635" spans="2:25">
      <c r="B635" s="26"/>
      <c r="C635" s="39" t="s">
        <v>1133</v>
      </c>
      <c r="D635" s="39" t="s">
        <v>306</v>
      </c>
      <c r="E635" s="40">
        <v>6.1875</v>
      </c>
      <c r="F635" s="40">
        <v>5.6875</v>
      </c>
      <c r="G635" s="40">
        <v>0.75</v>
      </c>
      <c r="H635" s="40">
        <f t="shared" si="49"/>
        <v>7.6875</v>
      </c>
      <c r="I635" s="40">
        <f t="shared" si="50"/>
        <v>7.1875</v>
      </c>
      <c r="J635" s="38" t="s">
        <v>302</v>
      </c>
      <c r="K635" s="40">
        <v>7.6875</v>
      </c>
      <c r="L635" s="40">
        <v>7.1875</v>
      </c>
      <c r="M635" s="61">
        <v>1</v>
      </c>
      <c r="N635" s="38">
        <v>2164</v>
      </c>
      <c r="O635" s="38" t="s">
        <v>1338</v>
      </c>
      <c r="P635" s="42"/>
      <c r="Q635" s="38"/>
      <c r="R635" s="168"/>
      <c r="S635" s="39" t="s">
        <v>307</v>
      </c>
      <c r="T635" s="43" t="s">
        <v>307</v>
      </c>
      <c r="U635" s="43"/>
      <c r="V635" s="43"/>
      <c r="W635" s="43"/>
      <c r="X635" s="43"/>
      <c r="Y635" s="250" t="s">
        <v>1338</v>
      </c>
    </row>
    <row r="636" spans="2:25">
      <c r="B636" s="26"/>
      <c r="C636" s="45" t="s">
        <v>1134</v>
      </c>
      <c r="D636" s="45" t="s">
        <v>301</v>
      </c>
      <c r="E636" s="46">
        <v>6.9375</v>
      </c>
      <c r="F636" s="46">
        <v>4.75</v>
      </c>
      <c r="G636" s="46">
        <v>0.5</v>
      </c>
      <c r="H636" s="46">
        <f t="shared" si="49"/>
        <v>7.9375</v>
      </c>
      <c r="I636" s="46">
        <f t="shared" si="50"/>
        <v>5.75</v>
      </c>
      <c r="J636" s="44" t="s">
        <v>302</v>
      </c>
      <c r="K636" s="46">
        <v>7.9375</v>
      </c>
      <c r="L636" s="46">
        <v>5.75</v>
      </c>
      <c r="M636" s="60">
        <v>1</v>
      </c>
      <c r="N636" s="44">
        <v>2165</v>
      </c>
      <c r="O636" s="44" t="s">
        <v>1338</v>
      </c>
      <c r="P636" s="52"/>
      <c r="Q636" s="44"/>
      <c r="R636" s="167"/>
      <c r="S636" s="45" t="s">
        <v>303</v>
      </c>
      <c r="T636" s="49" t="s">
        <v>1135</v>
      </c>
      <c r="U636" s="49"/>
      <c r="V636" s="49"/>
      <c r="W636" s="49"/>
      <c r="X636" s="49"/>
      <c r="Y636" s="250" t="s">
        <v>1338</v>
      </c>
    </row>
    <row r="637" spans="2:25">
      <c r="B637" s="26"/>
      <c r="C637" s="39" t="s">
        <v>1137</v>
      </c>
      <c r="D637" s="39" t="s">
        <v>306</v>
      </c>
      <c r="E637" s="40">
        <v>7.125</v>
      </c>
      <c r="F637" s="40">
        <v>4.875</v>
      </c>
      <c r="G637" s="40">
        <v>0.75</v>
      </c>
      <c r="H637" s="40">
        <f t="shared" si="49"/>
        <v>8.625</v>
      </c>
      <c r="I637" s="40">
        <f t="shared" si="50"/>
        <v>6.375</v>
      </c>
      <c r="J637" s="38" t="s">
        <v>302</v>
      </c>
      <c r="K637" s="40">
        <v>8.625</v>
      </c>
      <c r="L637" s="40">
        <v>6.375</v>
      </c>
      <c r="M637" s="61">
        <v>1</v>
      </c>
      <c r="N637" s="38">
        <v>2165</v>
      </c>
      <c r="O637" s="38" t="s">
        <v>1338</v>
      </c>
      <c r="P637" s="42"/>
      <c r="Q637" s="38"/>
      <c r="R637" s="168"/>
      <c r="S637" s="39" t="s">
        <v>307</v>
      </c>
      <c r="T637" s="43" t="s">
        <v>307</v>
      </c>
      <c r="U637" s="43"/>
      <c r="V637" s="43"/>
      <c r="W637" s="43"/>
      <c r="X637" s="43"/>
      <c r="Y637" s="250" t="s">
        <v>1338</v>
      </c>
    </row>
    <row r="638" spans="2:25">
      <c r="B638" s="26"/>
      <c r="C638" s="45" t="s">
        <v>43</v>
      </c>
      <c r="D638" s="45" t="s">
        <v>301</v>
      </c>
      <c r="E638" s="46">
        <v>3.5</v>
      </c>
      <c r="F638" s="46">
        <v>3.5</v>
      </c>
      <c r="G638" s="46">
        <v>1</v>
      </c>
      <c r="H638" s="46">
        <f t="shared" si="49"/>
        <v>5.5</v>
      </c>
      <c r="I638" s="46">
        <f t="shared" si="50"/>
        <v>5.5</v>
      </c>
      <c r="J638" s="44" t="s">
        <v>318</v>
      </c>
      <c r="K638" s="46">
        <v>30.666699999999999</v>
      </c>
      <c r="L638" s="46">
        <v>27.3611</v>
      </c>
      <c r="M638" s="60">
        <v>30</v>
      </c>
      <c r="N638" s="44">
        <v>2166</v>
      </c>
      <c r="O638" s="44" t="s">
        <v>269</v>
      </c>
      <c r="P638" s="53">
        <v>44389</v>
      </c>
      <c r="Q638" s="44"/>
      <c r="R638" s="167"/>
      <c r="S638" s="45"/>
      <c r="T638" s="49"/>
      <c r="U638" s="49"/>
      <c r="V638" s="49"/>
      <c r="W638" s="49"/>
      <c r="X638" s="49"/>
      <c r="Y638" s="250" t="s">
        <v>269</v>
      </c>
    </row>
    <row r="639" spans="2:25">
      <c r="B639" s="26"/>
      <c r="C639" s="39" t="s">
        <v>44</v>
      </c>
      <c r="D639" s="39" t="s">
        <v>306</v>
      </c>
      <c r="E639" s="40">
        <v>3.625</v>
      </c>
      <c r="F639" s="40">
        <v>3.625</v>
      </c>
      <c r="G639" s="40">
        <v>0.5625</v>
      </c>
      <c r="H639" s="40">
        <f t="shared" si="49"/>
        <v>4.75</v>
      </c>
      <c r="I639" s="40">
        <f t="shared" si="50"/>
        <v>4.75</v>
      </c>
      <c r="J639" s="38" t="s">
        <v>318</v>
      </c>
      <c r="K639" s="40">
        <v>30.75</v>
      </c>
      <c r="L639" s="40">
        <v>27.5</v>
      </c>
      <c r="M639" s="61">
        <v>30</v>
      </c>
      <c r="N639" s="38">
        <v>2166</v>
      </c>
      <c r="O639" s="38" t="s">
        <v>269</v>
      </c>
      <c r="P639" s="57">
        <v>44389</v>
      </c>
      <c r="Q639" s="38"/>
      <c r="R639" s="168"/>
      <c r="S639" s="39"/>
      <c r="T639" s="43"/>
      <c r="U639" s="43"/>
      <c r="V639" s="43"/>
      <c r="W639" s="43"/>
      <c r="X639" s="43"/>
      <c r="Y639" s="250" t="s">
        <v>269</v>
      </c>
    </row>
    <row r="640" spans="2:25">
      <c r="B640" s="26"/>
      <c r="C640" s="39" t="s">
        <v>1141</v>
      </c>
      <c r="D640" s="39" t="s">
        <v>301</v>
      </c>
      <c r="E640" s="40">
        <v>9.75</v>
      </c>
      <c r="F640" s="40">
        <v>3.3125</v>
      </c>
      <c r="G640" s="40">
        <v>1</v>
      </c>
      <c r="H640" s="40">
        <f t="shared" si="49"/>
        <v>11.75</v>
      </c>
      <c r="I640" s="40">
        <f t="shared" si="50"/>
        <v>5.3125</v>
      </c>
      <c r="J640" s="38" t="s">
        <v>302</v>
      </c>
      <c r="K640" s="40">
        <v>11.75</v>
      </c>
      <c r="L640" s="40">
        <v>5.3125</v>
      </c>
      <c r="M640" s="61">
        <v>1</v>
      </c>
      <c r="N640" s="38">
        <v>2168</v>
      </c>
      <c r="O640" s="38" t="s">
        <v>1338</v>
      </c>
      <c r="P640" s="51"/>
      <c r="Q640" s="38"/>
      <c r="R640" s="168"/>
      <c r="S640" s="39" t="s">
        <v>303</v>
      </c>
      <c r="T640" s="43" t="s">
        <v>1142</v>
      </c>
      <c r="U640" s="43"/>
      <c r="V640" s="43"/>
      <c r="W640" s="43"/>
      <c r="X640" s="43"/>
      <c r="Y640" s="250" t="s">
        <v>1338</v>
      </c>
    </row>
    <row r="641" spans="2:25">
      <c r="B641" s="26"/>
      <c r="C641" s="45" t="s">
        <v>1143</v>
      </c>
      <c r="D641" s="45" t="s">
        <v>306</v>
      </c>
      <c r="E641" s="46">
        <v>9.9375</v>
      </c>
      <c r="F641" s="46">
        <v>3.4375</v>
      </c>
      <c r="G641" s="46">
        <v>0.625</v>
      </c>
      <c r="H641" s="46">
        <f t="shared" si="49"/>
        <v>11.1875</v>
      </c>
      <c r="I641" s="46">
        <f t="shared" si="50"/>
        <v>4.6875</v>
      </c>
      <c r="J641" s="44" t="s">
        <v>302</v>
      </c>
      <c r="K641" s="46">
        <v>11.1875</v>
      </c>
      <c r="L641" s="46">
        <v>4.6875</v>
      </c>
      <c r="M641" s="60">
        <v>1</v>
      </c>
      <c r="N641" s="44">
        <v>2168</v>
      </c>
      <c r="O641" s="44" t="s">
        <v>1338</v>
      </c>
      <c r="P641" s="48"/>
      <c r="Q641" s="44"/>
      <c r="R641" s="167"/>
      <c r="S641" s="45" t="s">
        <v>307</v>
      </c>
      <c r="T641" s="49" t="s">
        <v>307</v>
      </c>
      <c r="U641" s="49"/>
      <c r="V641" s="49"/>
      <c r="W641" s="49"/>
      <c r="X641" s="49"/>
      <c r="Y641" s="250" t="s">
        <v>1338</v>
      </c>
    </row>
    <row r="642" spans="2:25">
      <c r="B642" s="26"/>
      <c r="C642" s="39" t="s">
        <v>1144</v>
      </c>
      <c r="D642" s="39" t="s">
        <v>301</v>
      </c>
      <c r="E642" s="40">
        <v>4.25</v>
      </c>
      <c r="F642" s="40">
        <v>3.125</v>
      </c>
      <c r="G642" s="40">
        <v>1</v>
      </c>
      <c r="H642" s="40">
        <f t="shared" si="49"/>
        <v>6.25</v>
      </c>
      <c r="I642" s="40">
        <f t="shared" si="50"/>
        <v>5.125</v>
      </c>
      <c r="J642" s="38" t="s">
        <v>302</v>
      </c>
      <c r="K642" s="40">
        <v>6.25</v>
      </c>
      <c r="L642" s="40">
        <v>10.25</v>
      </c>
      <c r="M642" s="61">
        <v>2</v>
      </c>
      <c r="N642" s="38">
        <v>2169</v>
      </c>
      <c r="O642" s="38" t="s">
        <v>1338</v>
      </c>
      <c r="P642" s="51"/>
      <c r="Q642" s="38"/>
      <c r="R642" s="168"/>
      <c r="S642" s="39" t="s">
        <v>303</v>
      </c>
      <c r="T642" s="43" t="s">
        <v>1145</v>
      </c>
      <c r="U642" s="43"/>
      <c r="V642" s="43"/>
      <c r="W642" s="43"/>
      <c r="X642" s="43"/>
      <c r="Y642" s="250" t="s">
        <v>1338</v>
      </c>
    </row>
    <row r="643" spans="2:25">
      <c r="B643" s="26"/>
      <c r="C643" s="45" t="s">
        <v>1146</v>
      </c>
      <c r="D643" s="45" t="s">
        <v>306</v>
      </c>
      <c r="E643" s="46">
        <v>4.375</v>
      </c>
      <c r="F643" s="46">
        <v>3.25</v>
      </c>
      <c r="G643" s="46">
        <v>0.625</v>
      </c>
      <c r="H643" s="46">
        <f t="shared" si="49"/>
        <v>5.625</v>
      </c>
      <c r="I643" s="46">
        <f t="shared" si="50"/>
        <v>4.5</v>
      </c>
      <c r="J643" s="44" t="s">
        <v>302</v>
      </c>
      <c r="K643" s="46">
        <v>5.625</v>
      </c>
      <c r="L643" s="46">
        <v>9</v>
      </c>
      <c r="M643" s="60">
        <v>2</v>
      </c>
      <c r="N643" s="44">
        <v>2169</v>
      </c>
      <c r="O643" s="44" t="s">
        <v>1338</v>
      </c>
      <c r="P643" s="48"/>
      <c r="Q643" s="44"/>
      <c r="R643" s="167"/>
      <c r="S643" s="45" t="s">
        <v>307</v>
      </c>
      <c r="T643" s="49" t="s">
        <v>307</v>
      </c>
      <c r="U643" s="49"/>
      <c r="V643" s="49"/>
      <c r="W643" s="49"/>
      <c r="X643" s="49"/>
      <c r="Y643" s="250" t="s">
        <v>1338</v>
      </c>
    </row>
    <row r="644" spans="2:25">
      <c r="B644" s="26"/>
      <c r="C644" s="39" t="s">
        <v>1147</v>
      </c>
      <c r="D644" s="39" t="s">
        <v>301</v>
      </c>
      <c r="E644" s="40">
        <v>2.875</v>
      </c>
      <c r="F644" s="40">
        <v>2.5</v>
      </c>
      <c r="G644" s="40">
        <v>1.25</v>
      </c>
      <c r="H644" s="40">
        <f t="shared" si="49"/>
        <v>5.375</v>
      </c>
      <c r="I644" s="40">
        <f t="shared" si="50"/>
        <v>5</v>
      </c>
      <c r="J644" s="38" t="s">
        <v>302</v>
      </c>
      <c r="K644" s="40">
        <v>5.375</v>
      </c>
      <c r="L644" s="40">
        <v>10</v>
      </c>
      <c r="M644" s="61">
        <v>2</v>
      </c>
      <c r="N644" s="38">
        <v>2171</v>
      </c>
      <c r="O644" s="38" t="s">
        <v>1338</v>
      </c>
      <c r="P644" s="51"/>
      <c r="Q644" s="38"/>
      <c r="R644" s="168"/>
      <c r="S644" s="39" t="s">
        <v>303</v>
      </c>
      <c r="T644" s="43" t="s">
        <v>1148</v>
      </c>
      <c r="U644" s="43"/>
      <c r="V644" s="43"/>
      <c r="W644" s="43"/>
      <c r="X644" s="43"/>
      <c r="Y644" s="250" t="s">
        <v>1338</v>
      </c>
    </row>
    <row r="645" spans="2:25">
      <c r="B645" s="26"/>
      <c r="C645" s="45" t="s">
        <v>1149</v>
      </c>
      <c r="D645" s="45" t="s">
        <v>306</v>
      </c>
      <c r="E645" s="46">
        <v>3</v>
      </c>
      <c r="F645" s="46">
        <v>2.625</v>
      </c>
      <c r="G645" s="46">
        <v>0.5625</v>
      </c>
      <c r="H645" s="46">
        <f t="shared" si="49"/>
        <v>4.125</v>
      </c>
      <c r="I645" s="46">
        <f t="shared" si="50"/>
        <v>3.75</v>
      </c>
      <c r="J645" s="44" t="s">
        <v>302</v>
      </c>
      <c r="K645" s="46">
        <v>4.125</v>
      </c>
      <c r="L645" s="46">
        <v>7.5</v>
      </c>
      <c r="M645" s="60">
        <v>2</v>
      </c>
      <c r="N645" s="44">
        <v>2171</v>
      </c>
      <c r="O645" s="44" t="s">
        <v>1338</v>
      </c>
      <c r="P645" s="48"/>
      <c r="Q645" s="44"/>
      <c r="R645" s="167"/>
      <c r="S645" s="45" t="s">
        <v>307</v>
      </c>
      <c r="T645" s="49" t="s">
        <v>307</v>
      </c>
      <c r="U645" s="49"/>
      <c r="V645" s="49"/>
      <c r="W645" s="49"/>
      <c r="X645" s="49"/>
      <c r="Y645" s="250" t="s">
        <v>1338</v>
      </c>
    </row>
    <row r="646" spans="2:25">
      <c r="B646" s="26"/>
      <c r="C646" s="39" t="s">
        <v>33</v>
      </c>
      <c r="D646" s="39" t="s">
        <v>301</v>
      </c>
      <c r="E646" s="40">
        <v>10.438000000000001</v>
      </c>
      <c r="F646" s="40">
        <v>6.0625</v>
      </c>
      <c r="G646" s="40">
        <v>0.75</v>
      </c>
      <c r="H646" s="40">
        <f t="shared" si="49"/>
        <v>11.938000000000001</v>
      </c>
      <c r="I646" s="40">
        <f t="shared" si="50"/>
        <v>7.5625</v>
      </c>
      <c r="J646" s="38" t="s">
        <v>302</v>
      </c>
      <c r="K646" s="40">
        <f>3*H646</f>
        <v>35.814</v>
      </c>
      <c r="L646" s="40">
        <f>3*I646</f>
        <v>22.6875</v>
      </c>
      <c r="M646" s="61">
        <v>9</v>
      </c>
      <c r="N646" s="38">
        <v>2172</v>
      </c>
      <c r="O646" s="38" t="s">
        <v>269</v>
      </c>
      <c r="P646" s="42"/>
      <c r="Q646" s="38"/>
      <c r="R646" s="168"/>
      <c r="S646" s="39"/>
      <c r="T646" s="43"/>
      <c r="U646" s="43"/>
      <c r="V646" s="43"/>
      <c r="W646" s="43"/>
      <c r="X646" s="43"/>
      <c r="Y646" s="250" t="s">
        <v>269</v>
      </c>
    </row>
    <row r="647" spans="2:25">
      <c r="B647" s="26"/>
      <c r="C647" s="45" t="s">
        <v>32</v>
      </c>
      <c r="D647" s="45" t="s">
        <v>306</v>
      </c>
      <c r="E647" s="46">
        <v>10.688000000000001</v>
      </c>
      <c r="F647" s="46">
        <v>6.1875</v>
      </c>
      <c r="G647" s="46">
        <v>0.67500000000000004</v>
      </c>
      <c r="H647" s="46">
        <f t="shared" si="49"/>
        <v>12.038</v>
      </c>
      <c r="I647" s="46">
        <f t="shared" si="50"/>
        <v>7.5374999999999996</v>
      </c>
      <c r="J647" s="44" t="s">
        <v>302</v>
      </c>
      <c r="K647" s="46">
        <f>3*H647</f>
        <v>36.114000000000004</v>
      </c>
      <c r="L647" s="46">
        <f>3*I647</f>
        <v>22.612499999999997</v>
      </c>
      <c r="M647" s="60">
        <v>9</v>
      </c>
      <c r="N647" s="44">
        <v>2172</v>
      </c>
      <c r="O647" s="44" t="s">
        <v>269</v>
      </c>
      <c r="P647" s="52"/>
      <c r="Q647" s="44"/>
      <c r="R647" s="167"/>
      <c r="S647" s="45"/>
      <c r="T647" s="49"/>
      <c r="U647" s="49"/>
      <c r="V647" s="49"/>
      <c r="W647" s="49"/>
      <c r="X647" s="49"/>
      <c r="Y647" s="250" t="s">
        <v>269</v>
      </c>
    </row>
    <row r="648" spans="2:25">
      <c r="B648" s="26"/>
      <c r="C648" s="39" t="s">
        <v>77</v>
      </c>
      <c r="D648" s="39" t="s">
        <v>301</v>
      </c>
      <c r="E648" s="40">
        <v>10.438000000000001</v>
      </c>
      <c r="F648" s="40">
        <v>6.0629999999999997</v>
      </c>
      <c r="G648" s="40">
        <v>1</v>
      </c>
      <c r="H648" s="40">
        <f t="shared" si="49"/>
        <v>12.438000000000001</v>
      </c>
      <c r="I648" s="40">
        <f t="shared" si="50"/>
        <v>8.0629999999999988</v>
      </c>
      <c r="J648" s="38" t="s">
        <v>302</v>
      </c>
      <c r="K648" s="40">
        <f>H648*3</f>
        <v>37.314</v>
      </c>
      <c r="L648" s="40">
        <f>I648*3</f>
        <v>24.188999999999997</v>
      </c>
      <c r="M648" s="61">
        <v>12</v>
      </c>
      <c r="N648" s="38">
        <v>2172</v>
      </c>
      <c r="O648" s="38" t="s">
        <v>269</v>
      </c>
      <c r="P648" s="42"/>
      <c r="Q648" s="38"/>
      <c r="R648" s="168"/>
      <c r="S648" s="39"/>
      <c r="T648" s="43"/>
      <c r="U648" s="43"/>
      <c r="V648" s="43"/>
      <c r="W648" s="43"/>
      <c r="X648" s="43"/>
      <c r="Y648" s="250" t="s">
        <v>269</v>
      </c>
    </row>
    <row r="649" spans="2:25">
      <c r="B649" s="26"/>
      <c r="C649" s="45" t="s">
        <v>1944</v>
      </c>
      <c r="D649" s="45" t="s">
        <v>301</v>
      </c>
      <c r="E649" s="46">
        <v>10.4375</v>
      </c>
      <c r="F649" s="46">
        <v>6.0625</v>
      </c>
      <c r="G649" s="46">
        <v>0.75</v>
      </c>
      <c r="H649" s="46">
        <f t="shared" si="49"/>
        <v>11.9375</v>
      </c>
      <c r="I649" s="46">
        <f t="shared" si="50"/>
        <v>7.5625</v>
      </c>
      <c r="J649" s="44" t="s">
        <v>302</v>
      </c>
      <c r="K649" s="46">
        <v>11.9375</v>
      </c>
      <c r="L649" s="46">
        <v>7.5625</v>
      </c>
      <c r="M649" s="60">
        <v>1</v>
      </c>
      <c r="N649" s="44">
        <v>2172</v>
      </c>
      <c r="O649" s="44" t="s">
        <v>1338</v>
      </c>
      <c r="P649" s="52"/>
      <c r="Q649" s="44"/>
      <c r="R649" s="167"/>
      <c r="S649" s="45"/>
      <c r="T649" s="49"/>
      <c r="U649" s="49"/>
      <c r="V649" s="49"/>
      <c r="W649" s="49"/>
      <c r="X649" s="49"/>
      <c r="Y649" s="250" t="s">
        <v>1338</v>
      </c>
    </row>
    <row r="650" spans="2:25">
      <c r="B650" s="26"/>
      <c r="C650" s="39" t="s">
        <v>1943</v>
      </c>
      <c r="D650" s="39" t="s">
        <v>306</v>
      </c>
      <c r="E650" s="40">
        <f>E648+0.125</f>
        <v>10.563000000000001</v>
      </c>
      <c r="F650" s="40">
        <v>6.1875</v>
      </c>
      <c r="G650" s="40">
        <v>0.67500000000000004</v>
      </c>
      <c r="H650" s="40">
        <f t="shared" si="49"/>
        <v>11.913</v>
      </c>
      <c r="I650" s="40">
        <f t="shared" si="50"/>
        <v>7.5374999999999996</v>
      </c>
      <c r="J650" s="38" t="s">
        <v>302</v>
      </c>
      <c r="K650" s="40">
        <f t="shared" ref="K650:L652" si="51">H650</f>
        <v>11.913</v>
      </c>
      <c r="L650" s="40">
        <f t="shared" si="51"/>
        <v>7.5374999999999996</v>
      </c>
      <c r="M650" s="61">
        <v>1</v>
      </c>
      <c r="N650" s="38">
        <v>2172</v>
      </c>
      <c r="O650" s="38" t="s">
        <v>1338</v>
      </c>
      <c r="P650" s="42"/>
      <c r="Q650" s="38"/>
      <c r="R650" s="168"/>
      <c r="S650" s="39"/>
      <c r="T650" s="43"/>
      <c r="U650" s="43"/>
      <c r="V650" s="43"/>
      <c r="W650" s="43"/>
      <c r="X650" s="43"/>
      <c r="Y650" s="250" t="s">
        <v>1338</v>
      </c>
    </row>
    <row r="651" spans="2:25">
      <c r="B651" s="26"/>
      <c r="C651" s="45" t="s">
        <v>1971</v>
      </c>
      <c r="D651" s="45" t="s">
        <v>301</v>
      </c>
      <c r="E651" s="46">
        <v>10.438000000000001</v>
      </c>
      <c r="F651" s="46">
        <v>6.0629999999999997</v>
      </c>
      <c r="G651" s="46">
        <v>2</v>
      </c>
      <c r="H651" s="46">
        <f t="shared" si="49"/>
        <v>14.438000000000001</v>
      </c>
      <c r="I651" s="46">
        <f t="shared" si="50"/>
        <v>10.062999999999999</v>
      </c>
      <c r="J651" s="44" t="s">
        <v>302</v>
      </c>
      <c r="K651" s="46">
        <f t="shared" si="51"/>
        <v>14.438000000000001</v>
      </c>
      <c r="L651" s="46">
        <f t="shared" si="51"/>
        <v>10.062999999999999</v>
      </c>
      <c r="M651" s="60">
        <v>1</v>
      </c>
      <c r="N651" s="44">
        <v>2172</v>
      </c>
      <c r="O651" s="44" t="s">
        <v>1338</v>
      </c>
      <c r="P651" s="48"/>
      <c r="Q651" s="44"/>
      <c r="R651" s="167"/>
      <c r="S651" s="45"/>
      <c r="T651" s="49"/>
      <c r="U651" s="49"/>
      <c r="V651" s="49"/>
      <c r="W651" s="49"/>
      <c r="X651" s="49"/>
      <c r="Y651" s="250" t="s">
        <v>1338</v>
      </c>
    </row>
    <row r="652" spans="2:25">
      <c r="B652" s="26"/>
      <c r="C652" s="39" t="s">
        <v>76</v>
      </c>
      <c r="D652" s="39" t="s">
        <v>301</v>
      </c>
      <c r="E652" s="40">
        <v>10.438000000000001</v>
      </c>
      <c r="F652" s="40">
        <v>6.0629999999999997</v>
      </c>
      <c r="G652" s="40">
        <v>1</v>
      </c>
      <c r="H652" s="40">
        <f t="shared" si="49"/>
        <v>12.438000000000001</v>
      </c>
      <c r="I652" s="40">
        <f t="shared" si="50"/>
        <v>8.0629999999999988</v>
      </c>
      <c r="J652" s="38" t="s">
        <v>302</v>
      </c>
      <c r="K652" s="40">
        <f t="shared" si="51"/>
        <v>12.438000000000001</v>
      </c>
      <c r="L652" s="40">
        <f t="shared" si="51"/>
        <v>8.0629999999999988</v>
      </c>
      <c r="M652" s="61">
        <v>1</v>
      </c>
      <c r="N652" s="38">
        <v>2172</v>
      </c>
      <c r="O652" s="38" t="s">
        <v>1338</v>
      </c>
      <c r="P652" s="42"/>
      <c r="Q652" s="38"/>
      <c r="R652" s="168"/>
      <c r="S652" s="39"/>
      <c r="T652" s="43"/>
      <c r="U652" s="43"/>
      <c r="V652" s="43"/>
      <c r="W652" s="43"/>
      <c r="X652" s="43"/>
      <c r="Y652" s="250" t="s">
        <v>1338</v>
      </c>
    </row>
    <row r="653" spans="2:25">
      <c r="B653" s="26"/>
      <c r="C653" s="39" t="s">
        <v>1150</v>
      </c>
      <c r="D653" s="39" t="s">
        <v>301</v>
      </c>
      <c r="E653" s="40">
        <v>4.625</v>
      </c>
      <c r="F653" s="40">
        <v>4.40625</v>
      </c>
      <c r="G653" s="40">
        <v>0.9375</v>
      </c>
      <c r="H653" s="40">
        <f t="shared" ref="H653:H659" si="52">(E653+G653*2)</f>
        <v>6.5</v>
      </c>
      <c r="I653" s="40">
        <f t="shared" ref="I653:I659" si="53">(F653+G653*2)</f>
        <v>6.28125</v>
      </c>
      <c r="J653" s="38" t="s">
        <v>302</v>
      </c>
      <c r="K653" s="40">
        <v>6.5</v>
      </c>
      <c r="L653" s="40">
        <f>6.28125*2</f>
        <v>12.5625</v>
      </c>
      <c r="M653" s="61">
        <v>2</v>
      </c>
      <c r="N653" s="38">
        <v>2193</v>
      </c>
      <c r="O653" s="38" t="s">
        <v>1338</v>
      </c>
      <c r="P653" s="51"/>
      <c r="Q653" s="38"/>
      <c r="R653" s="168"/>
      <c r="S653" s="39" t="s">
        <v>303</v>
      </c>
      <c r="T653" s="43" t="s">
        <v>1151</v>
      </c>
      <c r="U653" s="43"/>
      <c r="V653" s="43"/>
      <c r="W653" s="43"/>
      <c r="X653" s="43"/>
      <c r="Y653" s="250" t="s">
        <v>1338</v>
      </c>
    </row>
    <row r="654" spans="2:25">
      <c r="B654" s="26"/>
      <c r="C654" s="45" t="s">
        <v>1152</v>
      </c>
      <c r="D654" s="45" t="s">
        <v>306</v>
      </c>
      <c r="E654" s="46">
        <v>4.75</v>
      </c>
      <c r="F654" s="46">
        <v>4.53125</v>
      </c>
      <c r="G654" s="46">
        <v>0.625</v>
      </c>
      <c r="H654" s="46">
        <f t="shared" si="52"/>
        <v>6</v>
      </c>
      <c r="I654" s="46">
        <f t="shared" si="53"/>
        <v>5.78125</v>
      </c>
      <c r="J654" s="44" t="s">
        <v>302</v>
      </c>
      <c r="K654" s="46">
        <v>6</v>
      </c>
      <c r="L654" s="46">
        <f>5.78125*2</f>
        <v>11.5625</v>
      </c>
      <c r="M654" s="60">
        <v>2</v>
      </c>
      <c r="N654" s="44">
        <v>2193</v>
      </c>
      <c r="O654" s="44" t="s">
        <v>1338</v>
      </c>
      <c r="P654" s="48"/>
      <c r="Q654" s="44"/>
      <c r="R654" s="167"/>
      <c r="S654" s="45" t="s">
        <v>307</v>
      </c>
      <c r="T654" s="49" t="s">
        <v>307</v>
      </c>
      <c r="U654" s="49"/>
      <c r="V654" s="49"/>
      <c r="W654" s="49"/>
      <c r="X654" s="49"/>
      <c r="Y654" s="250" t="s">
        <v>1338</v>
      </c>
    </row>
    <row r="655" spans="2:25">
      <c r="B655" s="26"/>
      <c r="C655" s="39" t="s">
        <v>2517</v>
      </c>
      <c r="D655" s="39" t="s">
        <v>262</v>
      </c>
      <c r="E655" s="40">
        <v>2.0939999999999999</v>
      </c>
      <c r="F655" s="40">
        <v>1.1879999999999999</v>
      </c>
      <c r="G655" s="40">
        <v>2.7</v>
      </c>
      <c r="H655" s="40">
        <f t="shared" si="52"/>
        <v>7.4939999999999998</v>
      </c>
      <c r="I655" s="40">
        <f t="shared" si="53"/>
        <v>6.5880000000000001</v>
      </c>
      <c r="J655" s="38" t="s">
        <v>302</v>
      </c>
      <c r="K655" s="40">
        <v>7.2190000000000003</v>
      </c>
      <c r="L655" s="40">
        <v>13.542</v>
      </c>
      <c r="M655" s="61">
        <v>5</v>
      </c>
      <c r="N655" s="38">
        <v>2197</v>
      </c>
      <c r="O655" s="38" t="s">
        <v>1338</v>
      </c>
      <c r="P655" s="57">
        <v>44413</v>
      </c>
      <c r="Q655" s="38"/>
      <c r="R655" s="168"/>
      <c r="S655" s="39"/>
      <c r="T655" s="43"/>
      <c r="U655" s="43"/>
      <c r="V655" s="43"/>
      <c r="W655" s="43"/>
      <c r="X655" s="43"/>
      <c r="Y655" s="250" t="s">
        <v>1338</v>
      </c>
    </row>
    <row r="656" spans="2:25">
      <c r="B656" s="26"/>
      <c r="C656" s="45" t="s">
        <v>1916</v>
      </c>
      <c r="D656" s="45" t="s">
        <v>301</v>
      </c>
      <c r="E656" s="46">
        <v>3.125</v>
      </c>
      <c r="F656" s="46">
        <v>3.125</v>
      </c>
      <c r="G656" s="46">
        <v>2</v>
      </c>
      <c r="H656" s="46">
        <f t="shared" si="52"/>
        <v>7.125</v>
      </c>
      <c r="I656" s="46">
        <f t="shared" si="53"/>
        <v>7.125</v>
      </c>
      <c r="J656" s="44" t="s">
        <v>302</v>
      </c>
      <c r="K656" s="46">
        <v>34.75</v>
      </c>
      <c r="L656" s="46">
        <v>24.75</v>
      </c>
      <c r="M656" s="60">
        <v>15</v>
      </c>
      <c r="N656" s="44">
        <v>2219</v>
      </c>
      <c r="O656" s="44" t="s">
        <v>269</v>
      </c>
      <c r="P656" s="52"/>
      <c r="Q656" s="44"/>
      <c r="R656" s="167"/>
      <c r="S656" s="45"/>
      <c r="T656" s="49"/>
      <c r="U656" s="49"/>
      <c r="V656" s="49"/>
      <c r="W656" s="49"/>
      <c r="X656" s="49"/>
      <c r="Y656" s="250" t="s">
        <v>269</v>
      </c>
    </row>
    <row r="657" spans="2:25">
      <c r="B657" s="26"/>
      <c r="C657" s="39" t="s">
        <v>1917</v>
      </c>
      <c r="D657" s="39" t="s">
        <v>306</v>
      </c>
      <c r="E657" s="40">
        <v>3.25</v>
      </c>
      <c r="F657" s="40">
        <v>3.25</v>
      </c>
      <c r="G657" s="40">
        <v>0.75</v>
      </c>
      <c r="H657" s="40">
        <f t="shared" si="52"/>
        <v>4.75</v>
      </c>
      <c r="I657" s="40">
        <f t="shared" si="53"/>
        <v>4.75</v>
      </c>
      <c r="J657" s="38" t="s">
        <v>302</v>
      </c>
      <c r="K657" s="40">
        <v>36.5</v>
      </c>
      <c r="L657" s="40">
        <v>22</v>
      </c>
      <c r="M657" s="61">
        <v>35</v>
      </c>
      <c r="N657" s="38">
        <v>2219</v>
      </c>
      <c r="O657" s="38" t="s">
        <v>269</v>
      </c>
      <c r="P657" s="51"/>
      <c r="Q657" s="38"/>
      <c r="R657" s="168"/>
      <c r="S657" s="39"/>
      <c r="T657" s="43"/>
      <c r="U657" s="43"/>
      <c r="V657" s="43"/>
      <c r="W657" s="43"/>
      <c r="X657" s="43"/>
      <c r="Y657" s="250" t="s">
        <v>269</v>
      </c>
    </row>
    <row r="658" spans="2:25" ht="14.25" customHeight="1">
      <c r="B658" s="26"/>
      <c r="C658" s="45" t="s">
        <v>1153</v>
      </c>
      <c r="D658" s="45" t="s">
        <v>301</v>
      </c>
      <c r="E658" s="46">
        <v>3.125</v>
      </c>
      <c r="F658" s="46">
        <v>3.125</v>
      </c>
      <c r="G658" s="46">
        <v>2</v>
      </c>
      <c r="H658" s="46">
        <f t="shared" si="52"/>
        <v>7.125</v>
      </c>
      <c r="I658" s="46">
        <f t="shared" si="53"/>
        <v>7.125</v>
      </c>
      <c r="J658" s="44" t="s">
        <v>302</v>
      </c>
      <c r="K658" s="46">
        <v>14.5</v>
      </c>
      <c r="L658" s="46">
        <v>7.125</v>
      </c>
      <c r="M658" s="60">
        <v>2</v>
      </c>
      <c r="N658" s="44">
        <v>2219</v>
      </c>
      <c r="O658" s="44" t="s">
        <v>1338</v>
      </c>
      <c r="P658" s="52"/>
      <c r="Q658" s="44"/>
      <c r="R658" s="167"/>
      <c r="S658" s="45" t="s">
        <v>303</v>
      </c>
      <c r="T658" s="49" t="s">
        <v>1154</v>
      </c>
      <c r="U658" s="49"/>
      <c r="V658" s="49"/>
      <c r="W658" s="49"/>
      <c r="X658" s="49"/>
      <c r="Y658" s="250" t="s">
        <v>1338</v>
      </c>
    </row>
    <row r="659" spans="2:25">
      <c r="B659" s="26"/>
      <c r="C659" s="39" t="s">
        <v>1155</v>
      </c>
      <c r="D659" s="39" t="s">
        <v>306</v>
      </c>
      <c r="E659" s="40">
        <v>3.25</v>
      </c>
      <c r="F659" s="40">
        <v>3.25</v>
      </c>
      <c r="G659" s="40">
        <v>0.75</v>
      </c>
      <c r="H659" s="40">
        <f t="shared" si="52"/>
        <v>4.75</v>
      </c>
      <c r="I659" s="40">
        <f t="shared" si="53"/>
        <v>4.75</v>
      </c>
      <c r="J659" s="38" t="s">
        <v>302</v>
      </c>
      <c r="K659" s="40">
        <v>9.75</v>
      </c>
      <c r="L659" s="40">
        <v>9.75</v>
      </c>
      <c r="M659" s="61">
        <v>4</v>
      </c>
      <c r="N659" s="38">
        <v>2219</v>
      </c>
      <c r="O659" s="38" t="s">
        <v>1338</v>
      </c>
      <c r="P659" s="42"/>
      <c r="Q659" s="38"/>
      <c r="R659" s="168"/>
      <c r="S659" s="39" t="s">
        <v>307</v>
      </c>
      <c r="T659" s="43" t="s">
        <v>307</v>
      </c>
      <c r="U659" s="43"/>
      <c r="V659" s="43"/>
      <c r="W659" s="43"/>
      <c r="X659" s="43"/>
      <c r="Y659" s="250" t="s">
        <v>1338</v>
      </c>
    </row>
    <row r="660" spans="2:25">
      <c r="B660" s="26"/>
      <c r="C660" s="45" t="s">
        <v>1156</v>
      </c>
      <c r="D660" s="45" t="s">
        <v>1157</v>
      </c>
      <c r="E660" s="46">
        <v>3</v>
      </c>
      <c r="F660" s="46">
        <v>2.75</v>
      </c>
      <c r="G660" s="46">
        <v>1.5</v>
      </c>
      <c r="H660" s="46">
        <v>11.5</v>
      </c>
      <c r="I660" s="46">
        <f>G660</f>
        <v>1.5</v>
      </c>
      <c r="J660" s="44" t="s">
        <v>302</v>
      </c>
      <c r="K660" s="46">
        <v>11.5</v>
      </c>
      <c r="L660" s="46">
        <v>7.5</v>
      </c>
      <c r="M660" s="60">
        <v>5</v>
      </c>
      <c r="N660" s="44">
        <v>2219</v>
      </c>
      <c r="O660" s="44" t="s">
        <v>1338</v>
      </c>
      <c r="P660" s="48"/>
      <c r="Q660" s="44"/>
      <c r="R660" s="167"/>
      <c r="S660" s="45" t="s">
        <v>234</v>
      </c>
      <c r="T660" s="49" t="s">
        <v>234</v>
      </c>
      <c r="U660" s="49"/>
      <c r="V660" s="49"/>
      <c r="W660" s="49"/>
      <c r="X660" s="49"/>
      <c r="Y660" s="250" t="s">
        <v>1338</v>
      </c>
    </row>
    <row r="661" spans="2:25">
      <c r="B661" s="26"/>
      <c r="C661" s="39" t="s">
        <v>1962</v>
      </c>
      <c r="D661" s="39" t="s">
        <v>1742</v>
      </c>
      <c r="E661" s="40">
        <v>3</v>
      </c>
      <c r="F661" s="40">
        <v>3</v>
      </c>
      <c r="G661" s="40">
        <v>1.5</v>
      </c>
      <c r="H661" s="40">
        <v>6</v>
      </c>
      <c r="I661" s="40">
        <v>3</v>
      </c>
      <c r="J661" s="38" t="s">
        <v>302</v>
      </c>
      <c r="K661" s="40">
        <v>12</v>
      </c>
      <c r="L661" s="40">
        <v>6</v>
      </c>
      <c r="M661" s="61">
        <v>4</v>
      </c>
      <c r="N661" s="38">
        <v>2219</v>
      </c>
      <c r="O661" s="38" t="s">
        <v>1338</v>
      </c>
      <c r="P661" s="42"/>
      <c r="Q661" s="38"/>
      <c r="R661" s="168"/>
      <c r="S661" s="39"/>
      <c r="T661" s="43"/>
      <c r="U661" s="43"/>
      <c r="V661" s="43"/>
      <c r="W661" s="43"/>
      <c r="X661" s="43"/>
      <c r="Y661" s="250" t="s">
        <v>1338</v>
      </c>
    </row>
    <row r="662" spans="2:25">
      <c r="B662" s="26"/>
      <c r="C662" s="45" t="s">
        <v>1158</v>
      </c>
      <c r="D662" s="45" t="s">
        <v>301</v>
      </c>
      <c r="E662" s="46">
        <v>10.5</v>
      </c>
      <c r="F662" s="46">
        <v>7.5</v>
      </c>
      <c r="G662" s="46">
        <v>3</v>
      </c>
      <c r="H662" s="46">
        <f t="shared" ref="H662:H675" si="54">(E662+G662*2)</f>
        <v>16.5</v>
      </c>
      <c r="I662" s="46">
        <f t="shared" ref="I662:I675" si="55">(F662+G662*2)</f>
        <v>13.5</v>
      </c>
      <c r="J662" s="44" t="s">
        <v>302</v>
      </c>
      <c r="K662" s="46">
        <v>16.5</v>
      </c>
      <c r="L662" s="46">
        <v>13.5</v>
      </c>
      <c r="M662" s="60">
        <v>1</v>
      </c>
      <c r="N662" s="44">
        <v>2220</v>
      </c>
      <c r="O662" s="44" t="s">
        <v>1338</v>
      </c>
      <c r="P662" s="52"/>
      <c r="Q662" s="44"/>
      <c r="R662" s="167"/>
      <c r="S662" s="45" t="s">
        <v>303</v>
      </c>
      <c r="T662" s="49" t="s">
        <v>1162</v>
      </c>
      <c r="U662" s="49"/>
      <c r="V662" s="49"/>
      <c r="W662" s="49"/>
      <c r="X662" s="49"/>
      <c r="Y662" s="250" t="s">
        <v>1338</v>
      </c>
    </row>
    <row r="663" spans="2:25">
      <c r="B663" s="26"/>
      <c r="C663" s="39" t="s">
        <v>1163</v>
      </c>
      <c r="D663" s="39" t="s">
        <v>306</v>
      </c>
      <c r="E663" s="40">
        <v>10.625</v>
      </c>
      <c r="F663" s="40">
        <v>7.625</v>
      </c>
      <c r="G663" s="40">
        <v>0.75</v>
      </c>
      <c r="H663" s="40">
        <f t="shared" si="54"/>
        <v>12.125</v>
      </c>
      <c r="I663" s="40">
        <f t="shared" si="55"/>
        <v>9.125</v>
      </c>
      <c r="J663" s="38" t="s">
        <v>302</v>
      </c>
      <c r="K663" s="40">
        <v>12.125</v>
      </c>
      <c r="L663" s="40">
        <v>9.125</v>
      </c>
      <c r="M663" s="61">
        <v>1</v>
      </c>
      <c r="N663" s="38">
        <v>2220</v>
      </c>
      <c r="O663" s="38" t="s">
        <v>1338</v>
      </c>
      <c r="P663" s="42"/>
      <c r="Q663" s="38"/>
      <c r="R663" s="168"/>
      <c r="S663" s="39" t="s">
        <v>307</v>
      </c>
      <c r="T663" s="43" t="s">
        <v>307</v>
      </c>
      <c r="U663" s="43"/>
      <c r="V663" s="43"/>
      <c r="W663" s="43"/>
      <c r="X663" s="43"/>
      <c r="Y663" s="250" t="s">
        <v>1338</v>
      </c>
    </row>
    <row r="664" spans="2:25">
      <c r="B664" s="26"/>
      <c r="C664" s="45" t="s">
        <v>1769</v>
      </c>
      <c r="D664" s="45" t="s">
        <v>301</v>
      </c>
      <c r="E664" s="46">
        <v>6.625</v>
      </c>
      <c r="F664" s="46">
        <v>3.625</v>
      </c>
      <c r="G664" s="46">
        <v>0.8125</v>
      </c>
      <c r="H664" s="46">
        <f t="shared" si="54"/>
        <v>8.25</v>
      </c>
      <c r="I664" s="46">
        <f t="shared" si="55"/>
        <v>5.25</v>
      </c>
      <c r="J664" s="44" t="s">
        <v>302</v>
      </c>
      <c r="K664" s="46">
        <v>8.25</v>
      </c>
      <c r="L664" s="46">
        <v>5.25</v>
      </c>
      <c r="M664" s="60">
        <v>1</v>
      </c>
      <c r="N664" s="44">
        <v>2224</v>
      </c>
      <c r="O664" s="44" t="s">
        <v>1338</v>
      </c>
      <c r="P664" s="52"/>
      <c r="Q664" s="44"/>
      <c r="R664" s="167"/>
      <c r="S664" s="45" t="s">
        <v>303</v>
      </c>
      <c r="T664" s="49" t="s">
        <v>1770</v>
      </c>
      <c r="U664" s="49"/>
      <c r="V664" s="49"/>
      <c r="W664" s="49"/>
      <c r="X664" s="49"/>
      <c r="Y664" s="250" t="s">
        <v>1338</v>
      </c>
    </row>
    <row r="665" spans="2:25">
      <c r="B665" s="26"/>
      <c r="C665" s="39" t="s">
        <v>1771</v>
      </c>
      <c r="D665" s="39" t="s">
        <v>306</v>
      </c>
      <c r="E665" s="40">
        <v>6.75</v>
      </c>
      <c r="F665" s="40">
        <v>3.75</v>
      </c>
      <c r="G665" s="40">
        <v>0.625</v>
      </c>
      <c r="H665" s="40">
        <f t="shared" si="54"/>
        <v>8</v>
      </c>
      <c r="I665" s="40">
        <f t="shared" si="55"/>
        <v>5</v>
      </c>
      <c r="J665" s="38" t="s">
        <v>302</v>
      </c>
      <c r="K665" s="40">
        <v>8</v>
      </c>
      <c r="L665" s="40">
        <v>5</v>
      </c>
      <c r="M665" s="61">
        <v>1</v>
      </c>
      <c r="N665" s="38">
        <v>2224</v>
      </c>
      <c r="O665" s="38" t="s">
        <v>1338</v>
      </c>
      <c r="P665" s="42"/>
      <c r="Q665" s="38"/>
      <c r="R665" s="168"/>
      <c r="S665" s="39" t="s">
        <v>307</v>
      </c>
      <c r="T665" s="43" t="s">
        <v>307</v>
      </c>
      <c r="U665" s="43"/>
      <c r="V665" s="43"/>
      <c r="W665" s="43"/>
      <c r="X665" s="43"/>
      <c r="Y665" s="250" t="s">
        <v>1338</v>
      </c>
    </row>
    <row r="666" spans="2:25">
      <c r="B666" s="26"/>
      <c r="C666" s="45" t="s">
        <v>175</v>
      </c>
      <c r="D666" s="45" t="s">
        <v>306</v>
      </c>
      <c r="E666" s="46">
        <v>6.6875</v>
      </c>
      <c r="F666" s="46" t="s">
        <v>178</v>
      </c>
      <c r="G666" s="46">
        <v>0.75</v>
      </c>
      <c r="H666" s="46">
        <f t="shared" si="54"/>
        <v>8.1875</v>
      </c>
      <c r="I666" s="46">
        <f t="shared" si="55"/>
        <v>1.5</v>
      </c>
      <c r="J666" s="44" t="s">
        <v>302</v>
      </c>
      <c r="K666" s="46">
        <v>8.9375</v>
      </c>
      <c r="L666" s="46">
        <v>8.9375</v>
      </c>
      <c r="M666" s="60">
        <v>1</v>
      </c>
      <c r="N666" s="44">
        <v>2225</v>
      </c>
      <c r="O666" s="44" t="s">
        <v>1338</v>
      </c>
      <c r="P666" s="48"/>
      <c r="Q666" s="44"/>
      <c r="R666" s="167"/>
      <c r="S666" s="45"/>
      <c r="T666" s="49"/>
      <c r="U666" s="49"/>
      <c r="V666" s="49"/>
      <c r="W666" s="49"/>
      <c r="X666" s="49"/>
      <c r="Y666" s="250" t="s">
        <v>1338</v>
      </c>
    </row>
    <row r="667" spans="2:25">
      <c r="B667" s="26"/>
      <c r="C667" s="39" t="s">
        <v>2322</v>
      </c>
      <c r="D667" s="39" t="s">
        <v>179</v>
      </c>
      <c r="E667" s="40">
        <v>6.5625</v>
      </c>
      <c r="F667" s="40">
        <v>2.125</v>
      </c>
      <c r="G667" s="40" t="s">
        <v>180</v>
      </c>
      <c r="H667" s="40">
        <f t="shared" si="54"/>
        <v>6.5625</v>
      </c>
      <c r="I667" s="40">
        <f t="shared" si="55"/>
        <v>2.125</v>
      </c>
      <c r="J667" s="38" t="s">
        <v>302</v>
      </c>
      <c r="K667" s="40">
        <v>6.5625</v>
      </c>
      <c r="L667" s="40">
        <v>6.5625</v>
      </c>
      <c r="M667" s="61">
        <v>1</v>
      </c>
      <c r="N667" s="38">
        <v>2225</v>
      </c>
      <c r="O667" s="38"/>
      <c r="P667" s="42"/>
      <c r="Q667" s="38"/>
      <c r="R667" s="168"/>
      <c r="S667" s="39"/>
      <c r="T667" s="43"/>
      <c r="U667" s="43"/>
      <c r="V667" s="43"/>
      <c r="W667" s="43"/>
      <c r="X667" s="43"/>
      <c r="Y667" s="250"/>
    </row>
    <row r="668" spans="2:25">
      <c r="B668" s="26"/>
      <c r="C668" s="45" t="s">
        <v>1919</v>
      </c>
      <c r="D668" s="45" t="s">
        <v>301</v>
      </c>
      <c r="E668" s="46">
        <v>2.125</v>
      </c>
      <c r="F668" s="46">
        <v>1.75</v>
      </c>
      <c r="G668" s="46">
        <v>0.75</v>
      </c>
      <c r="H668" s="46">
        <f t="shared" si="54"/>
        <v>3.625</v>
      </c>
      <c r="I668" s="46">
        <f t="shared" si="55"/>
        <v>3.25</v>
      </c>
      <c r="J668" s="44" t="s">
        <v>302</v>
      </c>
      <c r="K668" s="46">
        <v>38.5</v>
      </c>
      <c r="L668" s="46">
        <v>28</v>
      </c>
      <c r="M668" s="60">
        <v>80</v>
      </c>
      <c r="N668" s="44">
        <v>2227</v>
      </c>
      <c r="O668" s="44" t="s">
        <v>269</v>
      </c>
      <c r="P668" s="52"/>
      <c r="Q668" s="44"/>
      <c r="R668" s="167"/>
      <c r="S668" s="45"/>
      <c r="T668" s="49"/>
      <c r="U668" s="49"/>
      <c r="V668" s="49"/>
      <c r="W668" s="49"/>
      <c r="X668" s="49"/>
      <c r="Y668" s="250" t="s">
        <v>269</v>
      </c>
    </row>
    <row r="669" spans="2:25">
      <c r="B669" s="26"/>
      <c r="C669" s="39" t="s">
        <v>1920</v>
      </c>
      <c r="D669" s="39" t="s">
        <v>306</v>
      </c>
      <c r="E669" s="40">
        <v>2.25</v>
      </c>
      <c r="F669" s="40">
        <v>1.875</v>
      </c>
      <c r="G669" s="40">
        <v>0.5625</v>
      </c>
      <c r="H669" s="40">
        <f t="shared" si="54"/>
        <v>3.375</v>
      </c>
      <c r="I669" s="40">
        <f t="shared" si="55"/>
        <v>3</v>
      </c>
      <c r="J669" s="38" t="s">
        <v>302</v>
      </c>
      <c r="K669" s="40">
        <v>38.5</v>
      </c>
      <c r="L669" s="40">
        <v>28</v>
      </c>
      <c r="M669" s="61">
        <v>80</v>
      </c>
      <c r="N669" s="38">
        <v>2227</v>
      </c>
      <c r="O669" s="38" t="s">
        <v>269</v>
      </c>
      <c r="P669" s="51"/>
      <c r="Q669" s="38"/>
      <c r="R669" s="168"/>
      <c r="S669" s="39"/>
      <c r="T669" s="43"/>
      <c r="U669" s="43"/>
      <c r="V669" s="43"/>
      <c r="W669" s="43"/>
      <c r="X669" s="43"/>
      <c r="Y669" s="250" t="s">
        <v>269</v>
      </c>
    </row>
    <row r="670" spans="2:25">
      <c r="B670" s="26"/>
      <c r="C670" s="45" t="s">
        <v>1164</v>
      </c>
      <c r="D670" s="45" t="s">
        <v>301</v>
      </c>
      <c r="E670" s="46">
        <v>2.125</v>
      </c>
      <c r="F670" s="46">
        <v>1.75</v>
      </c>
      <c r="G670" s="46">
        <v>0.75</v>
      </c>
      <c r="H670" s="46">
        <f t="shared" si="54"/>
        <v>3.625</v>
      </c>
      <c r="I670" s="46">
        <f t="shared" si="55"/>
        <v>3.25</v>
      </c>
      <c r="J670" s="44" t="s">
        <v>302</v>
      </c>
      <c r="K670" s="46">
        <v>7.25</v>
      </c>
      <c r="L670" s="46">
        <v>6.5</v>
      </c>
      <c r="M670" s="60">
        <v>4</v>
      </c>
      <c r="N670" s="44">
        <v>2227</v>
      </c>
      <c r="O670" s="44" t="s">
        <v>1338</v>
      </c>
      <c r="P670" s="52"/>
      <c r="Q670" s="44"/>
      <c r="R670" s="167"/>
      <c r="S670" s="45" t="s">
        <v>303</v>
      </c>
      <c r="T670" s="49" t="s">
        <v>1165</v>
      </c>
      <c r="U670" s="49"/>
      <c r="V670" s="49"/>
      <c r="W670" s="49"/>
      <c r="X670" s="49"/>
      <c r="Y670" s="250" t="s">
        <v>1338</v>
      </c>
    </row>
    <row r="671" spans="2:25">
      <c r="B671" s="26"/>
      <c r="C671" s="39" t="s">
        <v>1166</v>
      </c>
      <c r="D671" s="39" t="s">
        <v>306</v>
      </c>
      <c r="E671" s="40">
        <v>2.25</v>
      </c>
      <c r="F671" s="40">
        <v>1.875</v>
      </c>
      <c r="G671" s="40">
        <v>0.5625</v>
      </c>
      <c r="H671" s="40">
        <f t="shared" si="54"/>
        <v>3.375</v>
      </c>
      <c r="I671" s="40">
        <f t="shared" si="55"/>
        <v>3</v>
      </c>
      <c r="J671" s="38" t="s">
        <v>302</v>
      </c>
      <c r="K671" s="40">
        <v>6.75</v>
      </c>
      <c r="L671" s="40">
        <v>6</v>
      </c>
      <c r="M671" s="61">
        <v>4</v>
      </c>
      <c r="N671" s="38">
        <v>2227</v>
      </c>
      <c r="O671" s="38" t="s">
        <v>1338</v>
      </c>
      <c r="P671" s="42"/>
      <c r="Q671" s="38"/>
      <c r="R671" s="168"/>
      <c r="S671" s="39" t="s">
        <v>307</v>
      </c>
      <c r="T671" s="43" t="s">
        <v>307</v>
      </c>
      <c r="U671" s="43"/>
      <c r="V671" s="43"/>
      <c r="W671" s="43"/>
      <c r="X671" s="43"/>
      <c r="Y671" s="250" t="s">
        <v>1338</v>
      </c>
    </row>
    <row r="672" spans="2:25">
      <c r="B672" s="26"/>
      <c r="C672" s="45" t="s">
        <v>2509</v>
      </c>
      <c r="D672" s="45" t="s">
        <v>262</v>
      </c>
      <c r="E672" s="46">
        <v>2.5950000000000002</v>
      </c>
      <c r="F672" s="46">
        <v>1.1870000000000001</v>
      </c>
      <c r="G672" s="46">
        <v>3.0350000000000001</v>
      </c>
      <c r="H672" s="46">
        <f t="shared" si="54"/>
        <v>8.6650000000000009</v>
      </c>
      <c r="I672" s="46">
        <f t="shared" si="55"/>
        <v>7.2570000000000006</v>
      </c>
      <c r="J672" s="44"/>
      <c r="K672" s="46">
        <v>8.1560000000000006</v>
      </c>
      <c r="L672" s="46">
        <v>13.988</v>
      </c>
      <c r="M672" s="60">
        <v>4</v>
      </c>
      <c r="N672" s="44">
        <v>2235</v>
      </c>
      <c r="O672" s="44" t="s">
        <v>2508</v>
      </c>
      <c r="P672" s="53">
        <v>44335</v>
      </c>
      <c r="Q672" s="44"/>
      <c r="R672" s="167"/>
      <c r="S672" s="45"/>
      <c r="T672" s="49"/>
      <c r="U672" s="49"/>
      <c r="V672" s="49"/>
      <c r="W672" s="49"/>
      <c r="X672" s="49"/>
      <c r="Y672" s="250" t="s">
        <v>2508</v>
      </c>
    </row>
    <row r="673" spans="2:25">
      <c r="B673" s="26"/>
      <c r="C673" s="39" t="s">
        <v>1961</v>
      </c>
      <c r="D673" s="39" t="s">
        <v>301</v>
      </c>
      <c r="E673" s="40">
        <v>7.0625</v>
      </c>
      <c r="F673" s="40">
        <v>3.625</v>
      </c>
      <c r="G673" s="40">
        <f>13/16</f>
        <v>0.8125</v>
      </c>
      <c r="H673" s="40">
        <f t="shared" si="54"/>
        <v>8.6875</v>
      </c>
      <c r="I673" s="40">
        <f t="shared" si="55"/>
        <v>5.25</v>
      </c>
      <c r="J673" s="38" t="s">
        <v>302</v>
      </c>
      <c r="K673" s="40">
        <v>8.6875</v>
      </c>
      <c r="L673" s="40">
        <v>10.5</v>
      </c>
      <c r="M673" s="61">
        <v>2</v>
      </c>
      <c r="N673" s="38">
        <v>2239</v>
      </c>
      <c r="O673" s="38" t="s">
        <v>1338</v>
      </c>
      <c r="P673" s="42"/>
      <c r="Q673" s="38"/>
      <c r="R673" s="168"/>
      <c r="S673" s="39"/>
      <c r="T673" s="43"/>
      <c r="U673" s="43"/>
      <c r="V673" s="43"/>
      <c r="W673" s="43"/>
      <c r="X673" s="43"/>
      <c r="Y673" s="250" t="s">
        <v>1338</v>
      </c>
    </row>
    <row r="674" spans="2:25">
      <c r="B674" s="26"/>
      <c r="C674" s="45" t="s">
        <v>1960</v>
      </c>
      <c r="D674" s="45" t="s">
        <v>306</v>
      </c>
      <c r="E674" s="46">
        <f>E675+0.125</f>
        <v>1.84375</v>
      </c>
      <c r="F674" s="46">
        <f>F675+0.125</f>
        <v>1.625</v>
      </c>
      <c r="G674" s="46">
        <v>0.625</v>
      </c>
      <c r="H674" s="46">
        <f t="shared" si="54"/>
        <v>3.09375</v>
      </c>
      <c r="I674" s="46">
        <f t="shared" si="55"/>
        <v>2.875</v>
      </c>
      <c r="J674" s="44" t="s">
        <v>302</v>
      </c>
      <c r="K674" s="46">
        <v>8.4375</v>
      </c>
      <c r="L674" s="46">
        <v>10</v>
      </c>
      <c r="M674" s="60">
        <v>2</v>
      </c>
      <c r="N674" s="44">
        <v>2239</v>
      </c>
      <c r="O674" s="44" t="s">
        <v>1338</v>
      </c>
      <c r="P674" s="48"/>
      <c r="Q674" s="44"/>
      <c r="R674" s="167"/>
      <c r="S674" s="45"/>
      <c r="T674" s="49"/>
      <c r="U674" s="49"/>
      <c r="V674" s="49"/>
      <c r="W674" s="49"/>
      <c r="X674" s="49"/>
      <c r="Y674" s="250" t="s">
        <v>1338</v>
      </c>
    </row>
    <row r="675" spans="2:25">
      <c r="B675" s="26"/>
      <c r="C675" s="39" t="s">
        <v>1963</v>
      </c>
      <c r="D675" s="39" t="s">
        <v>1788</v>
      </c>
      <c r="E675" s="40">
        <v>1.71875</v>
      </c>
      <c r="F675" s="40">
        <v>1.5</v>
      </c>
      <c r="G675" s="40">
        <v>0.625</v>
      </c>
      <c r="H675" s="40">
        <f t="shared" si="54"/>
        <v>2.96875</v>
      </c>
      <c r="I675" s="40">
        <f t="shared" si="55"/>
        <v>2.75</v>
      </c>
      <c r="J675" s="38" t="s">
        <v>302</v>
      </c>
      <c r="K675" s="40">
        <f>2*H675</f>
        <v>5.9375</v>
      </c>
      <c r="L675" s="40">
        <f>3*I675</f>
        <v>8.25</v>
      </c>
      <c r="M675" s="61">
        <v>6</v>
      </c>
      <c r="N675" s="38">
        <v>2248</v>
      </c>
      <c r="O675" s="38" t="s">
        <v>1338</v>
      </c>
      <c r="P675" s="42"/>
      <c r="Q675" s="38"/>
      <c r="R675" s="168"/>
      <c r="S675" s="39"/>
      <c r="T675" s="43"/>
      <c r="U675" s="43"/>
      <c r="V675" s="43"/>
      <c r="W675" s="43"/>
      <c r="X675" s="43"/>
      <c r="Y675" s="250" t="s">
        <v>1338</v>
      </c>
    </row>
    <row r="676" spans="2:25">
      <c r="B676" s="26"/>
      <c r="C676" s="45" t="s">
        <v>12</v>
      </c>
      <c r="D676" s="45" t="s">
        <v>262</v>
      </c>
      <c r="E676" s="46">
        <v>11</v>
      </c>
      <c r="F676" s="46">
        <v>3.5</v>
      </c>
      <c r="G676" s="46">
        <v>1E-3</v>
      </c>
      <c r="H676" s="46">
        <v>11</v>
      </c>
      <c r="I676" s="46">
        <v>7.5</v>
      </c>
      <c r="J676" s="44" t="s">
        <v>302</v>
      </c>
      <c r="K676" s="46">
        <v>11</v>
      </c>
      <c r="L676" s="46">
        <v>7.5</v>
      </c>
      <c r="M676" s="60">
        <v>2</v>
      </c>
      <c r="N676" s="44">
        <v>2250</v>
      </c>
      <c r="O676" s="44" t="s">
        <v>1338</v>
      </c>
      <c r="P676" s="52"/>
      <c r="Q676" s="44"/>
      <c r="R676" s="167"/>
      <c r="S676" s="45"/>
      <c r="T676" s="49"/>
      <c r="U676" s="49"/>
      <c r="V676" s="49"/>
      <c r="W676" s="49"/>
      <c r="X676" s="49"/>
      <c r="Y676" s="250" t="s">
        <v>1338</v>
      </c>
    </row>
    <row r="677" spans="2:25">
      <c r="B677" s="26"/>
      <c r="C677" s="39" t="s">
        <v>1772</v>
      </c>
      <c r="D677" s="39" t="s">
        <v>301</v>
      </c>
      <c r="E677" s="40">
        <v>2.75</v>
      </c>
      <c r="F677" s="40">
        <v>2</v>
      </c>
      <c r="G677" s="40">
        <v>1</v>
      </c>
      <c r="H677" s="40">
        <f>(E677+G677*2)</f>
        <v>4.75</v>
      </c>
      <c r="I677" s="40">
        <f>(F677+G677*2)</f>
        <v>4</v>
      </c>
      <c r="J677" s="38" t="s">
        <v>302</v>
      </c>
      <c r="K677" s="40">
        <v>4.75</v>
      </c>
      <c r="L677" s="40">
        <f>4*2</f>
        <v>8</v>
      </c>
      <c r="M677" s="61">
        <v>2</v>
      </c>
      <c r="N677" s="38">
        <v>2251</v>
      </c>
      <c r="O677" s="38" t="s">
        <v>1338</v>
      </c>
      <c r="P677" s="51"/>
      <c r="Q677" s="38"/>
      <c r="R677" s="168"/>
      <c r="S677" s="39" t="s">
        <v>303</v>
      </c>
      <c r="T677" s="43" t="s">
        <v>1773</v>
      </c>
      <c r="U677" s="43"/>
      <c r="V677" s="43"/>
      <c r="W677" s="43"/>
      <c r="X677" s="43"/>
      <c r="Y677" s="250" t="s">
        <v>1338</v>
      </c>
    </row>
    <row r="678" spans="2:25">
      <c r="B678" s="26"/>
      <c r="C678" s="45" t="s">
        <v>1774</v>
      </c>
      <c r="D678" s="45" t="s">
        <v>306</v>
      </c>
      <c r="E678" s="46">
        <v>2.875</v>
      </c>
      <c r="F678" s="46">
        <v>2.125</v>
      </c>
      <c r="G678" s="46">
        <v>0.625</v>
      </c>
      <c r="H678" s="46">
        <f>(E678+G678*2)</f>
        <v>4.125</v>
      </c>
      <c r="I678" s="46">
        <f>(F678+G678*2)</f>
        <v>3.375</v>
      </c>
      <c r="J678" s="44" t="s">
        <v>302</v>
      </c>
      <c r="K678" s="46">
        <v>4.125</v>
      </c>
      <c r="L678" s="46">
        <f>3.375*2</f>
        <v>6.75</v>
      </c>
      <c r="M678" s="60">
        <v>2</v>
      </c>
      <c r="N678" s="44">
        <v>2251</v>
      </c>
      <c r="O678" s="44" t="s">
        <v>1338</v>
      </c>
      <c r="P678" s="48"/>
      <c r="Q678" s="44"/>
      <c r="R678" s="167"/>
      <c r="S678" s="45" t="s">
        <v>307</v>
      </c>
      <c r="T678" s="49" t="s">
        <v>307</v>
      </c>
      <c r="U678" s="49"/>
      <c r="V678" s="49"/>
      <c r="W678" s="49"/>
      <c r="X678" s="49"/>
      <c r="Y678" s="250" t="s">
        <v>1338</v>
      </c>
    </row>
    <row r="679" spans="2:25">
      <c r="B679" s="26"/>
      <c r="C679" s="39" t="s">
        <v>2</v>
      </c>
      <c r="D679" s="39" t="s">
        <v>262</v>
      </c>
      <c r="E679" s="40">
        <v>10</v>
      </c>
      <c r="F679" s="40">
        <v>2.25</v>
      </c>
      <c r="G679" s="40">
        <v>1E-3</v>
      </c>
      <c r="H679" s="40">
        <v>10</v>
      </c>
      <c r="I679" s="40">
        <v>7.625</v>
      </c>
      <c r="J679" s="38" t="s">
        <v>302</v>
      </c>
      <c r="K679" s="40">
        <v>10</v>
      </c>
      <c r="L679" s="40">
        <v>7.625</v>
      </c>
      <c r="M679" s="61">
        <v>4</v>
      </c>
      <c r="N679" s="38">
        <v>2253</v>
      </c>
      <c r="O679" s="38" t="s">
        <v>1338</v>
      </c>
      <c r="P679" s="51"/>
      <c r="Q679" s="38"/>
      <c r="R679" s="168"/>
      <c r="S679" s="39"/>
      <c r="T679" s="43"/>
      <c r="U679" s="43"/>
      <c r="V679" s="43"/>
      <c r="W679" s="43"/>
      <c r="X679" s="43"/>
      <c r="Y679" s="250" t="s">
        <v>1338</v>
      </c>
    </row>
    <row r="680" spans="2:25">
      <c r="B680" s="26"/>
      <c r="C680" s="45" t="s">
        <v>2020</v>
      </c>
      <c r="D680" s="45" t="s">
        <v>301</v>
      </c>
      <c r="E680" s="46">
        <v>7.4375</v>
      </c>
      <c r="F680" s="46">
        <v>6.8125</v>
      </c>
      <c r="G680" s="46">
        <v>0.8125</v>
      </c>
      <c r="H680" s="46">
        <f>(E680+G680*2)</f>
        <v>9.0625</v>
      </c>
      <c r="I680" s="46">
        <f>(F680+G680*2)</f>
        <v>8.4375</v>
      </c>
      <c r="J680" s="44" t="s">
        <v>302</v>
      </c>
      <c r="K680" s="46">
        <f>H680</f>
        <v>9.0625</v>
      </c>
      <c r="L680" s="46">
        <f>I680</f>
        <v>8.4375</v>
      </c>
      <c r="M680" s="60">
        <v>1</v>
      </c>
      <c r="N680" s="44">
        <v>2254</v>
      </c>
      <c r="O680" s="44" t="s">
        <v>1338</v>
      </c>
      <c r="P680" s="48"/>
      <c r="Q680" s="44"/>
      <c r="R680" s="167"/>
      <c r="S680" s="45"/>
      <c r="T680" s="49"/>
      <c r="U680" s="49"/>
      <c r="V680" s="49"/>
      <c r="W680" s="49"/>
      <c r="X680" s="49"/>
      <c r="Y680" s="250" t="s">
        <v>1338</v>
      </c>
    </row>
    <row r="681" spans="2:25">
      <c r="B681" s="26"/>
      <c r="C681" s="39" t="s">
        <v>2019</v>
      </c>
      <c r="D681" s="39" t="s">
        <v>306</v>
      </c>
      <c r="E681" s="40">
        <v>7.5625</v>
      </c>
      <c r="F681" s="40">
        <v>6.9375</v>
      </c>
      <c r="G681" s="40">
        <v>0.625</v>
      </c>
      <c r="H681" s="40">
        <f>(E681+G681*2)</f>
        <v>8.8125</v>
      </c>
      <c r="I681" s="40">
        <f>(F681+G681*2)</f>
        <v>8.1875</v>
      </c>
      <c r="J681" s="38" t="s">
        <v>302</v>
      </c>
      <c r="K681" s="40">
        <f>H681</f>
        <v>8.8125</v>
      </c>
      <c r="L681" s="40">
        <f>I681</f>
        <v>8.1875</v>
      </c>
      <c r="M681" s="61">
        <v>1</v>
      </c>
      <c r="N681" s="38">
        <v>2254</v>
      </c>
      <c r="O681" s="38" t="s">
        <v>1338</v>
      </c>
      <c r="P681" s="42"/>
      <c r="Q681" s="38"/>
      <c r="R681" s="168"/>
      <c r="S681" s="39"/>
      <c r="T681" s="43"/>
      <c r="U681" s="43"/>
      <c r="V681" s="43"/>
      <c r="W681" s="43"/>
      <c r="X681" s="43"/>
      <c r="Y681" s="250" t="s">
        <v>1338</v>
      </c>
    </row>
    <row r="682" spans="2:25">
      <c r="B682" s="26"/>
      <c r="C682" s="45" t="s">
        <v>1777</v>
      </c>
      <c r="D682" s="45" t="s">
        <v>301</v>
      </c>
      <c r="E682" s="46">
        <v>8.5</v>
      </c>
      <c r="F682" s="46">
        <v>5</v>
      </c>
      <c r="G682" s="46">
        <v>2</v>
      </c>
      <c r="H682" s="46">
        <f>(E682+G682*2)</f>
        <v>12.5</v>
      </c>
      <c r="I682" s="46">
        <f>(F682+G682*2)</f>
        <v>9</v>
      </c>
      <c r="J682" s="44" t="s">
        <v>302</v>
      </c>
      <c r="K682" s="46">
        <v>12.5</v>
      </c>
      <c r="L682" s="46">
        <v>9</v>
      </c>
      <c r="M682" s="60">
        <v>1</v>
      </c>
      <c r="N682" s="44">
        <v>2255</v>
      </c>
      <c r="O682" s="44" t="s">
        <v>1338</v>
      </c>
      <c r="P682" s="52"/>
      <c r="Q682" s="44"/>
      <c r="R682" s="167"/>
      <c r="S682" s="45" t="s">
        <v>307</v>
      </c>
      <c r="T682" s="49" t="s">
        <v>307</v>
      </c>
      <c r="U682" s="49"/>
      <c r="V682" s="49"/>
      <c r="W682" s="49"/>
      <c r="X682" s="49"/>
      <c r="Y682" s="250" t="s">
        <v>1338</v>
      </c>
    </row>
    <row r="683" spans="2:25">
      <c r="B683" s="26"/>
      <c r="C683" s="39" t="s">
        <v>1778</v>
      </c>
      <c r="D683" s="39" t="s">
        <v>306</v>
      </c>
      <c r="E683" s="40">
        <v>8.625</v>
      </c>
      <c r="F683" s="40">
        <v>5.125</v>
      </c>
      <c r="G683" s="40">
        <v>0.75</v>
      </c>
      <c r="H683" s="40">
        <f>(E683+G683*2)</f>
        <v>10.125</v>
      </c>
      <c r="I683" s="40">
        <f>(F683+G683*2)</f>
        <v>6.625</v>
      </c>
      <c r="J683" s="38" t="s">
        <v>302</v>
      </c>
      <c r="K683" s="40">
        <v>10.125</v>
      </c>
      <c r="L683" s="40">
        <v>6.625</v>
      </c>
      <c r="M683" s="61">
        <v>1</v>
      </c>
      <c r="N683" s="38">
        <v>2255</v>
      </c>
      <c r="O683" s="38" t="s">
        <v>1338</v>
      </c>
      <c r="P683" s="42"/>
      <c r="Q683" s="38"/>
      <c r="R683" s="168"/>
      <c r="S683" s="39" t="s">
        <v>307</v>
      </c>
      <c r="T683" s="43" t="s">
        <v>307</v>
      </c>
      <c r="U683" s="43"/>
      <c r="V683" s="43"/>
      <c r="W683" s="43"/>
      <c r="X683" s="43"/>
      <c r="Y683" s="250" t="s">
        <v>1338</v>
      </c>
    </row>
    <row r="684" spans="2:25">
      <c r="B684" s="26"/>
      <c r="C684" s="45" t="s">
        <v>1779</v>
      </c>
      <c r="D684" s="45" t="s">
        <v>1742</v>
      </c>
      <c r="E684" s="46">
        <f>5+3-0.0625</f>
        <v>7.9375</v>
      </c>
      <c r="F684" s="46">
        <f>4+31/32+3.5+1.5+1.5</f>
        <v>11.46875</v>
      </c>
      <c r="G684" s="46">
        <v>0</v>
      </c>
      <c r="H684" s="46">
        <f>(E684+G684*2)</f>
        <v>7.9375</v>
      </c>
      <c r="I684" s="46">
        <f>(F684+G684*2)</f>
        <v>11.46875</v>
      </c>
      <c r="J684" s="44" t="s">
        <v>302</v>
      </c>
      <c r="K684" s="46">
        <v>7.9375</v>
      </c>
      <c r="L684" s="46">
        <v>11.46875</v>
      </c>
      <c r="M684" s="60">
        <v>1</v>
      </c>
      <c r="N684" s="44">
        <v>2255</v>
      </c>
      <c r="O684" s="44" t="s">
        <v>1338</v>
      </c>
      <c r="P684" s="48"/>
      <c r="Q684" s="44"/>
      <c r="R684" s="167"/>
      <c r="S684" s="45" t="s">
        <v>307</v>
      </c>
      <c r="T684" s="49" t="s">
        <v>307</v>
      </c>
      <c r="U684" s="49"/>
      <c r="V684" s="49"/>
      <c r="W684" s="49"/>
      <c r="X684" s="49"/>
      <c r="Y684" s="250" t="s">
        <v>1338</v>
      </c>
    </row>
    <row r="685" spans="2:25">
      <c r="B685" s="26"/>
      <c r="C685" s="45" t="s">
        <v>2044</v>
      </c>
      <c r="D685" s="45" t="s">
        <v>262</v>
      </c>
      <c r="E685" s="46">
        <v>8.5</v>
      </c>
      <c r="F685" s="46">
        <v>2.875</v>
      </c>
      <c r="G685" s="46">
        <v>1E-3</v>
      </c>
      <c r="H685" s="46">
        <v>8.5</v>
      </c>
      <c r="I685" s="46">
        <v>2.875</v>
      </c>
      <c r="J685" s="44" t="s">
        <v>302</v>
      </c>
      <c r="K685" s="46">
        <f>2*H685+0.375</f>
        <v>17.375</v>
      </c>
      <c r="L685" s="46">
        <f>4*I685+1.25</f>
        <v>12.75</v>
      </c>
      <c r="M685" s="60">
        <v>8</v>
      </c>
      <c r="N685" s="44">
        <v>2257</v>
      </c>
      <c r="O685" s="44" t="s">
        <v>1338</v>
      </c>
      <c r="P685" s="48"/>
      <c r="Q685" s="44"/>
      <c r="R685" s="167"/>
      <c r="S685" s="45"/>
      <c r="T685" s="49"/>
      <c r="U685" s="49"/>
      <c r="V685" s="49"/>
      <c r="W685" s="49"/>
      <c r="X685" s="49"/>
      <c r="Y685" s="250" t="s">
        <v>1338</v>
      </c>
    </row>
    <row r="686" spans="2:25">
      <c r="B686" s="26"/>
      <c r="C686" s="39" t="s">
        <v>1413</v>
      </c>
      <c r="D686" s="39" t="s">
        <v>262</v>
      </c>
      <c r="E686" s="40">
        <v>8.375</v>
      </c>
      <c r="F686" s="40">
        <v>5.5</v>
      </c>
      <c r="G686" s="40">
        <v>1E-3</v>
      </c>
      <c r="H686" s="40">
        <f t="shared" ref="H686:H711" si="56">(E686+G686*2)</f>
        <v>8.3770000000000007</v>
      </c>
      <c r="I686" s="40">
        <f t="shared" ref="I686:I711" si="57">(F686+G686*2)</f>
        <v>5.5019999999999998</v>
      </c>
      <c r="J686" s="38" t="s">
        <v>302</v>
      </c>
      <c r="K686" s="40">
        <f>H686</f>
        <v>8.3770000000000007</v>
      </c>
      <c r="L686" s="40">
        <f>I686*2</f>
        <v>11.004</v>
      </c>
      <c r="M686" s="61">
        <v>2</v>
      </c>
      <c r="N686" s="38">
        <v>2258</v>
      </c>
      <c r="O686" s="38" t="s">
        <v>1338</v>
      </c>
      <c r="P686" s="42"/>
      <c r="Q686" s="38"/>
      <c r="R686" s="168"/>
      <c r="S686" s="39"/>
      <c r="T686" s="43"/>
      <c r="U686" s="43"/>
      <c r="V686" s="43"/>
      <c r="W686" s="43"/>
      <c r="X686" s="43"/>
      <c r="Y686" s="250" t="s">
        <v>1338</v>
      </c>
    </row>
    <row r="687" spans="2:25">
      <c r="B687" s="26"/>
      <c r="C687" s="45" t="s">
        <v>1782</v>
      </c>
      <c r="D687" s="45" t="s">
        <v>301</v>
      </c>
      <c r="E687" s="46">
        <v>3.4375</v>
      </c>
      <c r="F687" s="46">
        <v>1.375</v>
      </c>
      <c r="G687" s="46">
        <v>1.375</v>
      </c>
      <c r="H687" s="46">
        <f t="shared" si="56"/>
        <v>6.1875</v>
      </c>
      <c r="I687" s="46">
        <f t="shared" si="57"/>
        <v>4.125</v>
      </c>
      <c r="J687" s="44" t="s">
        <v>302</v>
      </c>
      <c r="K687" s="46">
        <v>6.1875</v>
      </c>
      <c r="L687" s="46">
        <v>8.5</v>
      </c>
      <c r="M687" s="60">
        <v>2</v>
      </c>
      <c r="N687" s="44">
        <v>2262</v>
      </c>
      <c r="O687" s="44" t="s">
        <v>1338</v>
      </c>
      <c r="P687" s="52"/>
      <c r="Q687" s="44"/>
      <c r="R687" s="167"/>
      <c r="S687" s="45" t="s">
        <v>303</v>
      </c>
      <c r="T687" s="49" t="s">
        <v>1785</v>
      </c>
      <c r="U687" s="49"/>
      <c r="V687" s="49"/>
      <c r="W687" s="49"/>
      <c r="X687" s="49"/>
      <c r="Y687" s="250" t="s">
        <v>1338</v>
      </c>
    </row>
    <row r="688" spans="2:25">
      <c r="B688" s="26"/>
      <c r="C688" s="39" t="s">
        <v>1786</v>
      </c>
      <c r="D688" s="39" t="s">
        <v>306</v>
      </c>
      <c r="E688" s="40">
        <v>3.5625</v>
      </c>
      <c r="F688" s="40">
        <v>1.5</v>
      </c>
      <c r="G688" s="40">
        <v>2.25</v>
      </c>
      <c r="H688" s="40">
        <f t="shared" si="56"/>
        <v>8.0625</v>
      </c>
      <c r="I688" s="40">
        <f t="shared" si="57"/>
        <v>6</v>
      </c>
      <c r="J688" s="38" t="s">
        <v>302</v>
      </c>
      <c r="K688" s="40">
        <v>8.0625</v>
      </c>
      <c r="L688" s="40">
        <v>12.25</v>
      </c>
      <c r="M688" s="61">
        <v>2</v>
      </c>
      <c r="N688" s="38">
        <v>2262</v>
      </c>
      <c r="O688" s="38" t="s">
        <v>1338</v>
      </c>
      <c r="P688" s="42"/>
      <c r="Q688" s="38"/>
      <c r="R688" s="168"/>
      <c r="S688" s="39" t="s">
        <v>307</v>
      </c>
      <c r="T688" s="43" t="s">
        <v>307</v>
      </c>
      <c r="U688" s="43"/>
      <c r="V688" s="43"/>
      <c r="W688" s="43"/>
      <c r="X688" s="43"/>
      <c r="Y688" s="250" t="s">
        <v>1338</v>
      </c>
    </row>
    <row r="689" spans="2:25">
      <c r="B689" s="26"/>
      <c r="C689" s="45" t="s">
        <v>2406</v>
      </c>
      <c r="D689" s="45" t="s">
        <v>301</v>
      </c>
      <c r="E689" s="46">
        <v>9.375</v>
      </c>
      <c r="F689" s="46">
        <v>6</v>
      </c>
      <c r="G689" s="46">
        <v>1.125</v>
      </c>
      <c r="H689" s="46">
        <f t="shared" si="56"/>
        <v>11.625</v>
      </c>
      <c r="I689" s="46">
        <f t="shared" si="57"/>
        <v>8.25</v>
      </c>
      <c r="J689" s="44" t="s">
        <v>318</v>
      </c>
      <c r="K689" s="46">
        <v>46.505800000000001</v>
      </c>
      <c r="L689" s="46">
        <v>24.7502</v>
      </c>
      <c r="M689" s="60">
        <v>12</v>
      </c>
      <c r="N689" s="44">
        <v>2263</v>
      </c>
      <c r="O689" s="44" t="s">
        <v>269</v>
      </c>
      <c r="P689" s="52"/>
      <c r="Q689" s="44"/>
      <c r="R689" s="167"/>
      <c r="S689" s="45"/>
      <c r="T689" s="49"/>
      <c r="U689" s="49"/>
      <c r="V689" s="49"/>
      <c r="W689" s="49"/>
      <c r="X689" s="49"/>
      <c r="Y689" s="250" t="s">
        <v>269</v>
      </c>
    </row>
    <row r="690" spans="2:25">
      <c r="B690" s="26"/>
      <c r="C690" s="39" t="s">
        <v>2406</v>
      </c>
      <c r="D690" s="39" t="s">
        <v>301</v>
      </c>
      <c r="E690" s="40">
        <v>9.375</v>
      </c>
      <c r="F690" s="40">
        <v>6</v>
      </c>
      <c r="G690" s="40">
        <v>1.125</v>
      </c>
      <c r="H690" s="40">
        <f t="shared" si="56"/>
        <v>11.625</v>
      </c>
      <c r="I690" s="40">
        <f t="shared" si="57"/>
        <v>8.25</v>
      </c>
      <c r="J690" s="38" t="s">
        <v>318</v>
      </c>
      <c r="K690" s="40">
        <v>46.5</v>
      </c>
      <c r="L690" s="40">
        <v>24.75</v>
      </c>
      <c r="M690" s="61">
        <v>12</v>
      </c>
      <c r="N690" s="38">
        <v>2263</v>
      </c>
      <c r="O690" s="38" t="s">
        <v>269</v>
      </c>
      <c r="P690" s="57">
        <v>44267</v>
      </c>
      <c r="Q690" s="38"/>
      <c r="R690" s="168"/>
      <c r="S690" s="39"/>
      <c r="T690" s="43"/>
      <c r="U690" s="43"/>
      <c r="V690" s="43"/>
      <c r="W690" s="43"/>
      <c r="X690" s="43"/>
      <c r="Y690" s="250" t="s">
        <v>269</v>
      </c>
    </row>
    <row r="691" spans="2:25">
      <c r="B691" s="26"/>
      <c r="C691" s="45" t="s">
        <v>1787</v>
      </c>
      <c r="D691" s="45" t="s">
        <v>1788</v>
      </c>
      <c r="E691" s="46">
        <v>9.5</v>
      </c>
      <c r="F691" s="46">
        <v>6.125</v>
      </c>
      <c r="G691" s="46">
        <v>1.0625</v>
      </c>
      <c r="H691" s="46">
        <f t="shared" si="56"/>
        <v>11.625</v>
      </c>
      <c r="I691" s="46">
        <f t="shared" si="57"/>
        <v>8.25</v>
      </c>
      <c r="J691" s="44" t="s">
        <v>302</v>
      </c>
      <c r="K691" s="46">
        <v>11.625</v>
      </c>
      <c r="L691" s="46">
        <v>8.25</v>
      </c>
      <c r="M691" s="60">
        <v>1</v>
      </c>
      <c r="N691" s="44">
        <v>2263</v>
      </c>
      <c r="O691" s="44" t="s">
        <v>1338</v>
      </c>
      <c r="P691" s="52"/>
      <c r="Q691" s="44"/>
      <c r="R691" s="167"/>
      <c r="S691" s="45" t="s">
        <v>309</v>
      </c>
      <c r="T691" s="49" t="s">
        <v>1789</v>
      </c>
      <c r="U691" s="49"/>
      <c r="V691" s="49"/>
      <c r="W691" s="49"/>
      <c r="X691" s="49"/>
      <c r="Y691" s="250" t="s">
        <v>1338</v>
      </c>
    </row>
    <row r="692" spans="2:25">
      <c r="B692" s="26"/>
      <c r="C692" s="39" t="s">
        <v>1790</v>
      </c>
      <c r="D692" s="39" t="s">
        <v>1788</v>
      </c>
      <c r="E692" s="40">
        <v>5.125</v>
      </c>
      <c r="F692" s="40">
        <v>1.5</v>
      </c>
      <c r="G692" s="40">
        <v>0.625</v>
      </c>
      <c r="H692" s="40">
        <f t="shared" si="56"/>
        <v>6.375</v>
      </c>
      <c r="I692" s="40">
        <f t="shared" si="57"/>
        <v>2.75</v>
      </c>
      <c r="J692" s="38" t="s">
        <v>302</v>
      </c>
      <c r="K692" s="40">
        <v>6.375</v>
      </c>
      <c r="L692" s="40">
        <v>8.25</v>
      </c>
      <c r="M692" s="61">
        <v>3</v>
      </c>
      <c r="N692" s="38">
        <v>2266</v>
      </c>
      <c r="O692" s="38" t="s">
        <v>1338</v>
      </c>
      <c r="P692" s="51"/>
      <c r="Q692" s="38"/>
      <c r="R692" s="168"/>
      <c r="S692" s="39" t="s">
        <v>309</v>
      </c>
      <c r="T692" s="43" t="s">
        <v>1791</v>
      </c>
      <c r="U692" s="43"/>
      <c r="V692" s="43"/>
      <c r="W692" s="43"/>
      <c r="X692" s="43"/>
      <c r="Y692" s="250" t="s">
        <v>1338</v>
      </c>
    </row>
    <row r="693" spans="2:25">
      <c r="B693" s="26"/>
      <c r="C693" s="45" t="s">
        <v>1794</v>
      </c>
      <c r="D693" s="45" t="s">
        <v>1788</v>
      </c>
      <c r="E693" s="46">
        <v>3</v>
      </c>
      <c r="F693" s="46">
        <v>2.1875</v>
      </c>
      <c r="G693" s="46">
        <v>1.875</v>
      </c>
      <c r="H693" s="46">
        <f t="shared" si="56"/>
        <v>6.75</v>
      </c>
      <c r="I693" s="46">
        <f t="shared" si="57"/>
        <v>5.9375</v>
      </c>
      <c r="J693" s="44" t="s">
        <v>302</v>
      </c>
      <c r="K693" s="46">
        <v>6.75</v>
      </c>
      <c r="L693" s="46">
        <f>5.9375*2</f>
        <v>11.875</v>
      </c>
      <c r="M693" s="60">
        <v>2</v>
      </c>
      <c r="N693" s="44">
        <v>2267</v>
      </c>
      <c r="O693" s="44" t="s">
        <v>1338</v>
      </c>
      <c r="P693" s="52"/>
      <c r="Q693" s="44"/>
      <c r="R693" s="167"/>
      <c r="S693" s="45" t="s">
        <v>309</v>
      </c>
      <c r="T693" s="49" t="s">
        <v>1795</v>
      </c>
      <c r="U693" s="49"/>
      <c r="V693" s="49"/>
      <c r="W693" s="49"/>
      <c r="X693" s="49"/>
      <c r="Y693" s="250" t="s">
        <v>1338</v>
      </c>
    </row>
    <row r="694" spans="2:25">
      <c r="B694" s="26"/>
      <c r="C694" s="39" t="s">
        <v>1796</v>
      </c>
      <c r="D694" s="39" t="s">
        <v>1788</v>
      </c>
      <c r="E694" s="40">
        <v>5.5625</v>
      </c>
      <c r="F694" s="40">
        <v>1.875</v>
      </c>
      <c r="G694" s="40">
        <v>0.625</v>
      </c>
      <c r="H694" s="40">
        <f t="shared" si="56"/>
        <v>6.8125</v>
      </c>
      <c r="I694" s="40">
        <f t="shared" si="57"/>
        <v>3.125</v>
      </c>
      <c r="J694" s="38" t="s">
        <v>302</v>
      </c>
      <c r="K694" s="40">
        <v>6.8125</v>
      </c>
      <c r="L694" s="40">
        <f>3.125*3</f>
        <v>9.375</v>
      </c>
      <c r="M694" s="61">
        <v>3</v>
      </c>
      <c r="N694" s="38">
        <v>2268</v>
      </c>
      <c r="O694" s="38" t="s">
        <v>1338</v>
      </c>
      <c r="P694" s="51"/>
      <c r="Q694" s="38"/>
      <c r="R694" s="168"/>
      <c r="S694" s="39" t="s">
        <v>309</v>
      </c>
      <c r="T694" s="43" t="s">
        <v>1797</v>
      </c>
      <c r="U694" s="43"/>
      <c r="V694" s="43"/>
      <c r="W694" s="43"/>
      <c r="X694" s="43"/>
      <c r="Y694" s="250" t="s">
        <v>1338</v>
      </c>
    </row>
    <row r="695" spans="2:25">
      <c r="B695" s="26"/>
      <c r="C695" s="45" t="s">
        <v>1798</v>
      </c>
      <c r="D695" s="45" t="s">
        <v>301</v>
      </c>
      <c r="E695" s="46">
        <v>3.75</v>
      </c>
      <c r="F695" s="46">
        <v>2.375</v>
      </c>
      <c r="G695" s="46">
        <v>2.0625</v>
      </c>
      <c r="H695" s="46">
        <f t="shared" si="56"/>
        <v>7.875</v>
      </c>
      <c r="I695" s="46">
        <f t="shared" si="57"/>
        <v>6.5</v>
      </c>
      <c r="J695" s="44" t="s">
        <v>302</v>
      </c>
      <c r="K695" s="46">
        <v>7.875</v>
      </c>
      <c r="L695" s="46">
        <v>6.5</v>
      </c>
      <c r="M695" s="60">
        <v>1</v>
      </c>
      <c r="N695" s="44">
        <v>2269</v>
      </c>
      <c r="O695" s="44" t="s">
        <v>1338</v>
      </c>
      <c r="P695" s="52"/>
      <c r="Q695" s="44"/>
      <c r="R695" s="167"/>
      <c r="S695" s="45" t="s">
        <v>303</v>
      </c>
      <c r="T695" s="49" t="s">
        <v>1799</v>
      </c>
      <c r="U695" s="49"/>
      <c r="V695" s="49"/>
      <c r="W695" s="49"/>
      <c r="X695" s="49"/>
      <c r="Y695" s="250" t="s">
        <v>1338</v>
      </c>
    </row>
    <row r="696" spans="2:25">
      <c r="B696" s="26"/>
      <c r="C696" s="39" t="s">
        <v>1800</v>
      </c>
      <c r="D696" s="39" t="s">
        <v>306</v>
      </c>
      <c r="E696" s="40">
        <v>3.875</v>
      </c>
      <c r="F696" s="40">
        <v>2.5</v>
      </c>
      <c r="G696" s="40">
        <v>1.25</v>
      </c>
      <c r="H696" s="40">
        <f t="shared" si="56"/>
        <v>6.375</v>
      </c>
      <c r="I696" s="40">
        <f t="shared" si="57"/>
        <v>5</v>
      </c>
      <c r="J696" s="38" t="s">
        <v>302</v>
      </c>
      <c r="K696" s="40">
        <v>6.375</v>
      </c>
      <c r="L696" s="40">
        <v>10</v>
      </c>
      <c r="M696" s="61">
        <v>2</v>
      </c>
      <c r="N696" s="38">
        <v>2269</v>
      </c>
      <c r="O696" s="38" t="s">
        <v>1338</v>
      </c>
      <c r="P696" s="42"/>
      <c r="Q696" s="38"/>
      <c r="R696" s="168"/>
      <c r="S696" s="39" t="s">
        <v>307</v>
      </c>
      <c r="T696" s="43" t="s">
        <v>307</v>
      </c>
      <c r="U696" s="43"/>
      <c r="V696" s="43"/>
      <c r="W696" s="43"/>
      <c r="X696" s="43"/>
      <c r="Y696" s="250" t="s">
        <v>1338</v>
      </c>
    </row>
    <row r="697" spans="2:25">
      <c r="B697" s="26"/>
      <c r="C697" s="45" t="s">
        <v>1801</v>
      </c>
      <c r="D697" s="45" t="s">
        <v>301</v>
      </c>
      <c r="E697" s="46">
        <v>5.25</v>
      </c>
      <c r="F697" s="46">
        <v>2.5</v>
      </c>
      <c r="G697" s="46">
        <v>3</v>
      </c>
      <c r="H697" s="46">
        <f t="shared" si="56"/>
        <v>11.25</v>
      </c>
      <c r="I697" s="46">
        <f t="shared" si="57"/>
        <v>8.5</v>
      </c>
      <c r="J697" s="44" t="s">
        <v>302</v>
      </c>
      <c r="K697" s="46">
        <v>11.25</v>
      </c>
      <c r="L697" s="46">
        <v>8.5</v>
      </c>
      <c r="M697" s="60">
        <v>1</v>
      </c>
      <c r="N697" s="44">
        <v>2270</v>
      </c>
      <c r="O697" s="44" t="s">
        <v>1338</v>
      </c>
      <c r="P697" s="52"/>
      <c r="Q697" s="44"/>
      <c r="R697" s="167"/>
      <c r="S697" s="45" t="s">
        <v>303</v>
      </c>
      <c r="T697" s="49" t="s">
        <v>1804</v>
      </c>
      <c r="U697" s="49"/>
      <c r="V697" s="49"/>
      <c r="W697" s="49"/>
      <c r="X697" s="49"/>
      <c r="Y697" s="250" t="s">
        <v>1338</v>
      </c>
    </row>
    <row r="698" spans="2:25">
      <c r="B698" s="26"/>
      <c r="C698" s="39" t="s">
        <v>1805</v>
      </c>
      <c r="D698" s="39" t="s">
        <v>306</v>
      </c>
      <c r="E698" s="40">
        <v>5.375</v>
      </c>
      <c r="F698" s="40">
        <v>2.625</v>
      </c>
      <c r="G698" s="40">
        <v>2.25</v>
      </c>
      <c r="H698" s="40">
        <f t="shared" si="56"/>
        <v>9.875</v>
      </c>
      <c r="I698" s="40">
        <f t="shared" si="57"/>
        <v>7.125</v>
      </c>
      <c r="J698" s="38" t="s">
        <v>302</v>
      </c>
      <c r="K698" s="40">
        <v>9.875</v>
      </c>
      <c r="L698" s="40">
        <v>7.125</v>
      </c>
      <c r="M698" s="61">
        <v>1</v>
      </c>
      <c r="N698" s="38">
        <v>2270</v>
      </c>
      <c r="O698" s="38" t="s">
        <v>1338</v>
      </c>
      <c r="P698" s="42"/>
      <c r="Q698" s="38"/>
      <c r="R698" s="168"/>
      <c r="S698" s="39" t="s">
        <v>307</v>
      </c>
      <c r="T698" s="43" t="s">
        <v>307</v>
      </c>
      <c r="U698" s="43"/>
      <c r="V698" s="43"/>
      <c r="W698" s="43"/>
      <c r="X698" s="43"/>
      <c r="Y698" s="250" t="s">
        <v>1338</v>
      </c>
    </row>
    <row r="699" spans="2:25">
      <c r="B699" s="26"/>
      <c r="C699" s="45" t="s">
        <v>1792</v>
      </c>
      <c r="D699" s="45" t="s">
        <v>1788</v>
      </c>
      <c r="E699" s="46">
        <v>6.25</v>
      </c>
      <c r="F699" s="46">
        <v>3.9375</v>
      </c>
      <c r="G699" s="46">
        <v>0.5625</v>
      </c>
      <c r="H699" s="46">
        <f t="shared" si="56"/>
        <v>7.375</v>
      </c>
      <c r="I699" s="46">
        <f t="shared" si="57"/>
        <v>5.0625</v>
      </c>
      <c r="J699" s="44" t="s">
        <v>302</v>
      </c>
      <c r="K699" s="46">
        <v>7.375</v>
      </c>
      <c r="L699" s="46">
        <v>5.0625</v>
      </c>
      <c r="M699" s="60">
        <v>1</v>
      </c>
      <c r="N699" s="44">
        <v>2271</v>
      </c>
      <c r="O699" s="44" t="s">
        <v>1338</v>
      </c>
      <c r="P699" s="52"/>
      <c r="Q699" s="44"/>
      <c r="R699" s="167"/>
      <c r="S699" s="45" t="s">
        <v>309</v>
      </c>
      <c r="T699" s="49" t="s">
        <v>1793</v>
      </c>
      <c r="U699" s="49"/>
      <c r="V699" s="49"/>
      <c r="W699" s="49"/>
      <c r="X699" s="49"/>
      <c r="Y699" s="250" t="s">
        <v>1338</v>
      </c>
    </row>
    <row r="700" spans="2:25">
      <c r="B700" s="26"/>
      <c r="C700" s="39" t="s">
        <v>2034</v>
      </c>
      <c r="D700" s="39" t="s">
        <v>1788</v>
      </c>
      <c r="E700" s="40">
        <v>4.25</v>
      </c>
      <c r="F700" s="40">
        <v>4.25</v>
      </c>
      <c r="G700" s="40">
        <v>1.25</v>
      </c>
      <c r="H700" s="40">
        <f t="shared" si="56"/>
        <v>6.75</v>
      </c>
      <c r="I700" s="40">
        <f t="shared" si="57"/>
        <v>6.75</v>
      </c>
      <c r="J700" s="38" t="s">
        <v>302</v>
      </c>
      <c r="K700" s="40">
        <f>2*I700</f>
        <v>13.5</v>
      </c>
      <c r="L700" s="40">
        <f>I700</f>
        <v>6.75</v>
      </c>
      <c r="M700" s="61">
        <v>2</v>
      </c>
      <c r="N700" s="38">
        <v>2273</v>
      </c>
      <c r="O700" s="38" t="s">
        <v>1338</v>
      </c>
      <c r="P700" s="42"/>
      <c r="Q700" s="38"/>
      <c r="R700" s="168"/>
      <c r="S700" s="39"/>
      <c r="T700" s="43"/>
      <c r="U700" s="43"/>
      <c r="V700" s="43"/>
      <c r="W700" s="43"/>
      <c r="X700" s="43"/>
      <c r="Y700" s="250" t="s">
        <v>1338</v>
      </c>
    </row>
    <row r="701" spans="2:25">
      <c r="B701" s="26"/>
      <c r="C701" s="45" t="s">
        <v>1912</v>
      </c>
      <c r="D701" s="45" t="s">
        <v>301</v>
      </c>
      <c r="E701" s="46">
        <v>3.125</v>
      </c>
      <c r="F701" s="46">
        <v>3.125</v>
      </c>
      <c r="G701" s="46">
        <v>1</v>
      </c>
      <c r="H701" s="46">
        <f t="shared" si="56"/>
        <v>5.125</v>
      </c>
      <c r="I701" s="46">
        <f t="shared" si="57"/>
        <v>5.125</v>
      </c>
      <c r="J701" s="44" t="s">
        <v>302</v>
      </c>
      <c r="K701" s="46">
        <f>H701*5+0.25*4</f>
        <v>26.625</v>
      </c>
      <c r="L701" s="46">
        <f>I701*5+0.25*4</f>
        <v>26.625</v>
      </c>
      <c r="M701" s="60">
        <v>25</v>
      </c>
      <c r="N701" s="44">
        <v>2274</v>
      </c>
      <c r="O701" s="44" t="s">
        <v>269</v>
      </c>
      <c r="P701" s="52"/>
      <c r="Q701" s="44"/>
      <c r="R701" s="167"/>
      <c r="S701" s="45" t="s">
        <v>303</v>
      </c>
      <c r="T701" s="49" t="s">
        <v>1809</v>
      </c>
      <c r="U701" s="49"/>
      <c r="V701" s="49"/>
      <c r="W701" s="49"/>
      <c r="X701" s="49"/>
      <c r="Y701" s="250" t="s">
        <v>269</v>
      </c>
    </row>
    <row r="702" spans="2:25">
      <c r="B702" s="26"/>
      <c r="C702" s="39" t="s">
        <v>66</v>
      </c>
      <c r="D702" s="39" t="s">
        <v>301</v>
      </c>
      <c r="E702" s="40">
        <v>3.125</v>
      </c>
      <c r="F702" s="40">
        <v>3.125</v>
      </c>
      <c r="G702" s="40">
        <v>1</v>
      </c>
      <c r="H702" s="40">
        <f t="shared" si="56"/>
        <v>5.125</v>
      </c>
      <c r="I702" s="40">
        <f t="shared" si="57"/>
        <v>5.125</v>
      </c>
      <c r="J702" s="38" t="s">
        <v>302</v>
      </c>
      <c r="K702" s="40">
        <f>2*H702</f>
        <v>10.25</v>
      </c>
      <c r="L702" s="40">
        <v>5.125</v>
      </c>
      <c r="M702" s="61">
        <v>2</v>
      </c>
      <c r="N702" s="38">
        <v>2274</v>
      </c>
      <c r="O702" s="38" t="s">
        <v>1338</v>
      </c>
      <c r="P702" s="51"/>
      <c r="Q702" s="38"/>
      <c r="R702" s="168"/>
      <c r="S702" s="39"/>
      <c r="T702" s="43"/>
      <c r="U702" s="43"/>
      <c r="V702" s="43"/>
      <c r="W702" s="43"/>
      <c r="X702" s="43"/>
      <c r="Y702" s="250" t="s">
        <v>1338</v>
      </c>
    </row>
    <row r="703" spans="2:25">
      <c r="B703" s="26"/>
      <c r="C703" s="45" t="s">
        <v>1911</v>
      </c>
      <c r="D703" s="45" t="s">
        <v>306</v>
      </c>
      <c r="E703" s="46">
        <v>3.25</v>
      </c>
      <c r="F703" s="46">
        <v>3.25</v>
      </c>
      <c r="G703" s="46">
        <v>0.75</v>
      </c>
      <c r="H703" s="46">
        <f t="shared" si="56"/>
        <v>4.75</v>
      </c>
      <c r="I703" s="46">
        <f t="shared" si="57"/>
        <v>4.75</v>
      </c>
      <c r="J703" s="44" t="s">
        <v>302</v>
      </c>
      <c r="K703" s="46">
        <f>H703*5+0.25*4</f>
        <v>24.75</v>
      </c>
      <c r="L703" s="46">
        <f>I703*7+0.25*6</f>
        <v>34.75</v>
      </c>
      <c r="M703" s="60">
        <v>35</v>
      </c>
      <c r="N703" s="44">
        <v>2275</v>
      </c>
      <c r="O703" s="44" t="s">
        <v>269</v>
      </c>
      <c r="P703" s="52"/>
      <c r="Q703" s="44"/>
      <c r="R703" s="167"/>
      <c r="S703" s="45" t="s">
        <v>307</v>
      </c>
      <c r="T703" s="49" t="s">
        <v>307</v>
      </c>
      <c r="U703" s="49"/>
      <c r="V703" s="49"/>
      <c r="W703" s="49"/>
      <c r="X703" s="49"/>
      <c r="Y703" s="250" t="s">
        <v>269</v>
      </c>
    </row>
    <row r="704" spans="2:25">
      <c r="B704" s="26"/>
      <c r="C704" s="39" t="s">
        <v>1810</v>
      </c>
      <c r="D704" s="39" t="s">
        <v>301</v>
      </c>
      <c r="E704" s="40">
        <v>3.125</v>
      </c>
      <c r="F704" s="40">
        <v>1.4375</v>
      </c>
      <c r="G704" s="40">
        <v>1</v>
      </c>
      <c r="H704" s="40">
        <f t="shared" si="56"/>
        <v>5.125</v>
      </c>
      <c r="I704" s="40">
        <f t="shared" si="57"/>
        <v>3.4375</v>
      </c>
      <c r="J704" s="38" t="s">
        <v>302</v>
      </c>
      <c r="K704" s="40">
        <v>10.25</v>
      </c>
      <c r="L704" s="40">
        <v>6.875</v>
      </c>
      <c r="M704" s="61">
        <v>4</v>
      </c>
      <c r="N704" s="38">
        <v>2275</v>
      </c>
      <c r="O704" s="38" t="s">
        <v>1338</v>
      </c>
      <c r="P704" s="51"/>
      <c r="Q704" s="38"/>
      <c r="R704" s="168"/>
      <c r="S704" s="39" t="s">
        <v>303</v>
      </c>
      <c r="T704" s="43" t="s">
        <v>1811</v>
      </c>
      <c r="U704" s="43"/>
      <c r="V704" s="43"/>
      <c r="W704" s="43"/>
      <c r="X704" s="43"/>
      <c r="Y704" s="250" t="s">
        <v>1338</v>
      </c>
    </row>
    <row r="705" spans="2:25">
      <c r="B705" s="26"/>
      <c r="C705" s="45" t="s">
        <v>1812</v>
      </c>
      <c r="D705" s="45" t="s">
        <v>306</v>
      </c>
      <c r="E705" s="46">
        <v>3.25</v>
      </c>
      <c r="F705" s="46">
        <v>1.5625</v>
      </c>
      <c r="G705" s="46">
        <v>0.75</v>
      </c>
      <c r="H705" s="46">
        <f t="shared" si="56"/>
        <v>4.75</v>
      </c>
      <c r="I705" s="46">
        <f t="shared" si="57"/>
        <v>3.0625</v>
      </c>
      <c r="J705" s="44" t="s">
        <v>302</v>
      </c>
      <c r="K705" s="46">
        <v>9.5</v>
      </c>
      <c r="L705" s="46">
        <v>6.125</v>
      </c>
      <c r="M705" s="60">
        <v>4</v>
      </c>
      <c r="N705" s="44">
        <v>2275</v>
      </c>
      <c r="O705" s="44" t="s">
        <v>1338</v>
      </c>
      <c r="P705" s="48"/>
      <c r="Q705" s="44"/>
      <c r="R705" s="167"/>
      <c r="S705" s="45" t="s">
        <v>307</v>
      </c>
      <c r="T705" s="49" t="s">
        <v>307</v>
      </c>
      <c r="U705" s="49"/>
      <c r="V705" s="49"/>
      <c r="W705" s="49"/>
      <c r="X705" s="49"/>
      <c r="Y705" s="250" t="s">
        <v>1338</v>
      </c>
    </row>
    <row r="706" spans="2:25">
      <c r="B706" s="26"/>
      <c r="C706" s="39" t="s">
        <v>1892</v>
      </c>
      <c r="D706" s="39" t="s">
        <v>301</v>
      </c>
      <c r="E706" s="40">
        <v>5</v>
      </c>
      <c r="F706" s="40">
        <v>2.25</v>
      </c>
      <c r="G706" s="40">
        <v>1</v>
      </c>
      <c r="H706" s="40">
        <f t="shared" si="56"/>
        <v>7</v>
      </c>
      <c r="I706" s="40">
        <f t="shared" si="57"/>
        <v>4.25</v>
      </c>
      <c r="J706" s="38" t="s">
        <v>302</v>
      </c>
      <c r="K706" s="40">
        <v>36</v>
      </c>
      <c r="L706" s="40">
        <v>26.75</v>
      </c>
      <c r="M706" s="61">
        <v>30</v>
      </c>
      <c r="N706" s="38">
        <v>2276</v>
      </c>
      <c r="O706" s="38" t="s">
        <v>269</v>
      </c>
      <c r="P706" s="51"/>
      <c r="Q706" s="38"/>
      <c r="R706" s="168"/>
      <c r="S706" s="39"/>
      <c r="T706" s="43"/>
      <c r="U706" s="43"/>
      <c r="V706" s="43"/>
      <c r="W706" s="43"/>
      <c r="X706" s="43"/>
      <c r="Y706" s="250" t="s">
        <v>269</v>
      </c>
    </row>
    <row r="707" spans="2:25">
      <c r="B707" s="26"/>
      <c r="C707" s="45" t="s">
        <v>1893</v>
      </c>
      <c r="D707" s="45" t="s">
        <v>306</v>
      </c>
      <c r="E707" s="46">
        <v>5.125</v>
      </c>
      <c r="F707" s="46">
        <v>2.375</v>
      </c>
      <c r="G707" s="46">
        <v>0.75</v>
      </c>
      <c r="H707" s="46">
        <f t="shared" si="56"/>
        <v>6.625</v>
      </c>
      <c r="I707" s="46">
        <f t="shared" si="57"/>
        <v>3.875</v>
      </c>
      <c r="J707" s="44" t="s">
        <v>302</v>
      </c>
      <c r="K707" s="46">
        <v>34.125</v>
      </c>
      <c r="L707" s="46">
        <v>24.5</v>
      </c>
      <c r="M707" s="60">
        <v>30</v>
      </c>
      <c r="N707" s="44">
        <v>2276</v>
      </c>
      <c r="O707" s="44" t="s">
        <v>269</v>
      </c>
      <c r="P707" s="52"/>
      <c r="Q707" s="44"/>
      <c r="R707" s="167"/>
      <c r="S707" s="45"/>
      <c r="T707" s="49"/>
      <c r="U707" s="49"/>
      <c r="V707" s="49"/>
      <c r="W707" s="49"/>
      <c r="X707" s="49"/>
      <c r="Y707" s="250" t="s">
        <v>269</v>
      </c>
    </row>
    <row r="708" spans="2:25">
      <c r="B708" s="26"/>
      <c r="C708" s="39" t="s">
        <v>2168</v>
      </c>
      <c r="D708" s="39" t="s">
        <v>306</v>
      </c>
      <c r="E708" s="40">
        <v>5.125</v>
      </c>
      <c r="F708" s="40">
        <v>2.375</v>
      </c>
      <c r="G708" s="40">
        <v>0.75</v>
      </c>
      <c r="H708" s="40">
        <f t="shared" si="56"/>
        <v>6.625</v>
      </c>
      <c r="I708" s="40">
        <f t="shared" si="57"/>
        <v>3.875</v>
      </c>
      <c r="J708" s="38"/>
      <c r="K708" s="40">
        <f>H708</f>
        <v>6.625</v>
      </c>
      <c r="L708" s="40">
        <f>I708</f>
        <v>3.875</v>
      </c>
      <c r="M708" s="61">
        <v>1</v>
      </c>
      <c r="N708" s="38">
        <v>2276</v>
      </c>
      <c r="O708" s="38" t="s">
        <v>1338</v>
      </c>
      <c r="P708" s="51"/>
      <c r="Q708" s="38"/>
      <c r="R708" s="168"/>
      <c r="S708" s="39"/>
      <c r="T708" s="43"/>
      <c r="U708" s="43"/>
      <c r="V708" s="43"/>
      <c r="W708" s="43"/>
      <c r="X708" s="43"/>
      <c r="Y708" s="250" t="s">
        <v>1338</v>
      </c>
    </row>
    <row r="709" spans="2:25">
      <c r="B709" s="26"/>
      <c r="C709" s="45" t="s">
        <v>1814</v>
      </c>
      <c r="D709" s="45" t="s">
        <v>301</v>
      </c>
      <c r="E709" s="46">
        <v>10.75</v>
      </c>
      <c r="F709" s="46">
        <v>5.125</v>
      </c>
      <c r="G709" s="46">
        <v>1.5625</v>
      </c>
      <c r="H709" s="46">
        <f t="shared" si="56"/>
        <v>13.875</v>
      </c>
      <c r="I709" s="46">
        <f t="shared" si="57"/>
        <v>8.25</v>
      </c>
      <c r="J709" s="44" t="s">
        <v>302</v>
      </c>
      <c r="K709" s="46">
        <v>13.875</v>
      </c>
      <c r="L709" s="46">
        <v>8.25</v>
      </c>
      <c r="M709" s="60">
        <v>1</v>
      </c>
      <c r="N709" s="44">
        <v>2277</v>
      </c>
      <c r="O709" s="44" t="s">
        <v>1338</v>
      </c>
      <c r="P709" s="52"/>
      <c r="Q709" s="44"/>
      <c r="R709" s="167"/>
      <c r="S709" s="45" t="s">
        <v>303</v>
      </c>
      <c r="T709" s="49" t="s">
        <v>1815</v>
      </c>
      <c r="U709" s="49"/>
      <c r="V709" s="49"/>
      <c r="W709" s="49"/>
      <c r="X709" s="49"/>
      <c r="Y709" s="250" t="s">
        <v>1338</v>
      </c>
    </row>
    <row r="710" spans="2:25">
      <c r="B710" s="26"/>
      <c r="C710" s="39" t="s">
        <v>1816</v>
      </c>
      <c r="D710" s="39" t="s">
        <v>306</v>
      </c>
      <c r="E710" s="40">
        <v>10.875</v>
      </c>
      <c r="F710" s="40">
        <v>5.25</v>
      </c>
      <c r="G710" s="40">
        <v>0.875</v>
      </c>
      <c r="H710" s="40">
        <f t="shared" si="56"/>
        <v>12.625</v>
      </c>
      <c r="I710" s="40">
        <f t="shared" si="57"/>
        <v>7</v>
      </c>
      <c r="J710" s="38" t="s">
        <v>302</v>
      </c>
      <c r="K710" s="40">
        <v>12.625</v>
      </c>
      <c r="L710" s="40">
        <v>7</v>
      </c>
      <c r="M710" s="61">
        <v>1</v>
      </c>
      <c r="N710" s="38">
        <v>2277</v>
      </c>
      <c r="O710" s="38" t="s">
        <v>1338</v>
      </c>
      <c r="P710" s="42"/>
      <c r="Q710" s="38"/>
      <c r="R710" s="168"/>
      <c r="S710" s="39" t="s">
        <v>307</v>
      </c>
      <c r="T710" s="43" t="s">
        <v>307</v>
      </c>
      <c r="U710" s="43"/>
      <c r="V710" s="43"/>
      <c r="W710" s="43"/>
      <c r="X710" s="43"/>
      <c r="Y710" s="250" t="s">
        <v>1338</v>
      </c>
    </row>
    <row r="711" spans="2:25">
      <c r="B711" s="26"/>
      <c r="C711" s="45" t="s">
        <v>1824</v>
      </c>
      <c r="D711" s="45" t="s">
        <v>301</v>
      </c>
      <c r="E711" s="46">
        <v>6.25</v>
      </c>
      <c r="F711" s="46">
        <v>4.3125</v>
      </c>
      <c r="G711" s="46">
        <v>1</v>
      </c>
      <c r="H711" s="46">
        <f t="shared" si="56"/>
        <v>8.25</v>
      </c>
      <c r="I711" s="46">
        <f t="shared" si="57"/>
        <v>6.3125</v>
      </c>
      <c r="J711" s="44" t="s">
        <v>302</v>
      </c>
      <c r="K711" s="46">
        <v>8.25</v>
      </c>
      <c r="L711" s="46">
        <v>6.3125</v>
      </c>
      <c r="M711" s="60">
        <v>1</v>
      </c>
      <c r="N711" s="44">
        <v>2278</v>
      </c>
      <c r="O711" s="44" t="s">
        <v>1338</v>
      </c>
      <c r="P711" s="52"/>
      <c r="Q711" s="44"/>
      <c r="R711" s="167"/>
      <c r="S711" s="45" t="s">
        <v>309</v>
      </c>
      <c r="T711" s="49" t="s">
        <v>1825</v>
      </c>
      <c r="U711" s="49"/>
      <c r="V711" s="49"/>
      <c r="W711" s="49"/>
      <c r="X711" s="49"/>
      <c r="Y711" s="250" t="s">
        <v>1338</v>
      </c>
    </row>
    <row r="712" spans="2:25">
      <c r="B712" s="26"/>
      <c r="C712" s="39" t="s">
        <v>1826</v>
      </c>
      <c r="D712" s="39" t="s">
        <v>1827</v>
      </c>
      <c r="E712" s="40">
        <v>4.4375</v>
      </c>
      <c r="F712" s="40">
        <v>3.25</v>
      </c>
      <c r="G712" s="40">
        <v>2.125</v>
      </c>
      <c r="H712" s="40">
        <f>E712+E712+F712+F712+0.625</f>
        <v>16</v>
      </c>
      <c r="I712" s="40">
        <v>2.125</v>
      </c>
      <c r="J712" s="38" t="s">
        <v>302</v>
      </c>
      <c r="K712" s="40">
        <v>16</v>
      </c>
      <c r="L712" s="40">
        <v>6.375</v>
      </c>
      <c r="M712" s="61">
        <v>3</v>
      </c>
      <c r="N712" s="38">
        <v>2278</v>
      </c>
      <c r="O712" s="38" t="s">
        <v>1338</v>
      </c>
      <c r="P712" s="42"/>
      <c r="Q712" s="38"/>
      <c r="R712" s="168"/>
      <c r="S712" s="39" t="s">
        <v>307</v>
      </c>
      <c r="T712" s="43" t="s">
        <v>307</v>
      </c>
      <c r="U712" s="43"/>
      <c r="V712" s="43"/>
      <c r="W712" s="43"/>
      <c r="X712" s="43"/>
      <c r="Y712" s="250" t="s">
        <v>1338</v>
      </c>
    </row>
    <row r="713" spans="2:25">
      <c r="B713" s="26"/>
      <c r="C713" s="45" t="s">
        <v>1828</v>
      </c>
      <c r="D713" s="45" t="s">
        <v>301</v>
      </c>
      <c r="E713" s="46">
        <v>7.625</v>
      </c>
      <c r="F713" s="46">
        <v>4.125</v>
      </c>
      <c r="G713" s="46">
        <v>1.4375</v>
      </c>
      <c r="H713" s="46">
        <f t="shared" ref="H713:H719" si="58">(E713+G713*2)</f>
        <v>10.5</v>
      </c>
      <c r="I713" s="46">
        <f t="shared" ref="I713:I719" si="59">(F713+G713*2)</f>
        <v>7</v>
      </c>
      <c r="J713" s="44" t="s">
        <v>302</v>
      </c>
      <c r="K713" s="46">
        <v>10.5</v>
      </c>
      <c r="L713" s="46">
        <v>7</v>
      </c>
      <c r="M713" s="60">
        <v>1</v>
      </c>
      <c r="N713" s="44">
        <v>2279</v>
      </c>
      <c r="O713" s="44" t="s">
        <v>1338</v>
      </c>
      <c r="P713" s="52"/>
      <c r="Q713" s="44"/>
      <c r="R713" s="167"/>
      <c r="S713" s="45" t="s">
        <v>303</v>
      </c>
      <c r="T713" s="49" t="s">
        <v>1829</v>
      </c>
      <c r="U713" s="49"/>
      <c r="V713" s="49"/>
      <c r="W713" s="49"/>
      <c r="X713" s="49"/>
      <c r="Y713" s="250" t="s">
        <v>1338</v>
      </c>
    </row>
    <row r="714" spans="2:25">
      <c r="B714" s="26"/>
      <c r="C714" s="39" t="s">
        <v>1830</v>
      </c>
      <c r="D714" s="39" t="s">
        <v>306</v>
      </c>
      <c r="E714" s="40">
        <v>7.75</v>
      </c>
      <c r="F714" s="40">
        <v>4.25</v>
      </c>
      <c r="G714" s="40">
        <v>0.75</v>
      </c>
      <c r="H714" s="40">
        <f t="shared" si="58"/>
        <v>9.25</v>
      </c>
      <c r="I714" s="40">
        <f t="shared" si="59"/>
        <v>5.75</v>
      </c>
      <c r="J714" s="38" t="s">
        <v>302</v>
      </c>
      <c r="K714" s="40">
        <v>9.25</v>
      </c>
      <c r="L714" s="40">
        <v>5.75</v>
      </c>
      <c r="M714" s="61">
        <v>1</v>
      </c>
      <c r="N714" s="38">
        <v>2279</v>
      </c>
      <c r="O714" s="38" t="s">
        <v>1338</v>
      </c>
      <c r="P714" s="42"/>
      <c r="Q714" s="38"/>
      <c r="R714" s="168"/>
      <c r="S714" s="39" t="s">
        <v>307</v>
      </c>
      <c r="T714" s="43" t="s">
        <v>307</v>
      </c>
      <c r="U714" s="43"/>
      <c r="V714" s="43"/>
      <c r="W714" s="43"/>
      <c r="X714" s="43"/>
      <c r="Y714" s="250" t="s">
        <v>1338</v>
      </c>
    </row>
    <row r="715" spans="2:25">
      <c r="B715" s="26"/>
      <c r="C715" s="45" t="s">
        <v>1831</v>
      </c>
      <c r="D715" s="45" t="s">
        <v>1788</v>
      </c>
      <c r="E715" s="46">
        <v>7.53125</v>
      </c>
      <c r="F715" s="46">
        <v>4.03125</v>
      </c>
      <c r="G715" s="46">
        <v>1.5</v>
      </c>
      <c r="H715" s="46">
        <f t="shared" si="58"/>
        <v>10.53125</v>
      </c>
      <c r="I715" s="46">
        <f t="shared" si="59"/>
        <v>7.03125</v>
      </c>
      <c r="J715" s="44" t="s">
        <v>302</v>
      </c>
      <c r="K715" s="46">
        <v>10.53125</v>
      </c>
      <c r="L715" s="46">
        <v>7.03125</v>
      </c>
      <c r="M715" s="60">
        <v>1</v>
      </c>
      <c r="N715" s="44">
        <v>2279</v>
      </c>
      <c r="O715" s="44" t="s">
        <v>1338</v>
      </c>
      <c r="P715" s="48"/>
      <c r="Q715" s="44"/>
      <c r="R715" s="167"/>
      <c r="S715" s="45" t="s">
        <v>307</v>
      </c>
      <c r="T715" s="49" t="s">
        <v>307</v>
      </c>
      <c r="U715" s="49"/>
      <c r="V715" s="49"/>
      <c r="W715" s="49"/>
      <c r="X715" s="49"/>
      <c r="Y715" s="250" t="s">
        <v>1338</v>
      </c>
    </row>
    <row r="716" spans="2:25">
      <c r="B716" s="26"/>
      <c r="C716" s="39" t="s">
        <v>1832</v>
      </c>
      <c r="D716" s="39" t="s">
        <v>301</v>
      </c>
      <c r="E716" s="40">
        <v>3.5625</v>
      </c>
      <c r="F716" s="40">
        <v>2.75</v>
      </c>
      <c r="G716" s="40">
        <v>2.25</v>
      </c>
      <c r="H716" s="40">
        <f t="shared" si="58"/>
        <v>8.0625</v>
      </c>
      <c r="I716" s="40">
        <f t="shared" si="59"/>
        <v>7.25</v>
      </c>
      <c r="J716" s="38" t="s">
        <v>302</v>
      </c>
      <c r="K716" s="40">
        <v>8.0625</v>
      </c>
      <c r="L716" s="40">
        <v>7.25</v>
      </c>
      <c r="M716" s="61">
        <v>1</v>
      </c>
      <c r="N716" s="38">
        <v>2281</v>
      </c>
      <c r="O716" s="38" t="s">
        <v>1338</v>
      </c>
      <c r="P716" s="51"/>
      <c r="Q716" s="38"/>
      <c r="R716" s="168"/>
      <c r="S716" s="39" t="s">
        <v>1833</v>
      </c>
      <c r="T716" s="43" t="s">
        <v>1834</v>
      </c>
      <c r="U716" s="43"/>
      <c r="V716" s="43"/>
      <c r="W716" s="43"/>
      <c r="X716" s="43"/>
      <c r="Y716" s="250" t="s">
        <v>1338</v>
      </c>
    </row>
    <row r="717" spans="2:25">
      <c r="B717" s="26"/>
      <c r="C717" s="45" t="s">
        <v>1835</v>
      </c>
      <c r="D717" s="45" t="s">
        <v>1827</v>
      </c>
      <c r="E717" s="46">
        <v>3.75</v>
      </c>
      <c r="F717" s="46">
        <v>3.625</v>
      </c>
      <c r="G717" s="46">
        <v>0.75</v>
      </c>
      <c r="H717" s="46">
        <f t="shared" si="58"/>
        <v>5.25</v>
      </c>
      <c r="I717" s="46">
        <f t="shared" si="59"/>
        <v>5.125</v>
      </c>
      <c r="J717" s="44" t="s">
        <v>302</v>
      </c>
      <c r="K717" s="46">
        <v>5.1875</v>
      </c>
      <c r="L717" s="46">
        <f>4.375*2</f>
        <v>8.75</v>
      </c>
      <c r="M717" s="60">
        <v>2</v>
      </c>
      <c r="N717" s="44">
        <v>2281</v>
      </c>
      <c r="O717" s="44" t="s">
        <v>1338</v>
      </c>
      <c r="P717" s="48"/>
      <c r="Q717" s="44"/>
      <c r="R717" s="167"/>
      <c r="S717" s="45" t="s">
        <v>307</v>
      </c>
      <c r="T717" s="49" t="s">
        <v>307</v>
      </c>
      <c r="U717" s="49"/>
      <c r="V717" s="49"/>
      <c r="W717" s="49"/>
      <c r="X717" s="49"/>
      <c r="Y717" s="250" t="s">
        <v>1338</v>
      </c>
    </row>
    <row r="718" spans="2:25">
      <c r="B718" s="26"/>
      <c r="C718" s="39" t="s">
        <v>1836</v>
      </c>
      <c r="D718" s="39" t="s">
        <v>301</v>
      </c>
      <c r="E718" s="40">
        <v>9.3125</v>
      </c>
      <c r="F718" s="40">
        <v>2.125</v>
      </c>
      <c r="G718" s="40">
        <v>1</v>
      </c>
      <c r="H718" s="40">
        <f t="shared" si="58"/>
        <v>11.3125</v>
      </c>
      <c r="I718" s="40">
        <f t="shared" si="59"/>
        <v>4.125</v>
      </c>
      <c r="J718" s="38" t="s">
        <v>302</v>
      </c>
      <c r="K718" s="40">
        <v>11.3125</v>
      </c>
      <c r="L718" s="40">
        <f>4.125*2</f>
        <v>8.25</v>
      </c>
      <c r="M718" s="61">
        <v>2</v>
      </c>
      <c r="N718" s="38">
        <v>2282</v>
      </c>
      <c r="O718" s="38" t="s">
        <v>1338</v>
      </c>
      <c r="P718" s="51"/>
      <c r="Q718" s="38"/>
      <c r="R718" s="168"/>
      <c r="S718" s="39" t="s">
        <v>303</v>
      </c>
      <c r="T718" s="43" t="s">
        <v>1837</v>
      </c>
      <c r="U718" s="43"/>
      <c r="V718" s="43"/>
      <c r="W718" s="43"/>
      <c r="X718" s="43"/>
      <c r="Y718" s="250" t="s">
        <v>1338</v>
      </c>
    </row>
    <row r="719" spans="2:25">
      <c r="B719" s="26"/>
      <c r="C719" s="45" t="s">
        <v>1838</v>
      </c>
      <c r="D719" s="45" t="s">
        <v>306</v>
      </c>
      <c r="E719" s="46">
        <f>E718+0.125</f>
        <v>9.4375</v>
      </c>
      <c r="F719" s="46">
        <f>F718+0.125</f>
        <v>2.25</v>
      </c>
      <c r="G719" s="46">
        <v>0.75</v>
      </c>
      <c r="H719" s="46">
        <f t="shared" si="58"/>
        <v>10.9375</v>
      </c>
      <c r="I719" s="46">
        <f t="shared" si="59"/>
        <v>3.75</v>
      </c>
      <c r="J719" s="44" t="s">
        <v>302</v>
      </c>
      <c r="K719" s="46">
        <v>10.9375</v>
      </c>
      <c r="L719" s="46">
        <f>3.75*2</f>
        <v>7.5</v>
      </c>
      <c r="M719" s="60">
        <v>2</v>
      </c>
      <c r="N719" s="44">
        <v>2282</v>
      </c>
      <c r="O719" s="44" t="s">
        <v>1338</v>
      </c>
      <c r="P719" s="48"/>
      <c r="Q719" s="44"/>
      <c r="R719" s="167"/>
      <c r="S719" s="45" t="s">
        <v>307</v>
      </c>
      <c r="T719" s="49" t="s">
        <v>307</v>
      </c>
      <c r="U719" s="49"/>
      <c r="V719" s="49"/>
      <c r="W719" s="49"/>
      <c r="X719" s="49"/>
      <c r="Y719" s="250" t="s">
        <v>1338</v>
      </c>
    </row>
    <row r="720" spans="2:25">
      <c r="B720" s="26"/>
      <c r="C720" s="39" t="s">
        <v>2038</v>
      </c>
      <c r="D720" s="39" t="s">
        <v>2039</v>
      </c>
      <c r="E720" s="40">
        <v>9.5</v>
      </c>
      <c r="F720" s="40">
        <v>7.5</v>
      </c>
      <c r="G720" s="40">
        <v>1E-3</v>
      </c>
      <c r="H720" s="40">
        <v>9.5</v>
      </c>
      <c r="I720" s="40">
        <v>7.5</v>
      </c>
      <c r="J720" s="38" t="s">
        <v>302</v>
      </c>
      <c r="K720" s="40">
        <v>9.5</v>
      </c>
      <c r="L720" s="40">
        <v>7.5</v>
      </c>
      <c r="M720" s="61">
        <v>1</v>
      </c>
      <c r="N720" s="38">
        <v>2282</v>
      </c>
      <c r="O720" s="38" t="s">
        <v>1338</v>
      </c>
      <c r="P720" s="42"/>
      <c r="Q720" s="38"/>
      <c r="R720" s="168"/>
      <c r="S720" s="39"/>
      <c r="T720" s="43"/>
      <c r="U720" s="43"/>
      <c r="V720" s="43"/>
      <c r="W720" s="43"/>
      <c r="X720" s="43"/>
      <c r="Y720" s="250" t="s">
        <v>1338</v>
      </c>
    </row>
    <row r="721" spans="2:25">
      <c r="B721" s="26"/>
      <c r="C721" s="45" t="s">
        <v>1839</v>
      </c>
      <c r="D721" s="45" t="s">
        <v>301</v>
      </c>
      <c r="E721" s="46">
        <v>6.5625</v>
      </c>
      <c r="F721" s="46">
        <v>6.25</v>
      </c>
      <c r="G721" s="46">
        <v>0.6875</v>
      </c>
      <c r="H721" s="46">
        <f t="shared" ref="H721:H726" si="60">(E721+G721*2)</f>
        <v>7.9375</v>
      </c>
      <c r="I721" s="46">
        <f t="shared" ref="I721:I726" si="61">(F721+G721*2)</f>
        <v>7.625</v>
      </c>
      <c r="J721" s="44" t="s">
        <v>302</v>
      </c>
      <c r="K721" s="46">
        <v>7.9375</v>
      </c>
      <c r="L721" s="46">
        <v>7.625</v>
      </c>
      <c r="M721" s="60">
        <v>1</v>
      </c>
      <c r="N721" s="44">
        <v>2283</v>
      </c>
      <c r="O721" s="44" t="s">
        <v>1338</v>
      </c>
      <c r="P721" s="52"/>
      <c r="Q721" s="44"/>
      <c r="R721" s="167"/>
      <c r="S721" s="45" t="s">
        <v>303</v>
      </c>
      <c r="T721" s="49" t="s">
        <v>1840</v>
      </c>
      <c r="U721" s="49"/>
      <c r="V721" s="49"/>
      <c r="W721" s="49"/>
      <c r="X721" s="49"/>
      <c r="Y721" s="250" t="s">
        <v>1338</v>
      </c>
    </row>
    <row r="722" spans="2:25">
      <c r="B722" s="26"/>
      <c r="C722" s="39" t="s">
        <v>1841</v>
      </c>
      <c r="D722" s="39" t="s">
        <v>306</v>
      </c>
      <c r="E722" s="40">
        <v>6.6875</v>
      </c>
      <c r="F722" s="40">
        <v>6.375</v>
      </c>
      <c r="G722" s="40">
        <v>0.625</v>
      </c>
      <c r="H722" s="40">
        <f t="shared" si="60"/>
        <v>7.9375</v>
      </c>
      <c r="I722" s="40">
        <f t="shared" si="61"/>
        <v>7.625</v>
      </c>
      <c r="J722" s="38" t="s">
        <v>302</v>
      </c>
      <c r="K722" s="40">
        <v>7.9375</v>
      </c>
      <c r="L722" s="40">
        <v>7.625</v>
      </c>
      <c r="M722" s="61">
        <v>1</v>
      </c>
      <c r="N722" s="38">
        <v>2283</v>
      </c>
      <c r="O722" s="38" t="s">
        <v>1338</v>
      </c>
      <c r="P722" s="42"/>
      <c r="Q722" s="38"/>
      <c r="R722" s="168"/>
      <c r="S722" s="39" t="s">
        <v>307</v>
      </c>
      <c r="T722" s="43" t="s">
        <v>307</v>
      </c>
      <c r="U722" s="43"/>
      <c r="V722" s="43"/>
      <c r="W722" s="43"/>
      <c r="X722" s="43"/>
      <c r="Y722" s="250" t="s">
        <v>1338</v>
      </c>
    </row>
    <row r="723" spans="2:25">
      <c r="B723" s="26"/>
      <c r="C723" s="45" t="s">
        <v>1910</v>
      </c>
      <c r="D723" s="45" t="s">
        <v>301</v>
      </c>
      <c r="E723" s="46">
        <v>3.5</v>
      </c>
      <c r="F723" s="46">
        <v>1.625</v>
      </c>
      <c r="G723" s="46">
        <v>1.375</v>
      </c>
      <c r="H723" s="46">
        <f t="shared" si="60"/>
        <v>6.25</v>
      </c>
      <c r="I723" s="46">
        <f t="shared" si="61"/>
        <v>4.375</v>
      </c>
      <c r="J723" s="44" t="s">
        <v>302</v>
      </c>
      <c r="K723" s="46">
        <v>39</v>
      </c>
      <c r="L723" s="46">
        <v>29</v>
      </c>
      <c r="M723" s="60">
        <v>36</v>
      </c>
      <c r="N723" s="44">
        <v>2284</v>
      </c>
      <c r="O723" s="44" t="s">
        <v>269</v>
      </c>
      <c r="P723" s="52"/>
      <c r="Q723" s="44"/>
      <c r="R723" s="167"/>
      <c r="S723" s="45" t="s">
        <v>303</v>
      </c>
      <c r="T723" s="49" t="s">
        <v>1843</v>
      </c>
      <c r="U723" s="49"/>
      <c r="V723" s="49"/>
      <c r="W723" s="49"/>
      <c r="X723" s="49"/>
      <c r="Y723" s="250" t="s">
        <v>269</v>
      </c>
    </row>
    <row r="724" spans="2:25">
      <c r="B724" s="26"/>
      <c r="C724" s="39" t="s">
        <v>1909</v>
      </c>
      <c r="D724" s="39" t="s">
        <v>306</v>
      </c>
      <c r="E724" s="40">
        <v>3.625</v>
      </c>
      <c r="F724" s="40">
        <v>1.75</v>
      </c>
      <c r="G724" s="40">
        <v>2.25</v>
      </c>
      <c r="H724" s="40">
        <f t="shared" si="60"/>
        <v>8.125</v>
      </c>
      <c r="I724" s="40">
        <f t="shared" si="61"/>
        <v>6.25</v>
      </c>
      <c r="J724" s="38" t="s">
        <v>302</v>
      </c>
      <c r="K724" s="40">
        <v>39.125</v>
      </c>
      <c r="L724" s="40">
        <v>24</v>
      </c>
      <c r="M724" s="61">
        <v>20</v>
      </c>
      <c r="N724" s="38">
        <v>2284</v>
      </c>
      <c r="O724" s="38" t="s">
        <v>269</v>
      </c>
      <c r="P724" s="51"/>
      <c r="Q724" s="38"/>
      <c r="R724" s="168"/>
      <c r="S724" s="39" t="s">
        <v>307</v>
      </c>
      <c r="T724" s="43" t="s">
        <v>307</v>
      </c>
      <c r="U724" s="43"/>
      <c r="V724" s="43"/>
      <c r="W724" s="43"/>
      <c r="X724" s="43"/>
      <c r="Y724" s="250" t="s">
        <v>269</v>
      </c>
    </row>
    <row r="725" spans="2:25">
      <c r="B725" s="26"/>
      <c r="C725" s="45" t="s">
        <v>1991</v>
      </c>
      <c r="D725" s="45" t="s">
        <v>301</v>
      </c>
      <c r="E725" s="46">
        <v>3.5</v>
      </c>
      <c r="F725" s="46">
        <v>1.625</v>
      </c>
      <c r="G725" s="46">
        <v>1.375</v>
      </c>
      <c r="H725" s="46">
        <f t="shared" si="60"/>
        <v>6.25</v>
      </c>
      <c r="I725" s="46">
        <f t="shared" si="61"/>
        <v>4.375</v>
      </c>
      <c r="J725" s="44" t="s">
        <v>302</v>
      </c>
      <c r="K725" s="46">
        <f>3*I725</f>
        <v>13.125</v>
      </c>
      <c r="L725" s="46">
        <f>H725</f>
        <v>6.25</v>
      </c>
      <c r="M725" s="60">
        <v>3</v>
      </c>
      <c r="N725" s="44">
        <v>2284</v>
      </c>
      <c r="O725" s="44" t="s">
        <v>1338</v>
      </c>
      <c r="P725" s="52"/>
      <c r="Q725" s="44"/>
      <c r="R725" s="167"/>
      <c r="S725" s="45" t="s">
        <v>303</v>
      </c>
      <c r="T725" s="49" t="s">
        <v>1843</v>
      </c>
      <c r="U725" s="49"/>
      <c r="V725" s="49"/>
      <c r="W725" s="49"/>
      <c r="X725" s="49"/>
      <c r="Y725" s="250" t="s">
        <v>1338</v>
      </c>
    </row>
    <row r="726" spans="2:25">
      <c r="B726" s="26"/>
      <c r="C726" s="39" t="s">
        <v>1992</v>
      </c>
      <c r="D726" s="39" t="s">
        <v>306</v>
      </c>
      <c r="E726" s="40">
        <v>3.625</v>
      </c>
      <c r="F726" s="40">
        <v>1.75</v>
      </c>
      <c r="G726" s="40">
        <v>2</v>
      </c>
      <c r="H726" s="40">
        <f t="shared" si="60"/>
        <v>7.625</v>
      </c>
      <c r="I726" s="40">
        <f t="shared" si="61"/>
        <v>5.75</v>
      </c>
      <c r="J726" s="38" t="s">
        <v>302</v>
      </c>
      <c r="K726" s="40">
        <f>2*I726</f>
        <v>11.5</v>
      </c>
      <c r="L726" s="40">
        <f>H726</f>
        <v>7.625</v>
      </c>
      <c r="M726" s="61">
        <v>2</v>
      </c>
      <c r="N726" s="38">
        <v>2284</v>
      </c>
      <c r="O726" s="38" t="s">
        <v>1338</v>
      </c>
      <c r="P726" s="51"/>
      <c r="Q726" s="38"/>
      <c r="R726" s="168"/>
      <c r="S726" s="39" t="s">
        <v>307</v>
      </c>
      <c r="T726" s="43" t="s">
        <v>307</v>
      </c>
      <c r="U726" s="43"/>
      <c r="V726" s="43"/>
      <c r="W726" s="43"/>
      <c r="X726" s="43"/>
      <c r="Y726" s="250" t="s">
        <v>1338</v>
      </c>
    </row>
    <row r="727" spans="2:25">
      <c r="B727" s="26"/>
      <c r="C727" s="45" t="s">
        <v>1930</v>
      </c>
      <c r="D727" s="45" t="s">
        <v>301</v>
      </c>
      <c r="E727" s="46">
        <v>4.71875</v>
      </c>
      <c r="F727" s="46">
        <v>3.546875</v>
      </c>
      <c r="G727" s="46">
        <v>1.578125</v>
      </c>
      <c r="H727" s="46"/>
      <c r="I727" s="46"/>
      <c r="J727" s="44" t="s">
        <v>302</v>
      </c>
      <c r="K727" s="46">
        <v>32.75</v>
      </c>
      <c r="L727" s="46">
        <v>27.5</v>
      </c>
      <c r="M727" s="60">
        <v>16</v>
      </c>
      <c r="N727" s="44">
        <v>2285</v>
      </c>
      <c r="O727" s="44" t="s">
        <v>269</v>
      </c>
      <c r="P727" s="52"/>
      <c r="Q727" s="44"/>
      <c r="R727" s="167"/>
      <c r="S727" s="45"/>
      <c r="T727" s="49"/>
      <c r="U727" s="49"/>
      <c r="V727" s="49"/>
      <c r="W727" s="49"/>
      <c r="X727" s="49"/>
      <c r="Y727" s="250" t="s">
        <v>269</v>
      </c>
    </row>
    <row r="728" spans="2:25">
      <c r="B728" s="26"/>
      <c r="C728" s="39" t="s">
        <v>1931</v>
      </c>
      <c r="D728" s="39" t="s">
        <v>306</v>
      </c>
      <c r="E728" s="40">
        <v>4.84375</v>
      </c>
      <c r="F728" s="40">
        <v>3.671875</v>
      </c>
      <c r="G728" s="40">
        <v>0.625</v>
      </c>
      <c r="H728" s="40"/>
      <c r="I728" s="40"/>
      <c r="J728" s="38" t="s">
        <v>302</v>
      </c>
      <c r="K728" s="40">
        <v>38</v>
      </c>
      <c r="L728" s="40">
        <v>25.5</v>
      </c>
      <c r="M728" s="61">
        <v>30</v>
      </c>
      <c r="N728" s="38">
        <v>2285</v>
      </c>
      <c r="O728" s="38" t="s">
        <v>269</v>
      </c>
      <c r="P728" s="51"/>
      <c r="Q728" s="38"/>
      <c r="R728" s="168"/>
      <c r="S728" s="39"/>
      <c r="T728" s="43"/>
      <c r="U728" s="43"/>
      <c r="V728" s="43"/>
      <c r="W728" s="43"/>
      <c r="X728" s="43"/>
      <c r="Y728" s="250" t="s">
        <v>269</v>
      </c>
    </row>
    <row r="729" spans="2:25">
      <c r="B729" s="26"/>
      <c r="C729" s="45" t="s">
        <v>2516</v>
      </c>
      <c r="D729" s="45" t="s">
        <v>262</v>
      </c>
      <c r="E729" s="46">
        <v>4.0940000000000003</v>
      </c>
      <c r="F729" s="46">
        <v>1.25</v>
      </c>
      <c r="G729" s="46">
        <v>6.0620000000000003</v>
      </c>
      <c r="H729" s="46"/>
      <c r="I729" s="46"/>
      <c r="J729" s="44" t="s">
        <v>302</v>
      </c>
      <c r="K729" s="46">
        <v>11.281000000000001</v>
      </c>
      <c r="L729" s="46">
        <v>6.0620000000000003</v>
      </c>
      <c r="M729" s="60">
        <v>1</v>
      </c>
      <c r="N729" s="44">
        <v>2287</v>
      </c>
      <c r="O729" s="44" t="s">
        <v>1338</v>
      </c>
      <c r="P729" s="53">
        <v>44392</v>
      </c>
      <c r="Q729" s="44"/>
      <c r="R729" s="167"/>
      <c r="S729" s="45"/>
      <c r="T729" s="49"/>
      <c r="U729" s="49"/>
      <c r="V729" s="49"/>
      <c r="W729" s="49"/>
      <c r="X729" s="49"/>
      <c r="Y729" s="250" t="s">
        <v>1338</v>
      </c>
    </row>
    <row r="730" spans="2:25">
      <c r="B730" s="26"/>
      <c r="C730" s="39" t="s">
        <v>1906</v>
      </c>
      <c r="D730" s="39" t="s">
        <v>1788</v>
      </c>
      <c r="E730" s="40">
        <v>2.59375</v>
      </c>
      <c r="F730" s="40">
        <v>2.59375</v>
      </c>
      <c r="G730" s="40">
        <f>13/16</f>
        <v>0.8125</v>
      </c>
      <c r="H730" s="40">
        <f>E730+G730*2</f>
        <v>4.21875</v>
      </c>
      <c r="I730" s="40">
        <f>F730+G730*2</f>
        <v>4.21875</v>
      </c>
      <c r="J730" s="38" t="s">
        <v>302</v>
      </c>
      <c r="K730" s="40">
        <f>H730*8+7*0.25</f>
        <v>35.5</v>
      </c>
      <c r="L730" s="40">
        <f>I730*6+5*0.25</f>
        <v>26.5625</v>
      </c>
      <c r="M730" s="61">
        <v>48</v>
      </c>
      <c r="N730" s="38">
        <v>2288</v>
      </c>
      <c r="O730" s="38" t="s">
        <v>269</v>
      </c>
      <c r="P730" s="51"/>
      <c r="Q730" s="38"/>
      <c r="R730" s="168"/>
      <c r="S730" s="39" t="s">
        <v>1788</v>
      </c>
      <c r="T730" s="43" t="s">
        <v>1856</v>
      </c>
      <c r="U730" s="43"/>
      <c r="V730" s="43"/>
      <c r="W730" s="43"/>
      <c r="X730" s="43"/>
      <c r="Y730" s="250" t="s">
        <v>269</v>
      </c>
    </row>
    <row r="731" spans="2:25">
      <c r="B731" s="26"/>
      <c r="C731" s="45" t="s">
        <v>2045</v>
      </c>
      <c r="D731" s="45" t="s">
        <v>301</v>
      </c>
      <c r="E731" s="46">
        <v>2.59375</v>
      </c>
      <c r="F731" s="46">
        <v>2.59375</v>
      </c>
      <c r="G731" s="46">
        <v>0.8125</v>
      </c>
      <c r="H731" s="46">
        <v>4.21875</v>
      </c>
      <c r="I731" s="46">
        <v>4.21875</v>
      </c>
      <c r="J731" s="44" t="s">
        <v>302</v>
      </c>
      <c r="K731" s="46">
        <f>2*H731</f>
        <v>8.4375</v>
      </c>
      <c r="L731" s="46">
        <f>2*I731</f>
        <v>8.4375</v>
      </c>
      <c r="M731" s="60">
        <v>4</v>
      </c>
      <c r="N731" s="44">
        <v>2288</v>
      </c>
      <c r="O731" s="44" t="s">
        <v>1338</v>
      </c>
      <c r="P731" s="52"/>
      <c r="Q731" s="44"/>
      <c r="R731" s="167"/>
      <c r="S731" s="45"/>
      <c r="T731" s="49"/>
      <c r="U731" s="49"/>
      <c r="V731" s="49"/>
      <c r="W731" s="49"/>
      <c r="X731" s="49"/>
      <c r="Y731" s="250" t="s">
        <v>1338</v>
      </c>
    </row>
    <row r="732" spans="2:25">
      <c r="B732" s="26"/>
      <c r="C732" s="39" t="s">
        <v>2018</v>
      </c>
      <c r="D732" s="39" t="s">
        <v>301</v>
      </c>
      <c r="E732" s="40">
        <v>3</v>
      </c>
      <c r="F732" s="40">
        <v>2</v>
      </c>
      <c r="G732" s="40">
        <v>1</v>
      </c>
      <c r="H732" s="40">
        <f>E732+G732*2</f>
        <v>5</v>
      </c>
      <c r="I732" s="40">
        <f>F732+G732*2</f>
        <v>4</v>
      </c>
      <c r="J732" s="38" t="s">
        <v>318</v>
      </c>
      <c r="K732" s="40">
        <v>37.5</v>
      </c>
      <c r="L732" s="40">
        <v>28</v>
      </c>
      <c r="M732" s="61">
        <v>56</v>
      </c>
      <c r="N732" s="38">
        <v>2290</v>
      </c>
      <c r="O732" s="38" t="s">
        <v>269</v>
      </c>
      <c r="P732" s="57">
        <v>43999</v>
      </c>
      <c r="Q732" s="38"/>
      <c r="R732" s="168"/>
      <c r="S732" s="39"/>
      <c r="T732" s="43"/>
      <c r="U732" s="43"/>
      <c r="V732" s="43"/>
      <c r="W732" s="43"/>
      <c r="X732" s="43"/>
      <c r="Y732" s="250" t="s">
        <v>269</v>
      </c>
    </row>
    <row r="733" spans="2:25">
      <c r="B733" s="26"/>
      <c r="C733" s="45" t="s">
        <v>1859</v>
      </c>
      <c r="D733" s="45" t="s">
        <v>301</v>
      </c>
      <c r="E733" s="46">
        <v>3</v>
      </c>
      <c r="F733" s="46">
        <v>2</v>
      </c>
      <c r="G733" s="46">
        <v>1</v>
      </c>
      <c r="H733" s="46">
        <f>E733+G733*2</f>
        <v>5</v>
      </c>
      <c r="I733" s="46">
        <f>F733+G733*2</f>
        <v>4</v>
      </c>
      <c r="J733" s="44" t="s">
        <v>302</v>
      </c>
      <c r="K733" s="46">
        <v>10</v>
      </c>
      <c r="L733" s="46">
        <v>8</v>
      </c>
      <c r="M733" s="60">
        <v>4</v>
      </c>
      <c r="N733" s="44">
        <v>2290</v>
      </c>
      <c r="O733" s="44" t="s">
        <v>1338</v>
      </c>
      <c r="P733" s="52"/>
      <c r="Q733" s="44"/>
      <c r="R733" s="167"/>
      <c r="S733" s="45" t="s">
        <v>303</v>
      </c>
      <c r="T733" s="49" t="s">
        <v>1860</v>
      </c>
      <c r="U733" s="49"/>
      <c r="V733" s="49"/>
      <c r="W733" s="49"/>
      <c r="X733" s="49"/>
      <c r="Y733" s="250" t="s">
        <v>1338</v>
      </c>
    </row>
    <row r="734" spans="2:25">
      <c r="B734" s="26"/>
      <c r="C734" s="39" t="s">
        <v>1861</v>
      </c>
      <c r="D734" s="39" t="s">
        <v>306</v>
      </c>
      <c r="E734" s="40">
        <v>3.125</v>
      </c>
      <c r="F734" s="40">
        <v>2.125</v>
      </c>
      <c r="G734" s="40">
        <v>0.625</v>
      </c>
      <c r="H734" s="40">
        <f>E734+G734*2</f>
        <v>4.375</v>
      </c>
      <c r="I734" s="40">
        <f>F734+G734*2</f>
        <v>3.375</v>
      </c>
      <c r="J734" s="38" t="s">
        <v>302</v>
      </c>
      <c r="K734" s="40">
        <f>4.375*2</f>
        <v>8.75</v>
      </c>
      <c r="L734" s="40">
        <v>10.125</v>
      </c>
      <c r="M734" s="61">
        <v>6</v>
      </c>
      <c r="N734" s="38">
        <v>2290</v>
      </c>
      <c r="O734" s="38" t="s">
        <v>1338</v>
      </c>
      <c r="P734" s="42"/>
      <c r="Q734" s="38"/>
      <c r="R734" s="168"/>
      <c r="S734" s="39" t="s">
        <v>307</v>
      </c>
      <c r="T734" s="43" t="s">
        <v>307</v>
      </c>
      <c r="U734" s="43"/>
      <c r="V734" s="43"/>
      <c r="W734" s="43"/>
      <c r="X734" s="43"/>
      <c r="Y734" s="250" t="s">
        <v>1338</v>
      </c>
    </row>
    <row r="735" spans="2:25">
      <c r="B735" s="26"/>
      <c r="C735" s="45" t="s">
        <v>26</v>
      </c>
      <c r="D735" s="45" t="s">
        <v>301</v>
      </c>
      <c r="E735" s="46">
        <v>4</v>
      </c>
      <c r="F735" s="46">
        <v>3.5</v>
      </c>
      <c r="G735" s="46">
        <v>3</v>
      </c>
      <c r="H735" s="46">
        <f>(E735+G735*2)</f>
        <v>10</v>
      </c>
      <c r="I735" s="46">
        <f>(F735+G735*2)</f>
        <v>9.5</v>
      </c>
      <c r="J735" s="44" t="s">
        <v>302</v>
      </c>
      <c r="K735" s="46">
        <f>I735</f>
        <v>9.5</v>
      </c>
      <c r="L735" s="46">
        <f>H735</f>
        <v>10</v>
      </c>
      <c r="M735" s="60">
        <v>1</v>
      </c>
      <c r="N735" s="44">
        <v>2293</v>
      </c>
      <c r="O735" s="44" t="s">
        <v>1338</v>
      </c>
      <c r="P735" s="52"/>
      <c r="Q735" s="44"/>
      <c r="R735" s="167"/>
      <c r="S735" s="45"/>
      <c r="T735" s="49"/>
      <c r="U735" s="49"/>
      <c r="V735" s="49"/>
      <c r="W735" s="49"/>
      <c r="X735" s="49"/>
      <c r="Y735" s="250" t="s">
        <v>1338</v>
      </c>
    </row>
    <row r="736" spans="2:25">
      <c r="B736" s="26"/>
      <c r="C736" s="39" t="s">
        <v>22</v>
      </c>
      <c r="D736" s="39" t="s">
        <v>306</v>
      </c>
      <c r="E736" s="40">
        <v>4.125</v>
      </c>
      <c r="F736" s="40">
        <v>3.625</v>
      </c>
      <c r="G736" s="40">
        <v>1</v>
      </c>
      <c r="H736" s="40">
        <f>(E736+G736*2)</f>
        <v>6.125</v>
      </c>
      <c r="I736" s="40">
        <f>(F736+G736*2)</f>
        <v>5.625</v>
      </c>
      <c r="J736" s="38" t="s">
        <v>302</v>
      </c>
      <c r="K736" s="40">
        <f>2*I736</f>
        <v>11.25</v>
      </c>
      <c r="L736" s="40">
        <f>H736</f>
        <v>6.125</v>
      </c>
      <c r="M736" s="61">
        <v>2</v>
      </c>
      <c r="N736" s="38">
        <v>2293</v>
      </c>
      <c r="O736" s="38" t="s">
        <v>1338</v>
      </c>
      <c r="P736" s="51"/>
      <c r="Q736" s="38"/>
      <c r="R736" s="168"/>
      <c r="S736" s="39"/>
      <c r="T736" s="43"/>
      <c r="U736" s="43"/>
      <c r="V736" s="43"/>
      <c r="W736" s="43"/>
      <c r="X736" s="43"/>
      <c r="Y736" s="250" t="s">
        <v>1338</v>
      </c>
    </row>
    <row r="737" spans="2:25">
      <c r="B737" s="26"/>
      <c r="C737" s="45" t="s">
        <v>1903</v>
      </c>
      <c r="D737" s="45" t="s">
        <v>301</v>
      </c>
      <c r="E737" s="46">
        <v>3.125</v>
      </c>
      <c r="F737" s="46">
        <v>2.125</v>
      </c>
      <c r="G737" s="46">
        <v>0.625</v>
      </c>
      <c r="H737" s="46">
        <f>(E737+G737*2)</f>
        <v>4.375</v>
      </c>
      <c r="I737" s="46">
        <f>(F737+G737*2)</f>
        <v>3.375</v>
      </c>
      <c r="J737" s="44" t="s">
        <v>302</v>
      </c>
      <c r="K737" s="46">
        <f>H737*8+7*0.25</f>
        <v>36.75</v>
      </c>
      <c r="L737" s="46">
        <f>I737*8+0.25*7</f>
        <v>28.75</v>
      </c>
      <c r="M737" s="60">
        <v>64</v>
      </c>
      <c r="N737" s="44">
        <v>2294</v>
      </c>
      <c r="O737" s="44" t="s">
        <v>269</v>
      </c>
      <c r="P737" s="52"/>
      <c r="Q737" s="44"/>
      <c r="R737" s="167"/>
      <c r="S737" s="45" t="s">
        <v>303</v>
      </c>
      <c r="T737" s="49" t="s">
        <v>1862</v>
      </c>
      <c r="U737" s="49"/>
      <c r="V737" s="49"/>
      <c r="W737" s="49"/>
      <c r="X737" s="49"/>
      <c r="Y737" s="250" t="s">
        <v>269</v>
      </c>
    </row>
    <row r="738" spans="2:25">
      <c r="B738" s="26"/>
      <c r="C738" s="39" t="s">
        <v>1902</v>
      </c>
      <c r="D738" s="39" t="s">
        <v>306</v>
      </c>
      <c r="E738" s="40">
        <v>3.25</v>
      </c>
      <c r="F738" s="40">
        <v>2.25</v>
      </c>
      <c r="G738" s="40">
        <f>15/32</f>
        <v>0.46875</v>
      </c>
      <c r="H738" s="40">
        <f>(E738+G738*2)</f>
        <v>4.1875</v>
      </c>
      <c r="I738" s="40">
        <f>(F738+G738*2)</f>
        <v>3.1875</v>
      </c>
      <c r="J738" s="38" t="s">
        <v>302</v>
      </c>
      <c r="K738" s="40">
        <f>H738*8+7*0.25</f>
        <v>35.25</v>
      </c>
      <c r="L738" s="40">
        <f>I738*8+0.25*7</f>
        <v>27.25</v>
      </c>
      <c r="M738" s="61">
        <v>64</v>
      </c>
      <c r="N738" s="38">
        <v>2294</v>
      </c>
      <c r="O738" s="38" t="s">
        <v>269</v>
      </c>
      <c r="P738" s="51"/>
      <c r="Q738" s="38"/>
      <c r="R738" s="168"/>
      <c r="S738" s="39" t="s">
        <v>307</v>
      </c>
      <c r="T738" s="43" t="s">
        <v>307</v>
      </c>
      <c r="U738" s="43"/>
      <c r="V738" s="43"/>
      <c r="W738" s="43"/>
      <c r="X738" s="43"/>
      <c r="Y738" s="250" t="s">
        <v>269</v>
      </c>
    </row>
    <row r="739" spans="2:25">
      <c r="B739" s="26"/>
      <c r="C739" s="45" t="s">
        <v>2011</v>
      </c>
      <c r="D739" s="45" t="s">
        <v>301</v>
      </c>
      <c r="E739" s="46">
        <v>3.125</v>
      </c>
      <c r="F739" s="46">
        <v>2.125</v>
      </c>
      <c r="G739" s="46">
        <v>0.625</v>
      </c>
      <c r="H739" s="46">
        <v>4.375</v>
      </c>
      <c r="I739" s="46">
        <v>3.375</v>
      </c>
      <c r="J739" s="44" t="s">
        <v>302</v>
      </c>
      <c r="K739" s="46">
        <f>3*I739</f>
        <v>10.125</v>
      </c>
      <c r="L739" s="46">
        <f>2*H739</f>
        <v>8.75</v>
      </c>
      <c r="M739" s="60">
        <v>6</v>
      </c>
      <c r="N739" s="44">
        <v>2294</v>
      </c>
      <c r="O739" s="44" t="s">
        <v>1338</v>
      </c>
      <c r="P739" s="48"/>
      <c r="Q739" s="44"/>
      <c r="R739" s="167"/>
      <c r="S739" s="45"/>
      <c r="T739" s="49"/>
      <c r="U739" s="49"/>
      <c r="V739" s="49"/>
      <c r="W739" s="49"/>
      <c r="X739" s="49"/>
      <c r="Y739" s="250" t="s">
        <v>1338</v>
      </c>
    </row>
    <row r="740" spans="2:25">
      <c r="B740" s="26"/>
      <c r="C740" s="39" t="s">
        <v>2010</v>
      </c>
      <c r="D740" s="39" t="s">
        <v>306</v>
      </c>
      <c r="E740" s="40">
        <v>3.25</v>
      </c>
      <c r="F740" s="40">
        <v>2.25</v>
      </c>
      <c r="G740" s="40">
        <v>0.46875</v>
      </c>
      <c r="H740" s="40">
        <v>4.1875</v>
      </c>
      <c r="I740" s="40">
        <v>3.1875</v>
      </c>
      <c r="J740" s="38" t="s">
        <v>302</v>
      </c>
      <c r="K740" s="40">
        <f>I740*3</f>
        <v>9.5625</v>
      </c>
      <c r="L740" s="40">
        <f>2*H740</f>
        <v>8.375</v>
      </c>
      <c r="M740" s="61">
        <v>6</v>
      </c>
      <c r="N740" s="38">
        <v>2294</v>
      </c>
      <c r="O740" s="38" t="s">
        <v>1338</v>
      </c>
      <c r="P740" s="42"/>
      <c r="Q740" s="38"/>
      <c r="R740" s="168"/>
      <c r="S740" s="39"/>
      <c r="T740" s="43"/>
      <c r="U740" s="43"/>
      <c r="V740" s="43"/>
      <c r="W740" s="43"/>
      <c r="X740" s="43"/>
      <c r="Y740" s="250" t="s">
        <v>1338</v>
      </c>
    </row>
    <row r="741" spans="2:25">
      <c r="B741" s="26"/>
      <c r="C741" s="45" t="s">
        <v>1935</v>
      </c>
      <c r="D741" s="45" t="s">
        <v>301</v>
      </c>
      <c r="E741" s="46">
        <v>3.125</v>
      </c>
      <c r="F741" s="46">
        <v>2.125</v>
      </c>
      <c r="G741" s="46">
        <v>0.75</v>
      </c>
      <c r="H741" s="46">
        <f>(E741+G741*2)</f>
        <v>4.625</v>
      </c>
      <c r="I741" s="46">
        <f>(F741+G741*2)</f>
        <v>3.625</v>
      </c>
      <c r="J741" s="44" t="s">
        <v>302</v>
      </c>
      <c r="K741" s="46">
        <f>I741*3</f>
        <v>10.875</v>
      </c>
      <c r="L741" s="46">
        <f>H741*2</f>
        <v>9.25</v>
      </c>
      <c r="M741" s="60">
        <v>6</v>
      </c>
      <c r="N741" s="44">
        <v>2294</v>
      </c>
      <c r="O741" s="44" t="s">
        <v>1338</v>
      </c>
      <c r="P741" s="48"/>
      <c r="Q741" s="44"/>
      <c r="R741" s="167"/>
      <c r="S741" s="45"/>
      <c r="T741" s="49"/>
      <c r="U741" s="49"/>
      <c r="V741" s="49"/>
      <c r="W741" s="49"/>
      <c r="X741" s="49"/>
      <c r="Y741" s="250" t="s">
        <v>1338</v>
      </c>
    </row>
    <row r="742" spans="2:25">
      <c r="B742" s="26"/>
      <c r="C742" s="39" t="s">
        <v>1863</v>
      </c>
      <c r="D742" s="39" t="s">
        <v>301</v>
      </c>
      <c r="E742" s="40">
        <v>6</v>
      </c>
      <c r="F742" s="40">
        <v>4.5</v>
      </c>
      <c r="G742" s="40">
        <v>1</v>
      </c>
      <c r="H742" s="40">
        <f>(E742+G742*2)</f>
        <v>8</v>
      </c>
      <c r="I742" s="40">
        <f>(F742+G742*2)</f>
        <v>6.5</v>
      </c>
      <c r="J742" s="38" t="s">
        <v>302</v>
      </c>
      <c r="K742" s="40">
        <f t="shared" ref="K742:L745" si="62">H742</f>
        <v>8</v>
      </c>
      <c r="L742" s="40">
        <f t="shared" si="62"/>
        <v>6.5</v>
      </c>
      <c r="M742" s="61">
        <v>1</v>
      </c>
      <c r="N742" s="38">
        <v>2295</v>
      </c>
      <c r="O742" s="38" t="s">
        <v>1338</v>
      </c>
      <c r="P742" s="51"/>
      <c r="Q742" s="38"/>
      <c r="R742" s="168"/>
      <c r="S742" s="39" t="s">
        <v>303</v>
      </c>
      <c r="T742" s="43" t="s">
        <v>1864</v>
      </c>
      <c r="U742" s="43"/>
      <c r="V742" s="43"/>
      <c r="W742" s="43"/>
      <c r="X742" s="43"/>
      <c r="Y742" s="250" t="s">
        <v>1338</v>
      </c>
    </row>
    <row r="743" spans="2:25">
      <c r="B743" s="26"/>
      <c r="C743" s="45" t="s">
        <v>1865</v>
      </c>
      <c r="D743" s="45" t="s">
        <v>306</v>
      </c>
      <c r="E743" s="46">
        <v>6.125</v>
      </c>
      <c r="F743" s="46">
        <v>4.625</v>
      </c>
      <c r="G743" s="46">
        <v>0.625</v>
      </c>
      <c r="H743" s="46">
        <f>(E743+G743*2)</f>
        <v>7.375</v>
      </c>
      <c r="I743" s="46">
        <f>(F743+G743*2)</f>
        <v>5.875</v>
      </c>
      <c r="J743" s="44" t="s">
        <v>302</v>
      </c>
      <c r="K743" s="46">
        <f t="shared" si="62"/>
        <v>7.375</v>
      </c>
      <c r="L743" s="46">
        <f t="shared" si="62"/>
        <v>5.875</v>
      </c>
      <c r="M743" s="60">
        <v>1</v>
      </c>
      <c r="N743" s="44">
        <v>2295</v>
      </c>
      <c r="O743" s="44" t="s">
        <v>1338</v>
      </c>
      <c r="P743" s="48"/>
      <c r="Q743" s="44"/>
      <c r="R743" s="167"/>
      <c r="S743" s="45" t="s">
        <v>307</v>
      </c>
      <c r="T743" s="49" t="s">
        <v>307</v>
      </c>
      <c r="U743" s="49"/>
      <c r="V743" s="49"/>
      <c r="W743" s="49"/>
      <c r="X743" s="49"/>
      <c r="Y743" s="250" t="s">
        <v>1338</v>
      </c>
    </row>
    <row r="744" spans="2:25">
      <c r="B744" s="26"/>
      <c r="C744" s="39" t="s">
        <v>1866</v>
      </c>
      <c r="D744" s="39" t="s">
        <v>301</v>
      </c>
      <c r="E744" s="40">
        <v>4.625</v>
      </c>
      <c r="F744" s="40">
        <v>3.125</v>
      </c>
      <c r="G744" s="40">
        <v>2.3125</v>
      </c>
      <c r="H744" s="40">
        <f>(E744+G744*2)</f>
        <v>9.25</v>
      </c>
      <c r="I744" s="40">
        <f>(F744+G744*2)</f>
        <v>7.75</v>
      </c>
      <c r="J744" s="38" t="s">
        <v>302</v>
      </c>
      <c r="K744" s="40">
        <f t="shared" si="62"/>
        <v>9.25</v>
      </c>
      <c r="L744" s="40">
        <f t="shared" si="62"/>
        <v>7.75</v>
      </c>
      <c r="M744" s="61">
        <v>1</v>
      </c>
      <c r="N744" s="38">
        <v>2297</v>
      </c>
      <c r="O744" s="38" t="s">
        <v>1338</v>
      </c>
      <c r="P744" s="51"/>
      <c r="Q744" s="38"/>
      <c r="R744" s="168"/>
      <c r="S744" s="39" t="s">
        <v>303</v>
      </c>
      <c r="T744" s="43" t="s">
        <v>1867</v>
      </c>
      <c r="U744" s="43"/>
      <c r="V744" s="43"/>
      <c r="W744" s="43"/>
      <c r="X744" s="43"/>
      <c r="Y744" s="250" t="s">
        <v>1338</v>
      </c>
    </row>
    <row r="745" spans="2:25">
      <c r="B745" s="26"/>
      <c r="C745" s="45" t="s">
        <v>1868</v>
      </c>
      <c r="D745" s="45" t="s">
        <v>306</v>
      </c>
      <c r="E745" s="46">
        <v>4.75</v>
      </c>
      <c r="F745" s="46">
        <v>3.25</v>
      </c>
      <c r="G745" s="46">
        <v>1.3125</v>
      </c>
      <c r="H745" s="46">
        <f>(E745+G745*2)</f>
        <v>7.375</v>
      </c>
      <c r="I745" s="46">
        <f>(F745+G745*2)</f>
        <v>5.875</v>
      </c>
      <c r="J745" s="44" t="s">
        <v>302</v>
      </c>
      <c r="K745" s="46">
        <f t="shared" si="62"/>
        <v>7.375</v>
      </c>
      <c r="L745" s="46">
        <f t="shared" si="62"/>
        <v>5.875</v>
      </c>
      <c r="M745" s="60">
        <v>1</v>
      </c>
      <c r="N745" s="44">
        <v>2297</v>
      </c>
      <c r="O745" s="44" t="s">
        <v>1338</v>
      </c>
      <c r="P745" s="48"/>
      <c r="Q745" s="44"/>
      <c r="R745" s="167"/>
      <c r="S745" s="45" t="s">
        <v>307</v>
      </c>
      <c r="T745" s="49" t="s">
        <v>307</v>
      </c>
      <c r="U745" s="49"/>
      <c r="V745" s="49"/>
      <c r="W745" s="49"/>
      <c r="X745" s="49"/>
      <c r="Y745" s="250" t="s">
        <v>1338</v>
      </c>
    </row>
    <row r="746" spans="2:25">
      <c r="B746" s="25"/>
      <c r="C746" s="39" t="s">
        <v>1942</v>
      </c>
      <c r="D746" s="39" t="s">
        <v>301</v>
      </c>
      <c r="E746" s="40">
        <v>1.5</v>
      </c>
      <c r="F746" s="40">
        <v>1.5</v>
      </c>
      <c r="G746" s="40">
        <v>0.9375</v>
      </c>
      <c r="H746" s="40">
        <v>3.375</v>
      </c>
      <c r="I746" s="40">
        <v>3.375</v>
      </c>
      <c r="J746" s="38" t="s">
        <v>302</v>
      </c>
      <c r="K746" s="40">
        <v>39</v>
      </c>
      <c r="L746" s="40">
        <v>27.5</v>
      </c>
      <c r="M746" s="61">
        <v>70</v>
      </c>
      <c r="N746" s="38">
        <v>2298</v>
      </c>
      <c r="O746" s="38" t="s">
        <v>269</v>
      </c>
      <c r="P746" s="51"/>
      <c r="Q746" s="38"/>
      <c r="R746" s="168"/>
      <c r="S746" s="39"/>
      <c r="T746" s="43"/>
      <c r="U746" s="43"/>
      <c r="V746" s="43"/>
      <c r="W746" s="43"/>
      <c r="X746" s="43"/>
      <c r="Y746" s="250" t="s">
        <v>269</v>
      </c>
    </row>
    <row r="747" spans="2:25">
      <c r="B747" s="26"/>
      <c r="C747" s="45" t="s">
        <v>1926</v>
      </c>
      <c r="D747" s="45" t="s">
        <v>306</v>
      </c>
      <c r="E747" s="46">
        <v>1.625</v>
      </c>
      <c r="F747" s="46">
        <v>1.625</v>
      </c>
      <c r="G747" s="46">
        <v>0.625</v>
      </c>
      <c r="H747" s="46">
        <f>(E747+G747*2)</f>
        <v>2.875</v>
      </c>
      <c r="I747" s="46">
        <f>(F747+G747*2)</f>
        <v>2.875</v>
      </c>
      <c r="J747" s="44" t="s">
        <v>302</v>
      </c>
      <c r="K747" s="46">
        <v>37.640999999999998</v>
      </c>
      <c r="L747" s="46">
        <v>25.437000000000001</v>
      </c>
      <c r="M747" s="60">
        <v>88</v>
      </c>
      <c r="N747" s="44">
        <v>2298</v>
      </c>
      <c r="O747" s="44" t="s">
        <v>269</v>
      </c>
      <c r="P747" s="52"/>
      <c r="Q747" s="44"/>
      <c r="R747" s="167"/>
      <c r="S747" s="45"/>
      <c r="T747" s="49"/>
      <c r="U747" s="49"/>
      <c r="V747" s="49"/>
      <c r="W747" s="49"/>
      <c r="X747" s="49"/>
      <c r="Y747" s="250" t="s">
        <v>269</v>
      </c>
    </row>
    <row r="748" spans="2:25">
      <c r="B748" s="26"/>
      <c r="C748" s="39" t="s">
        <v>1977</v>
      </c>
      <c r="D748" s="39" t="s">
        <v>301</v>
      </c>
      <c r="E748" s="40">
        <v>1.5</v>
      </c>
      <c r="F748" s="40">
        <v>1.5</v>
      </c>
      <c r="G748" s="40">
        <v>0.9375</v>
      </c>
      <c r="H748" s="40">
        <v>3.375</v>
      </c>
      <c r="I748" s="40">
        <v>3.375</v>
      </c>
      <c r="J748" s="38" t="s">
        <v>302</v>
      </c>
      <c r="K748" s="40">
        <f>H748*3</f>
        <v>10.125</v>
      </c>
      <c r="L748" s="40">
        <f>I748*2</f>
        <v>6.75</v>
      </c>
      <c r="M748" s="61">
        <v>6</v>
      </c>
      <c r="N748" s="38">
        <v>2298</v>
      </c>
      <c r="O748" s="38" t="s">
        <v>1338</v>
      </c>
      <c r="P748" s="42"/>
      <c r="Q748" s="38"/>
      <c r="R748" s="168"/>
      <c r="S748" s="39"/>
      <c r="T748" s="43"/>
      <c r="U748" s="43"/>
      <c r="V748" s="43"/>
      <c r="W748" s="43"/>
      <c r="X748" s="43"/>
      <c r="Y748" s="250" t="s">
        <v>1338</v>
      </c>
    </row>
    <row r="749" spans="2:25">
      <c r="B749" s="26"/>
      <c r="C749" s="45" t="s">
        <v>1978</v>
      </c>
      <c r="D749" s="45" t="s">
        <v>306</v>
      </c>
      <c r="E749" s="46">
        <v>1.625</v>
      </c>
      <c r="F749" s="46">
        <v>1.625</v>
      </c>
      <c r="G749" s="46">
        <v>0.625</v>
      </c>
      <c r="H749" s="46">
        <v>2.875</v>
      </c>
      <c r="I749" s="46">
        <v>2.875</v>
      </c>
      <c r="J749" s="44" t="s">
        <v>302</v>
      </c>
      <c r="K749" s="46">
        <f>3*H749</f>
        <v>8.625</v>
      </c>
      <c r="L749" s="46">
        <f>2*I749</f>
        <v>5.75</v>
      </c>
      <c r="M749" s="60">
        <v>6</v>
      </c>
      <c r="N749" s="44">
        <v>2298</v>
      </c>
      <c r="O749" s="44" t="s">
        <v>1338</v>
      </c>
      <c r="P749" s="52"/>
      <c r="Q749" s="44"/>
      <c r="R749" s="167"/>
      <c r="S749" s="45"/>
      <c r="T749" s="49"/>
      <c r="U749" s="49"/>
      <c r="V749" s="49"/>
      <c r="W749" s="49"/>
      <c r="X749" s="49"/>
      <c r="Y749" s="250" t="s">
        <v>1338</v>
      </c>
    </row>
    <row r="750" spans="2:25">
      <c r="B750" s="26"/>
      <c r="C750" s="39" t="s">
        <v>79</v>
      </c>
      <c r="D750" s="39" t="s">
        <v>301</v>
      </c>
      <c r="E750" s="40">
        <v>4.375</v>
      </c>
      <c r="F750" s="40">
        <v>3.25</v>
      </c>
      <c r="G750" s="40">
        <v>1.4375</v>
      </c>
      <c r="H750" s="40">
        <f t="shared" ref="H750:H760" si="63">(E750+G750*2)</f>
        <v>7.25</v>
      </c>
      <c r="I750" s="40">
        <f t="shared" ref="I750:I760" si="64">(F750+G750*2)</f>
        <v>6.125</v>
      </c>
      <c r="J750" s="38" t="s">
        <v>302</v>
      </c>
      <c r="K750" s="40"/>
      <c r="L750" s="40"/>
      <c r="M750" s="61">
        <v>1</v>
      </c>
      <c r="N750" s="38">
        <v>2299</v>
      </c>
      <c r="O750" s="38" t="s">
        <v>1338</v>
      </c>
      <c r="P750" s="51"/>
      <c r="Q750" s="38"/>
      <c r="R750" s="168"/>
      <c r="S750" s="39"/>
      <c r="T750" s="43"/>
      <c r="U750" s="43"/>
      <c r="V750" s="43"/>
      <c r="W750" s="43"/>
      <c r="X750" s="43"/>
      <c r="Y750" s="250" t="s">
        <v>1338</v>
      </c>
    </row>
    <row r="751" spans="2:25">
      <c r="B751" s="26"/>
      <c r="C751" s="45" t="s">
        <v>78</v>
      </c>
      <c r="D751" s="45" t="s">
        <v>306</v>
      </c>
      <c r="E751" s="46">
        <v>4.5</v>
      </c>
      <c r="F751" s="46">
        <v>3.375</v>
      </c>
      <c r="G751" s="46">
        <v>0.625</v>
      </c>
      <c r="H751" s="46">
        <f t="shared" si="63"/>
        <v>5.75</v>
      </c>
      <c r="I751" s="46">
        <f t="shared" si="64"/>
        <v>4.625</v>
      </c>
      <c r="J751" s="44" t="s">
        <v>302</v>
      </c>
      <c r="K751" s="46"/>
      <c r="L751" s="46"/>
      <c r="M751" s="60">
        <v>1</v>
      </c>
      <c r="N751" s="44">
        <v>2299</v>
      </c>
      <c r="O751" s="44" t="s">
        <v>1338</v>
      </c>
      <c r="P751" s="52"/>
      <c r="Q751" s="44"/>
      <c r="R751" s="167"/>
      <c r="S751" s="45"/>
      <c r="T751" s="49"/>
      <c r="U751" s="49"/>
      <c r="V751" s="49"/>
      <c r="W751" s="49"/>
      <c r="X751" s="49"/>
      <c r="Y751" s="250" t="s">
        <v>1338</v>
      </c>
    </row>
    <row r="752" spans="2:25">
      <c r="B752" s="26"/>
      <c r="C752" s="39" t="s">
        <v>1884</v>
      </c>
      <c r="D752" s="39" t="s">
        <v>306</v>
      </c>
      <c r="E752" s="40">
        <v>3.5</v>
      </c>
      <c r="F752" s="40">
        <v>2.125</v>
      </c>
      <c r="G752" s="40">
        <v>2</v>
      </c>
      <c r="H752" s="40">
        <f t="shared" si="63"/>
        <v>7.5</v>
      </c>
      <c r="I752" s="40">
        <f t="shared" si="64"/>
        <v>6.125</v>
      </c>
      <c r="J752" s="38" t="s">
        <v>302</v>
      </c>
      <c r="K752" s="40">
        <v>38.5</v>
      </c>
      <c r="L752" s="40">
        <v>25.25</v>
      </c>
      <c r="M752" s="61">
        <v>20</v>
      </c>
      <c r="N752" s="38">
        <v>2300</v>
      </c>
      <c r="O752" s="38" t="s">
        <v>269</v>
      </c>
      <c r="P752" s="51"/>
      <c r="Q752" s="38"/>
      <c r="R752" s="168"/>
      <c r="S752" s="39"/>
      <c r="T752" s="43"/>
      <c r="U752" s="43"/>
      <c r="V752" s="43"/>
      <c r="W752" s="43"/>
      <c r="X752" s="43"/>
      <c r="Y752" s="250" t="s">
        <v>269</v>
      </c>
    </row>
    <row r="753" spans="2:25">
      <c r="B753" s="26"/>
      <c r="C753" s="45" t="s">
        <v>1873</v>
      </c>
      <c r="D753" s="45" t="s">
        <v>301</v>
      </c>
      <c r="E753" s="46">
        <v>5.5629999999999997</v>
      </c>
      <c r="F753" s="46">
        <v>4.5</v>
      </c>
      <c r="G753" s="46">
        <v>1.625</v>
      </c>
      <c r="H753" s="46">
        <f t="shared" si="63"/>
        <v>8.8129999999999988</v>
      </c>
      <c r="I753" s="46">
        <f t="shared" si="64"/>
        <v>7.75</v>
      </c>
      <c r="J753" s="44" t="s">
        <v>302</v>
      </c>
      <c r="K753" s="46">
        <v>36</v>
      </c>
      <c r="L753" s="46">
        <v>23.75</v>
      </c>
      <c r="M753" s="60">
        <v>12</v>
      </c>
      <c r="N753" s="44">
        <v>2301</v>
      </c>
      <c r="O753" s="44" t="s">
        <v>269</v>
      </c>
      <c r="P753" s="52"/>
      <c r="Q753" s="44"/>
      <c r="R753" s="167"/>
      <c r="S753" s="45"/>
      <c r="T753" s="49"/>
      <c r="U753" s="49"/>
      <c r="V753" s="49"/>
      <c r="W753" s="49"/>
      <c r="X753" s="49"/>
      <c r="Y753" s="250" t="s">
        <v>269</v>
      </c>
    </row>
    <row r="754" spans="2:25">
      <c r="B754" s="26"/>
      <c r="C754" s="39" t="s">
        <v>1872</v>
      </c>
      <c r="D754" s="39" t="s">
        <v>306</v>
      </c>
      <c r="E754" s="40">
        <v>5.6870000000000003</v>
      </c>
      <c r="F754" s="40">
        <v>4.625</v>
      </c>
      <c r="G754" s="40">
        <v>1</v>
      </c>
      <c r="H754" s="40">
        <f t="shared" si="63"/>
        <v>7.6870000000000003</v>
      </c>
      <c r="I754" s="40">
        <f t="shared" si="64"/>
        <v>6.625</v>
      </c>
      <c r="J754" s="38" t="s">
        <v>302</v>
      </c>
      <c r="K754" s="40">
        <v>39.438000000000002</v>
      </c>
      <c r="L754" s="40">
        <v>27.25</v>
      </c>
      <c r="M754" s="61">
        <v>20</v>
      </c>
      <c r="N754" s="38">
        <v>2301</v>
      </c>
      <c r="O754" s="38" t="s">
        <v>269</v>
      </c>
      <c r="P754" s="51"/>
      <c r="Q754" s="38"/>
      <c r="R754" s="168"/>
      <c r="S754" s="39"/>
      <c r="T754" s="43"/>
      <c r="U754" s="43"/>
      <c r="V754" s="43"/>
      <c r="W754" s="43"/>
      <c r="X754" s="43"/>
      <c r="Y754" s="250" t="s">
        <v>269</v>
      </c>
    </row>
    <row r="755" spans="2:25">
      <c r="B755" s="26"/>
      <c r="C755" s="45" t="s">
        <v>30</v>
      </c>
      <c r="D755" s="45" t="s">
        <v>301</v>
      </c>
      <c r="E755" s="46">
        <v>5.5629999999999997</v>
      </c>
      <c r="F755" s="46">
        <v>4.5</v>
      </c>
      <c r="G755" s="46">
        <v>1.625</v>
      </c>
      <c r="H755" s="46">
        <f t="shared" si="63"/>
        <v>8.8129999999999988</v>
      </c>
      <c r="I755" s="46">
        <f t="shared" si="64"/>
        <v>7.75</v>
      </c>
      <c r="J755" s="44" t="s">
        <v>302</v>
      </c>
      <c r="K755" s="46">
        <f>M755*I755</f>
        <v>15.5</v>
      </c>
      <c r="L755" s="46">
        <f>H755</f>
        <v>8.8129999999999988</v>
      </c>
      <c r="M755" s="60">
        <v>2</v>
      </c>
      <c r="N755" s="44">
        <v>2301</v>
      </c>
      <c r="O755" s="44" t="s">
        <v>1338</v>
      </c>
      <c r="P755" s="52"/>
      <c r="Q755" s="44"/>
      <c r="R755" s="167"/>
      <c r="S755" s="45"/>
      <c r="T755" s="49"/>
      <c r="U755" s="49"/>
      <c r="V755" s="49"/>
      <c r="W755" s="49"/>
      <c r="X755" s="49"/>
      <c r="Y755" s="250" t="s">
        <v>1338</v>
      </c>
    </row>
    <row r="756" spans="2:25">
      <c r="B756" s="26"/>
      <c r="C756" s="39" t="s">
        <v>31</v>
      </c>
      <c r="D756" s="39" t="s">
        <v>306</v>
      </c>
      <c r="E756" s="40">
        <v>5.6870000000000003</v>
      </c>
      <c r="F756" s="40">
        <v>4.625</v>
      </c>
      <c r="G756" s="40">
        <v>1</v>
      </c>
      <c r="H756" s="40">
        <f t="shared" si="63"/>
        <v>7.6870000000000003</v>
      </c>
      <c r="I756" s="40">
        <f t="shared" si="64"/>
        <v>6.625</v>
      </c>
      <c r="J756" s="38" t="s">
        <v>302</v>
      </c>
      <c r="K756" s="40">
        <f>M756*I577:I756</f>
        <v>13.25</v>
      </c>
      <c r="L756" s="40">
        <f>H756</f>
        <v>7.6870000000000003</v>
      </c>
      <c r="M756" s="61">
        <v>2</v>
      </c>
      <c r="N756" s="38">
        <v>2301</v>
      </c>
      <c r="O756" s="38" t="s">
        <v>1338</v>
      </c>
      <c r="P756" s="42"/>
      <c r="Q756" s="38"/>
      <c r="R756" s="168"/>
      <c r="S756" s="39"/>
      <c r="T756" s="43"/>
      <c r="U756" s="43"/>
      <c r="V756" s="43"/>
      <c r="W756" s="43"/>
      <c r="X756" s="43"/>
      <c r="Y756" s="250" t="s">
        <v>1338</v>
      </c>
    </row>
    <row r="757" spans="2:25">
      <c r="B757" s="26"/>
      <c r="C757" s="45" t="s">
        <v>1936</v>
      </c>
      <c r="D757" s="45" t="s">
        <v>301</v>
      </c>
      <c r="E757" s="46">
        <v>4</v>
      </c>
      <c r="F757" s="46">
        <v>3</v>
      </c>
      <c r="G757" s="46">
        <v>1.125</v>
      </c>
      <c r="H757" s="46">
        <f t="shared" si="63"/>
        <v>6.25</v>
      </c>
      <c r="I757" s="46">
        <f t="shared" si="64"/>
        <v>5.25</v>
      </c>
      <c r="J757" s="44" t="s">
        <v>302</v>
      </c>
      <c r="K757" s="46">
        <v>38.75</v>
      </c>
      <c r="L757" s="46">
        <v>27.25</v>
      </c>
      <c r="M757" s="60">
        <v>30</v>
      </c>
      <c r="N757" s="44">
        <v>2302</v>
      </c>
      <c r="O757" s="44" t="s">
        <v>269</v>
      </c>
      <c r="P757" s="48"/>
      <c r="Q757" s="44"/>
      <c r="R757" s="167"/>
      <c r="S757" s="45"/>
      <c r="T757" s="49"/>
      <c r="U757" s="49"/>
      <c r="V757" s="49"/>
      <c r="W757" s="49"/>
      <c r="X757" s="49"/>
      <c r="Y757" s="250" t="s">
        <v>269</v>
      </c>
    </row>
    <row r="758" spans="2:25">
      <c r="B758" s="26"/>
      <c r="C758" s="39" t="s">
        <v>1937</v>
      </c>
      <c r="D758" s="39" t="s">
        <v>306</v>
      </c>
      <c r="E758" s="40">
        <v>4.125</v>
      </c>
      <c r="F758" s="40">
        <v>3.125</v>
      </c>
      <c r="G758" s="40">
        <v>1</v>
      </c>
      <c r="H758" s="40">
        <f t="shared" si="63"/>
        <v>6.125</v>
      </c>
      <c r="I758" s="40">
        <f t="shared" si="64"/>
        <v>5.125</v>
      </c>
      <c r="J758" s="38" t="s">
        <v>302</v>
      </c>
      <c r="K758" s="40">
        <v>38</v>
      </c>
      <c r="L758" s="40">
        <v>26.625</v>
      </c>
      <c r="M758" s="61">
        <v>30</v>
      </c>
      <c r="N758" s="38">
        <v>2302</v>
      </c>
      <c r="O758" s="38" t="s">
        <v>269</v>
      </c>
      <c r="P758" s="42"/>
      <c r="Q758" s="38"/>
      <c r="R758" s="168"/>
      <c r="S758" s="39"/>
      <c r="T758" s="43"/>
      <c r="U758" s="43"/>
      <c r="V758" s="43"/>
      <c r="W758" s="43"/>
      <c r="X758" s="43"/>
      <c r="Y758" s="250" t="s">
        <v>269</v>
      </c>
    </row>
    <row r="759" spans="2:25">
      <c r="B759" s="26"/>
      <c r="C759" s="45" t="s">
        <v>1938</v>
      </c>
      <c r="D759" s="45" t="s">
        <v>301</v>
      </c>
      <c r="E759" s="46">
        <v>3.0619999999999998</v>
      </c>
      <c r="F759" s="46">
        <v>2.625</v>
      </c>
      <c r="G759" s="46">
        <v>1.0629999999999999</v>
      </c>
      <c r="H759" s="46">
        <f t="shared" si="63"/>
        <v>5.1879999999999997</v>
      </c>
      <c r="I759" s="46">
        <f t="shared" si="64"/>
        <v>4.7509999999999994</v>
      </c>
      <c r="J759" s="44" t="s">
        <v>302</v>
      </c>
      <c r="K759" s="46">
        <v>37.813000000000002</v>
      </c>
      <c r="L759" s="46">
        <v>24.75</v>
      </c>
      <c r="M759" s="60">
        <v>35</v>
      </c>
      <c r="N759" s="44">
        <v>2306</v>
      </c>
      <c r="O759" s="44" t="s">
        <v>269</v>
      </c>
      <c r="P759" s="48"/>
      <c r="Q759" s="44"/>
      <c r="R759" s="167"/>
      <c r="S759" s="45"/>
      <c r="T759" s="49"/>
      <c r="U759" s="49"/>
      <c r="V759" s="49"/>
      <c r="W759" s="49"/>
      <c r="X759" s="49"/>
      <c r="Y759" s="250" t="s">
        <v>269</v>
      </c>
    </row>
    <row r="760" spans="2:25">
      <c r="B760" s="26"/>
      <c r="C760" s="39" t="s">
        <v>1939</v>
      </c>
      <c r="D760" s="39" t="s">
        <v>306</v>
      </c>
      <c r="E760" s="40">
        <v>3.1880000000000002</v>
      </c>
      <c r="F760" s="40">
        <v>2.75</v>
      </c>
      <c r="G760" s="40">
        <v>0.56299999999999994</v>
      </c>
      <c r="H760" s="40">
        <f t="shared" si="63"/>
        <v>4.3140000000000001</v>
      </c>
      <c r="I760" s="40">
        <f t="shared" si="64"/>
        <v>3.8759999999999999</v>
      </c>
      <c r="J760" s="38" t="s">
        <v>302</v>
      </c>
      <c r="K760" s="40">
        <v>36.25</v>
      </c>
      <c r="L760" s="40">
        <v>24.5</v>
      </c>
      <c r="M760" s="61">
        <v>48</v>
      </c>
      <c r="N760" s="38">
        <v>2306</v>
      </c>
      <c r="O760" s="38" t="s">
        <v>269</v>
      </c>
      <c r="P760" s="42"/>
      <c r="Q760" s="38"/>
      <c r="R760" s="168"/>
      <c r="S760" s="39"/>
      <c r="T760" s="43"/>
      <c r="U760" s="43"/>
      <c r="V760" s="43"/>
      <c r="W760" s="43"/>
      <c r="X760" s="43"/>
      <c r="Y760" s="250" t="s">
        <v>269</v>
      </c>
    </row>
    <row r="761" spans="2:25">
      <c r="B761" s="26"/>
      <c r="C761" s="45" t="s">
        <v>1980</v>
      </c>
      <c r="D761" s="45" t="s">
        <v>301</v>
      </c>
      <c r="E761" s="46">
        <v>3.0619999999999998</v>
      </c>
      <c r="F761" s="46">
        <v>2.625</v>
      </c>
      <c r="G761" s="46">
        <v>1.0629999999999999</v>
      </c>
      <c r="H761" s="46">
        <v>5.1879999999999997</v>
      </c>
      <c r="I761" s="46">
        <v>4.7510000000000003</v>
      </c>
      <c r="J761" s="44" t="s">
        <v>302</v>
      </c>
      <c r="K761" s="46">
        <f>I761*2</f>
        <v>9.5020000000000007</v>
      </c>
      <c r="L761" s="46">
        <f>H761*2</f>
        <v>10.375999999999999</v>
      </c>
      <c r="M761" s="60">
        <v>4</v>
      </c>
      <c r="N761" s="44">
        <v>2306</v>
      </c>
      <c r="O761" s="44" t="s">
        <v>1338</v>
      </c>
      <c r="P761" s="48"/>
      <c r="Q761" s="44"/>
      <c r="R761" s="167"/>
      <c r="S761" s="45"/>
      <c r="T761" s="49"/>
      <c r="U761" s="49"/>
      <c r="V761" s="49"/>
      <c r="W761" s="49"/>
      <c r="X761" s="49"/>
      <c r="Y761" s="250" t="s">
        <v>1338</v>
      </c>
    </row>
    <row r="762" spans="2:25">
      <c r="B762" s="26"/>
      <c r="C762" s="39" t="s">
        <v>1979</v>
      </c>
      <c r="D762" s="39" t="s">
        <v>306</v>
      </c>
      <c r="E762" s="40">
        <v>3.1880000000000002</v>
      </c>
      <c r="F762" s="40">
        <v>2.75</v>
      </c>
      <c r="G762" s="40">
        <v>0.56299999999999994</v>
      </c>
      <c r="H762" s="40">
        <v>4.3140000000000001</v>
      </c>
      <c r="I762" s="40">
        <v>3.8759999999999999</v>
      </c>
      <c r="J762" s="38" t="s">
        <v>302</v>
      </c>
      <c r="K762" s="40">
        <f>I762*3</f>
        <v>11.628</v>
      </c>
      <c r="L762" s="40">
        <f>H762*2</f>
        <v>8.6280000000000001</v>
      </c>
      <c r="M762" s="61">
        <v>6</v>
      </c>
      <c r="N762" s="38">
        <v>2306</v>
      </c>
      <c r="O762" s="38" t="s">
        <v>1338</v>
      </c>
      <c r="P762" s="42"/>
      <c r="Q762" s="38"/>
      <c r="R762" s="168"/>
      <c r="S762" s="39"/>
      <c r="T762" s="43"/>
      <c r="U762" s="43"/>
      <c r="V762" s="43"/>
      <c r="W762" s="43"/>
      <c r="X762" s="43"/>
      <c r="Y762" s="250" t="s">
        <v>1338</v>
      </c>
    </row>
    <row r="763" spans="2:25">
      <c r="B763" s="26"/>
      <c r="C763" s="45" t="s">
        <v>73</v>
      </c>
      <c r="D763" s="45" t="s">
        <v>301</v>
      </c>
      <c r="E763" s="46">
        <v>4</v>
      </c>
      <c r="F763" s="46">
        <v>3.3125</v>
      </c>
      <c r="G763" s="46">
        <v>1.5625</v>
      </c>
      <c r="H763" s="46">
        <f t="shared" ref="H763:H772" si="65">(E763+G763*2)</f>
        <v>7.125</v>
      </c>
      <c r="I763" s="46">
        <f t="shared" ref="I763:I772" si="66">(F763+G763*2)</f>
        <v>6.4375</v>
      </c>
      <c r="J763" s="44" t="s">
        <v>302</v>
      </c>
      <c r="K763" s="46">
        <f>H763*5</f>
        <v>35.625</v>
      </c>
      <c r="L763" s="46">
        <v>26.5</v>
      </c>
      <c r="M763" s="60">
        <v>20</v>
      </c>
      <c r="N763" s="44">
        <v>2307</v>
      </c>
      <c r="O763" s="44" t="s">
        <v>269</v>
      </c>
      <c r="P763" s="52"/>
      <c r="Q763" s="44"/>
      <c r="R763" s="167"/>
      <c r="S763" s="45"/>
      <c r="T763" s="49"/>
      <c r="U763" s="49"/>
      <c r="V763" s="49"/>
      <c r="W763" s="49"/>
      <c r="X763" s="49"/>
      <c r="Y763" s="250" t="s">
        <v>269</v>
      </c>
    </row>
    <row r="764" spans="2:25">
      <c r="B764" s="26"/>
      <c r="C764" s="63" t="s">
        <v>74</v>
      </c>
      <c r="D764" s="63" t="s">
        <v>306</v>
      </c>
      <c r="E764" s="40">
        <v>4.125</v>
      </c>
      <c r="F764" s="40">
        <f>3.3125+0.125</f>
        <v>3.4375</v>
      </c>
      <c r="G764" s="40">
        <v>0.75</v>
      </c>
      <c r="H764" s="40">
        <f t="shared" si="65"/>
        <v>5.625</v>
      </c>
      <c r="I764" s="40">
        <f t="shared" si="66"/>
        <v>4.9375</v>
      </c>
      <c r="J764" s="38" t="s">
        <v>302</v>
      </c>
      <c r="K764" s="40">
        <f>H764*7</f>
        <v>39.375</v>
      </c>
      <c r="L764" s="40">
        <f>I764*5</f>
        <v>24.6875</v>
      </c>
      <c r="M764" s="61">
        <v>35</v>
      </c>
      <c r="N764" s="38">
        <v>2307</v>
      </c>
      <c r="O764" s="38" t="s">
        <v>269</v>
      </c>
      <c r="P764" s="51"/>
      <c r="Q764" s="38"/>
      <c r="R764" s="168"/>
      <c r="S764" s="39"/>
      <c r="T764" s="43"/>
      <c r="U764" s="43"/>
      <c r="V764" s="43"/>
      <c r="W764" s="43"/>
      <c r="X764" s="43"/>
      <c r="Y764" s="250" t="s">
        <v>269</v>
      </c>
    </row>
    <row r="765" spans="2:25">
      <c r="B765" s="26"/>
      <c r="C765" s="45" t="s">
        <v>1964</v>
      </c>
      <c r="D765" s="45" t="s">
        <v>301</v>
      </c>
      <c r="E765" s="46">
        <v>4</v>
      </c>
      <c r="F765" s="46">
        <v>3.3125</v>
      </c>
      <c r="G765" s="46">
        <v>1.5625</v>
      </c>
      <c r="H765" s="46">
        <f t="shared" si="65"/>
        <v>7.125</v>
      </c>
      <c r="I765" s="46">
        <f t="shared" si="66"/>
        <v>6.4375</v>
      </c>
      <c r="J765" s="44" t="s">
        <v>302</v>
      </c>
      <c r="K765" s="46">
        <f>2*H765</f>
        <v>14.25</v>
      </c>
      <c r="L765" s="46">
        <f>2*I765</f>
        <v>12.875</v>
      </c>
      <c r="M765" s="60">
        <v>4</v>
      </c>
      <c r="N765" s="44">
        <v>2307</v>
      </c>
      <c r="O765" s="44" t="s">
        <v>1338</v>
      </c>
      <c r="P765" s="52"/>
      <c r="Q765" s="44"/>
      <c r="R765" s="167"/>
      <c r="S765" s="45"/>
      <c r="T765" s="49"/>
      <c r="U765" s="49"/>
      <c r="V765" s="49"/>
      <c r="W765" s="49"/>
      <c r="X765" s="49"/>
      <c r="Y765" s="250" t="s">
        <v>1338</v>
      </c>
    </row>
    <row r="766" spans="2:25">
      <c r="B766" s="26"/>
      <c r="C766" s="63" t="s">
        <v>1965</v>
      </c>
      <c r="D766" s="63" t="s">
        <v>306</v>
      </c>
      <c r="E766" s="40">
        <v>4.125</v>
      </c>
      <c r="F766" s="40">
        <f>3.3125+0.125</f>
        <v>3.4375</v>
      </c>
      <c r="G766" s="40">
        <v>0.75</v>
      </c>
      <c r="H766" s="40">
        <f t="shared" si="65"/>
        <v>5.625</v>
      </c>
      <c r="I766" s="40">
        <f t="shared" si="66"/>
        <v>4.9375</v>
      </c>
      <c r="J766" s="38" t="s">
        <v>302</v>
      </c>
      <c r="K766" s="40">
        <f>2*H766</f>
        <v>11.25</v>
      </c>
      <c r="L766" s="40">
        <f>2*I766</f>
        <v>9.875</v>
      </c>
      <c r="M766" s="61">
        <v>4</v>
      </c>
      <c r="N766" s="38">
        <v>2307</v>
      </c>
      <c r="O766" s="38" t="s">
        <v>1338</v>
      </c>
      <c r="P766" s="51"/>
      <c r="Q766" s="38"/>
      <c r="R766" s="168"/>
      <c r="S766" s="39"/>
      <c r="T766" s="43"/>
      <c r="U766" s="43"/>
      <c r="V766" s="43"/>
      <c r="W766" s="43"/>
      <c r="X766" s="43"/>
      <c r="Y766" s="250" t="s">
        <v>1338</v>
      </c>
    </row>
    <row r="767" spans="2:25">
      <c r="B767" s="26"/>
      <c r="C767" s="64" t="s">
        <v>2017</v>
      </c>
      <c r="D767" s="64" t="s">
        <v>1742</v>
      </c>
      <c r="E767" s="46">
        <v>3</v>
      </c>
      <c r="F767" s="46">
        <v>3</v>
      </c>
      <c r="G767" s="46">
        <v>1</v>
      </c>
      <c r="H767" s="46">
        <f t="shared" si="65"/>
        <v>5</v>
      </c>
      <c r="I767" s="46">
        <f t="shared" si="66"/>
        <v>5</v>
      </c>
      <c r="J767" s="44" t="s">
        <v>302</v>
      </c>
      <c r="K767" s="46">
        <v>36.5</v>
      </c>
      <c r="L767" s="46">
        <v>26</v>
      </c>
      <c r="M767" s="60">
        <v>35</v>
      </c>
      <c r="N767" s="44">
        <v>2308</v>
      </c>
      <c r="O767" s="44" t="s">
        <v>269</v>
      </c>
      <c r="P767" s="52"/>
      <c r="Q767" s="44"/>
      <c r="R767" s="167"/>
      <c r="S767" s="45"/>
      <c r="T767" s="49"/>
      <c r="U767" s="49"/>
      <c r="V767" s="49"/>
      <c r="W767" s="49"/>
      <c r="X767" s="49"/>
      <c r="Y767" s="250" t="s">
        <v>269</v>
      </c>
    </row>
    <row r="768" spans="2:25">
      <c r="B768" s="26"/>
      <c r="C768" s="39" t="s">
        <v>1967</v>
      </c>
      <c r="D768" s="39" t="s">
        <v>301</v>
      </c>
      <c r="E768" s="40">
        <v>5.3125</v>
      </c>
      <c r="F768" s="40">
        <v>2.0625</v>
      </c>
      <c r="G768" s="40">
        <v>1.0625</v>
      </c>
      <c r="H768" s="40">
        <f t="shared" si="65"/>
        <v>7.4375</v>
      </c>
      <c r="I768" s="40">
        <f t="shared" si="66"/>
        <v>4.1875</v>
      </c>
      <c r="J768" s="38" t="s">
        <v>302</v>
      </c>
      <c r="K768" s="40">
        <v>33</v>
      </c>
      <c r="L768" s="40">
        <v>26.375</v>
      </c>
      <c r="M768" s="61">
        <v>24</v>
      </c>
      <c r="N768" s="38">
        <v>2312</v>
      </c>
      <c r="O768" s="38" t="s">
        <v>269</v>
      </c>
      <c r="P768" s="51"/>
      <c r="Q768" s="38"/>
      <c r="R768" s="168"/>
      <c r="S768" s="39"/>
      <c r="T768" s="43"/>
      <c r="U768" s="43"/>
      <c r="V768" s="43"/>
      <c r="W768" s="43"/>
      <c r="X768" s="43"/>
      <c r="Y768" s="250" t="s">
        <v>269</v>
      </c>
    </row>
    <row r="769" spans="2:25">
      <c r="B769" s="26"/>
      <c r="C769" s="45" t="s">
        <v>1966</v>
      </c>
      <c r="D769" s="45" t="s">
        <v>306</v>
      </c>
      <c r="E769" s="46">
        <f>E770+0.125</f>
        <v>6.0625</v>
      </c>
      <c r="F769" s="46">
        <f>F770+0.125</f>
        <v>2.1875</v>
      </c>
      <c r="G769" s="46">
        <v>0.625</v>
      </c>
      <c r="H769" s="46">
        <f t="shared" si="65"/>
        <v>7.3125</v>
      </c>
      <c r="I769" s="46">
        <f t="shared" si="66"/>
        <v>3.4375</v>
      </c>
      <c r="J769" s="44" t="s">
        <v>302</v>
      </c>
      <c r="K769" s="46">
        <v>37.484000000000002</v>
      </c>
      <c r="L769" s="46">
        <v>25.452999999999999</v>
      </c>
      <c r="M769" s="60">
        <v>35</v>
      </c>
      <c r="N769" s="44">
        <v>2312</v>
      </c>
      <c r="O769" s="44" t="s">
        <v>269</v>
      </c>
      <c r="P769" s="52"/>
      <c r="Q769" s="44"/>
      <c r="R769" s="167"/>
      <c r="S769" s="45"/>
      <c r="T769" s="49"/>
      <c r="U769" s="49"/>
      <c r="V769" s="49"/>
      <c r="W769" s="49"/>
      <c r="X769" s="49"/>
      <c r="Y769" s="250" t="s">
        <v>269</v>
      </c>
    </row>
    <row r="770" spans="2:25">
      <c r="B770" s="26"/>
      <c r="C770" s="63" t="s">
        <v>115</v>
      </c>
      <c r="D770" s="63" t="s">
        <v>2026</v>
      </c>
      <c r="E770" s="40">
        <v>5.9375</v>
      </c>
      <c r="F770" s="40">
        <v>2.0625</v>
      </c>
      <c r="G770" s="40">
        <v>1.0625</v>
      </c>
      <c r="H770" s="40">
        <f t="shared" si="65"/>
        <v>8.0625</v>
      </c>
      <c r="I770" s="40">
        <f t="shared" si="66"/>
        <v>4.1875</v>
      </c>
      <c r="J770" s="38" t="s">
        <v>302</v>
      </c>
      <c r="K770" s="40">
        <f>I770*2</f>
        <v>8.375</v>
      </c>
      <c r="L770" s="40">
        <f>H770</f>
        <v>8.0625</v>
      </c>
      <c r="M770" s="61">
        <v>2</v>
      </c>
      <c r="N770" s="38">
        <v>2312</v>
      </c>
      <c r="O770" s="38" t="s">
        <v>1338</v>
      </c>
      <c r="P770" s="51"/>
      <c r="Q770" s="38"/>
      <c r="R770" s="168"/>
      <c r="S770" s="39"/>
      <c r="T770" s="43"/>
      <c r="U770" s="43"/>
      <c r="V770" s="43"/>
      <c r="W770" s="43"/>
      <c r="X770" s="43"/>
      <c r="Y770" s="250" t="s">
        <v>1338</v>
      </c>
    </row>
    <row r="771" spans="2:25">
      <c r="B771" s="26"/>
      <c r="C771" s="64" t="s">
        <v>116</v>
      </c>
      <c r="D771" s="64" t="s">
        <v>2025</v>
      </c>
      <c r="E771" s="46">
        <f>E770+0.125</f>
        <v>6.0625</v>
      </c>
      <c r="F771" s="46">
        <f>F770+0.125</f>
        <v>2.1875</v>
      </c>
      <c r="G771" s="46">
        <v>0.625</v>
      </c>
      <c r="H771" s="46">
        <f t="shared" si="65"/>
        <v>7.3125</v>
      </c>
      <c r="I771" s="46">
        <f t="shared" si="66"/>
        <v>3.4375</v>
      </c>
      <c r="J771" s="44" t="s">
        <v>302</v>
      </c>
      <c r="K771" s="46">
        <f>I771*2</f>
        <v>6.875</v>
      </c>
      <c r="L771" s="46">
        <f>H771</f>
        <v>7.3125</v>
      </c>
      <c r="M771" s="60">
        <v>2</v>
      </c>
      <c r="N771" s="44">
        <v>2312</v>
      </c>
      <c r="O771" s="44" t="s">
        <v>1338</v>
      </c>
      <c r="P771" s="52"/>
      <c r="Q771" s="44"/>
      <c r="R771" s="167"/>
      <c r="S771" s="45"/>
      <c r="T771" s="49"/>
      <c r="U771" s="49"/>
      <c r="V771" s="49"/>
      <c r="W771" s="49"/>
      <c r="X771" s="49"/>
      <c r="Y771" s="250" t="s">
        <v>1338</v>
      </c>
    </row>
    <row r="772" spans="2:25">
      <c r="B772" s="26"/>
      <c r="C772" s="50" t="s">
        <v>106</v>
      </c>
      <c r="D772" s="50" t="s">
        <v>1970</v>
      </c>
      <c r="E772" s="40">
        <v>11</v>
      </c>
      <c r="F772" s="40">
        <v>7.5</v>
      </c>
      <c r="G772" s="40">
        <v>1E-4</v>
      </c>
      <c r="H772" s="40">
        <f t="shared" si="65"/>
        <v>11.0002</v>
      </c>
      <c r="I772" s="40">
        <f t="shared" si="66"/>
        <v>7.5002000000000004</v>
      </c>
      <c r="J772" s="38" t="s">
        <v>302</v>
      </c>
      <c r="K772" s="40">
        <v>11</v>
      </c>
      <c r="L772" s="40">
        <v>7.5</v>
      </c>
      <c r="M772" s="61">
        <v>4</v>
      </c>
      <c r="N772" s="38">
        <v>2316</v>
      </c>
      <c r="O772" s="38" t="s">
        <v>1338</v>
      </c>
      <c r="P772" s="42"/>
      <c r="Q772" s="38"/>
      <c r="R772" s="168"/>
      <c r="S772" s="39"/>
      <c r="T772" s="43"/>
      <c r="U772" s="43"/>
      <c r="V772" s="43"/>
      <c r="W772" s="43"/>
      <c r="X772" s="43"/>
      <c r="Y772" s="250" t="s">
        <v>1338</v>
      </c>
    </row>
    <row r="773" spans="2:25">
      <c r="B773" s="26"/>
      <c r="C773" s="45" t="s">
        <v>11</v>
      </c>
      <c r="D773" s="45" t="s">
        <v>1970</v>
      </c>
      <c r="E773" s="46">
        <v>8.625</v>
      </c>
      <c r="F773" s="46">
        <v>6.75</v>
      </c>
      <c r="G773" s="46">
        <v>1E-3</v>
      </c>
      <c r="H773" s="46">
        <v>8.625</v>
      </c>
      <c r="I773" s="46">
        <v>6.75</v>
      </c>
      <c r="J773" s="44" t="s">
        <v>302</v>
      </c>
      <c r="K773" s="46">
        <v>8.625</v>
      </c>
      <c r="L773" s="46">
        <v>13.75</v>
      </c>
      <c r="M773" s="60">
        <v>2</v>
      </c>
      <c r="N773" s="44">
        <v>2319</v>
      </c>
      <c r="O773" s="44" t="s">
        <v>1338</v>
      </c>
      <c r="P773" s="52"/>
      <c r="Q773" s="44"/>
      <c r="R773" s="167"/>
      <c r="S773" s="45"/>
      <c r="T773" s="49"/>
      <c r="U773" s="49"/>
      <c r="V773" s="49"/>
      <c r="W773" s="49"/>
      <c r="X773" s="49"/>
      <c r="Y773" s="250" t="s">
        <v>1338</v>
      </c>
    </row>
    <row r="774" spans="2:25">
      <c r="B774" s="26"/>
      <c r="C774" s="39" t="s">
        <v>1969</v>
      </c>
      <c r="D774" s="39" t="s">
        <v>301</v>
      </c>
      <c r="E774" s="40">
        <v>5</v>
      </c>
      <c r="F774" s="40">
        <v>3.0625</v>
      </c>
      <c r="G774" s="40">
        <v>0.875</v>
      </c>
      <c r="H774" s="40">
        <f>(E774+G774*2)</f>
        <v>6.75</v>
      </c>
      <c r="I774" s="40">
        <f>(F774+G774*2)</f>
        <v>4.8125</v>
      </c>
      <c r="J774" s="38" t="s">
        <v>302</v>
      </c>
      <c r="K774" s="40">
        <f>H774*1</f>
        <v>6.75</v>
      </c>
      <c r="L774" s="40">
        <f>I774*2</f>
        <v>9.625</v>
      </c>
      <c r="M774" s="61">
        <v>2</v>
      </c>
      <c r="N774" s="38">
        <v>2320</v>
      </c>
      <c r="O774" s="38" t="s">
        <v>1338</v>
      </c>
      <c r="P774" s="51"/>
      <c r="Q774" s="38"/>
      <c r="R774" s="168"/>
      <c r="S774" s="39"/>
      <c r="T774" s="43"/>
      <c r="U774" s="43"/>
      <c r="V774" s="43"/>
      <c r="W774" s="43"/>
      <c r="X774" s="43"/>
      <c r="Y774" s="250" t="s">
        <v>1338</v>
      </c>
    </row>
    <row r="775" spans="2:25">
      <c r="B775" s="26"/>
      <c r="C775" s="45" t="s">
        <v>1968</v>
      </c>
      <c r="D775" s="45" t="s">
        <v>306</v>
      </c>
      <c r="E775" s="46">
        <v>5.125</v>
      </c>
      <c r="F775" s="46">
        <v>3.1309999999999998</v>
      </c>
      <c r="G775" s="46">
        <v>0.625</v>
      </c>
      <c r="H775" s="46">
        <f>(E775+G775*2)</f>
        <v>6.375</v>
      </c>
      <c r="I775" s="46">
        <f>(F775+G775*2)</f>
        <v>4.3810000000000002</v>
      </c>
      <c r="J775" s="44" t="s">
        <v>302</v>
      </c>
      <c r="K775" s="46">
        <f>H775*1</f>
        <v>6.375</v>
      </c>
      <c r="L775" s="46">
        <f>I775*2</f>
        <v>8.7620000000000005</v>
      </c>
      <c r="M775" s="60">
        <v>2</v>
      </c>
      <c r="N775" s="44">
        <v>2320</v>
      </c>
      <c r="O775" s="44" t="s">
        <v>1338</v>
      </c>
      <c r="P775" s="52"/>
      <c r="Q775" s="44"/>
      <c r="R775" s="167"/>
      <c r="S775" s="45"/>
      <c r="T775" s="49"/>
      <c r="U775" s="49"/>
      <c r="V775" s="49"/>
      <c r="W775" s="49"/>
      <c r="X775" s="49"/>
      <c r="Y775" s="250" t="s">
        <v>1338</v>
      </c>
    </row>
    <row r="776" spans="2:25">
      <c r="B776" s="26"/>
      <c r="C776" s="39" t="s">
        <v>7</v>
      </c>
      <c r="D776" s="39" t="s">
        <v>1970</v>
      </c>
      <c r="E776" s="40">
        <v>11.5</v>
      </c>
      <c r="F776" s="40">
        <v>4</v>
      </c>
      <c r="G776" s="40">
        <v>1E-3</v>
      </c>
      <c r="H776" s="40">
        <v>11.5</v>
      </c>
      <c r="I776" s="40">
        <v>4</v>
      </c>
      <c r="J776" s="38" t="s">
        <v>302</v>
      </c>
      <c r="K776" s="40">
        <v>11.5</v>
      </c>
      <c r="L776" s="40">
        <v>12</v>
      </c>
      <c r="M776" s="61">
        <v>3</v>
      </c>
      <c r="N776" s="38">
        <v>2322</v>
      </c>
      <c r="O776" s="38" t="s">
        <v>1338</v>
      </c>
      <c r="P776" s="51"/>
      <c r="Q776" s="38"/>
      <c r="R776" s="168"/>
      <c r="S776" s="39"/>
      <c r="T776" s="43"/>
      <c r="U776" s="43"/>
      <c r="V776" s="43"/>
      <c r="W776" s="43"/>
      <c r="X776" s="43"/>
      <c r="Y776" s="250" t="s">
        <v>1338</v>
      </c>
    </row>
    <row r="777" spans="2:25">
      <c r="B777" s="26"/>
      <c r="C777" s="45" t="s">
        <v>1976</v>
      </c>
      <c r="D777" s="45" t="s">
        <v>301</v>
      </c>
      <c r="E777" s="46">
        <v>6.375</v>
      </c>
      <c r="F777" s="46">
        <v>4.25</v>
      </c>
      <c r="G777" s="46">
        <v>0.625</v>
      </c>
      <c r="H777" s="46">
        <f>E777+G777*2</f>
        <v>7.625</v>
      </c>
      <c r="I777" s="46">
        <f>F777+G777*2</f>
        <v>5.5</v>
      </c>
      <c r="J777" s="44" t="s">
        <v>302</v>
      </c>
      <c r="K777" s="46">
        <f>H777</f>
        <v>7.625</v>
      </c>
      <c r="L777" s="46">
        <f>I777*2</f>
        <v>11</v>
      </c>
      <c r="M777" s="60">
        <v>2</v>
      </c>
      <c r="N777" s="44">
        <v>2323</v>
      </c>
      <c r="O777" s="44" t="s">
        <v>1338</v>
      </c>
      <c r="P777" s="52"/>
      <c r="Q777" s="44"/>
      <c r="R777" s="167"/>
      <c r="S777" s="45"/>
      <c r="T777" s="49"/>
      <c r="U777" s="49"/>
      <c r="V777" s="49"/>
      <c r="W777" s="49"/>
      <c r="X777" s="49"/>
      <c r="Y777" s="250" t="s">
        <v>1338</v>
      </c>
    </row>
    <row r="778" spans="2:25">
      <c r="B778" s="26"/>
      <c r="C778" s="39" t="s">
        <v>1975</v>
      </c>
      <c r="D778" s="39" t="s">
        <v>306</v>
      </c>
      <c r="E778" s="40">
        <f>6.375+0.125</f>
        <v>6.5</v>
      </c>
      <c r="F778" s="40">
        <f>4.25+0.125</f>
        <v>4.375</v>
      </c>
      <c r="G778" s="40">
        <v>0.5</v>
      </c>
      <c r="H778" s="40">
        <f>E778+G778*2</f>
        <v>7.5</v>
      </c>
      <c r="I778" s="40">
        <f>F778+G778*2</f>
        <v>5.375</v>
      </c>
      <c r="J778" s="38" t="s">
        <v>302</v>
      </c>
      <c r="K778" s="40">
        <f>H778</f>
        <v>7.5</v>
      </c>
      <c r="L778" s="40">
        <f>I778*2</f>
        <v>10.75</v>
      </c>
      <c r="M778" s="61">
        <v>2</v>
      </c>
      <c r="N778" s="38">
        <v>2323</v>
      </c>
      <c r="O778" s="38" t="s">
        <v>1338</v>
      </c>
      <c r="P778" s="51"/>
      <c r="Q778" s="38"/>
      <c r="R778" s="168"/>
      <c r="S778" s="39"/>
      <c r="T778" s="43"/>
      <c r="U778" s="43"/>
      <c r="V778" s="43"/>
      <c r="W778" s="43"/>
      <c r="X778" s="43"/>
      <c r="Y778" s="250" t="s">
        <v>1338</v>
      </c>
    </row>
    <row r="779" spans="2:25">
      <c r="B779" s="26"/>
      <c r="C779" s="45" t="s">
        <v>1996</v>
      </c>
      <c r="D779" s="45" t="s">
        <v>1788</v>
      </c>
      <c r="E779" s="46">
        <v>4.375</v>
      </c>
      <c r="F779" s="46">
        <v>4.375</v>
      </c>
      <c r="G779" s="46">
        <v>1.3125</v>
      </c>
      <c r="H779" s="46">
        <f>(E779+G779*2)</f>
        <v>7</v>
      </c>
      <c r="I779" s="46">
        <f>(F779+G779*2)</f>
        <v>7</v>
      </c>
      <c r="J779" s="44" t="s">
        <v>302</v>
      </c>
      <c r="K779" s="46">
        <f>5*H779</f>
        <v>35</v>
      </c>
      <c r="L779" s="46">
        <f>4*I779</f>
        <v>28</v>
      </c>
      <c r="M779" s="60">
        <v>20</v>
      </c>
      <c r="N779" s="44">
        <v>2329</v>
      </c>
      <c r="O779" s="44" t="s">
        <v>269</v>
      </c>
      <c r="P779" s="52"/>
      <c r="Q779" s="44"/>
      <c r="R779" s="167"/>
      <c r="S779" s="45"/>
      <c r="T779" s="49"/>
      <c r="U779" s="49"/>
      <c r="V779" s="49"/>
      <c r="W779" s="49"/>
      <c r="X779" s="49"/>
      <c r="Y779" s="250" t="s">
        <v>269</v>
      </c>
    </row>
    <row r="780" spans="2:25">
      <c r="B780" s="26"/>
      <c r="C780" s="39" t="s">
        <v>146</v>
      </c>
      <c r="D780" s="39" t="s">
        <v>147</v>
      </c>
      <c r="E780" s="40">
        <v>4.5</v>
      </c>
      <c r="F780" s="40">
        <v>4.5</v>
      </c>
      <c r="G780" s="40">
        <v>0.75</v>
      </c>
      <c r="H780" s="40">
        <v>6</v>
      </c>
      <c r="I780" s="40">
        <v>6</v>
      </c>
      <c r="J780" s="38" t="s">
        <v>302</v>
      </c>
      <c r="K780" s="40">
        <f>6*H780</f>
        <v>36</v>
      </c>
      <c r="L780" s="40">
        <f>4*I780</f>
        <v>24</v>
      </c>
      <c r="M780" s="61">
        <v>24</v>
      </c>
      <c r="N780" s="38">
        <v>2329</v>
      </c>
      <c r="O780" s="38" t="s">
        <v>269</v>
      </c>
      <c r="P780" s="51"/>
      <c r="Q780" s="38"/>
      <c r="R780" s="168"/>
      <c r="S780" s="39"/>
      <c r="T780" s="43"/>
      <c r="U780" s="43"/>
      <c r="V780" s="43"/>
      <c r="W780" s="43"/>
      <c r="X780" s="43"/>
      <c r="Y780" s="250" t="s">
        <v>269</v>
      </c>
    </row>
    <row r="781" spans="2:25">
      <c r="B781" s="26"/>
      <c r="C781" s="45" t="s">
        <v>2022</v>
      </c>
      <c r="D781" s="45" t="s">
        <v>1970</v>
      </c>
      <c r="E781" s="46">
        <v>18.25</v>
      </c>
      <c r="F781" s="46">
        <v>14</v>
      </c>
      <c r="G781" s="46">
        <v>0.01</v>
      </c>
      <c r="H781" s="46">
        <v>18.25</v>
      </c>
      <c r="I781" s="46">
        <v>14</v>
      </c>
      <c r="J781" s="44" t="s">
        <v>302</v>
      </c>
      <c r="K781" s="46">
        <v>18.25</v>
      </c>
      <c r="L781" s="46">
        <v>14</v>
      </c>
      <c r="M781" s="60">
        <v>1</v>
      </c>
      <c r="N781" s="44">
        <v>2331</v>
      </c>
      <c r="O781" s="44" t="s">
        <v>1338</v>
      </c>
      <c r="P781" s="48"/>
      <c r="Q781" s="44"/>
      <c r="R781" s="167"/>
      <c r="S781" s="45"/>
      <c r="T781" s="49"/>
      <c r="U781" s="49"/>
      <c r="V781" s="49"/>
      <c r="W781" s="49"/>
      <c r="X781" s="49"/>
      <c r="Y781" s="250" t="s">
        <v>1338</v>
      </c>
    </row>
    <row r="782" spans="2:25">
      <c r="B782" s="26"/>
      <c r="C782" s="45" t="s">
        <v>5</v>
      </c>
      <c r="D782" s="45" t="s">
        <v>1970</v>
      </c>
      <c r="E782" s="46">
        <v>8.5</v>
      </c>
      <c r="F782" s="46">
        <v>3.625</v>
      </c>
      <c r="G782" s="46">
        <v>1E-3</v>
      </c>
      <c r="H782" s="46">
        <v>8.25</v>
      </c>
      <c r="I782" s="46">
        <v>3.625</v>
      </c>
      <c r="J782" s="44" t="s">
        <v>302</v>
      </c>
      <c r="K782" s="46">
        <v>8.5</v>
      </c>
      <c r="L782" s="46">
        <v>11.25</v>
      </c>
      <c r="M782" s="60">
        <v>3</v>
      </c>
      <c r="N782" s="44">
        <v>2333</v>
      </c>
      <c r="O782" s="44" t="s">
        <v>1338</v>
      </c>
      <c r="P782" s="52"/>
      <c r="Q782" s="44"/>
      <c r="R782" s="167"/>
      <c r="S782" s="45"/>
      <c r="T782" s="49"/>
      <c r="U782" s="49"/>
      <c r="V782" s="49"/>
      <c r="W782" s="49"/>
      <c r="X782" s="49"/>
      <c r="Y782" s="250" t="s">
        <v>1338</v>
      </c>
    </row>
    <row r="783" spans="2:25">
      <c r="B783" s="26"/>
      <c r="C783" s="45" t="s">
        <v>3</v>
      </c>
      <c r="D783" s="45" t="s">
        <v>1970</v>
      </c>
      <c r="E783" s="46">
        <v>6.125</v>
      </c>
      <c r="F783" s="46">
        <v>2.25</v>
      </c>
      <c r="G783" s="46">
        <v>1E-3</v>
      </c>
      <c r="H783" s="46">
        <v>6.125</v>
      </c>
      <c r="I783" s="46">
        <v>2.25</v>
      </c>
      <c r="J783" s="44" t="s">
        <v>302</v>
      </c>
      <c r="K783" s="46">
        <v>9</v>
      </c>
      <c r="L783" s="46">
        <v>6.125</v>
      </c>
      <c r="M783" s="60">
        <v>4</v>
      </c>
      <c r="N783" s="44">
        <v>2335</v>
      </c>
      <c r="O783" s="44" t="s">
        <v>1338</v>
      </c>
      <c r="P783" s="52"/>
      <c r="Q783" s="44"/>
      <c r="R783" s="167"/>
      <c r="S783" s="45"/>
      <c r="T783" s="49"/>
      <c r="U783" s="49"/>
      <c r="V783" s="49"/>
      <c r="W783" s="49"/>
      <c r="X783" s="49"/>
      <c r="Y783" s="250" t="s">
        <v>1338</v>
      </c>
    </row>
    <row r="784" spans="2:25">
      <c r="B784" s="26"/>
      <c r="C784" s="39" t="s">
        <v>1998</v>
      </c>
      <c r="D784" s="39" t="s">
        <v>301</v>
      </c>
      <c r="E784" s="40">
        <v>3.0625</v>
      </c>
      <c r="F784" s="40">
        <v>1.53125</v>
      </c>
      <c r="G784" s="40">
        <v>0.75</v>
      </c>
      <c r="H784" s="40">
        <f>(E784+G784*2)</f>
        <v>4.5625</v>
      </c>
      <c r="I784" s="40">
        <f>(F784+G784*2)</f>
        <v>3.03125</v>
      </c>
      <c r="J784" s="38" t="s">
        <v>302</v>
      </c>
      <c r="K784" s="40">
        <f t="shared" ref="K784:L787" si="67">2*H784</f>
        <v>9.125</v>
      </c>
      <c r="L784" s="40">
        <f t="shared" si="67"/>
        <v>6.0625</v>
      </c>
      <c r="M784" s="61">
        <v>4</v>
      </c>
      <c r="N784" s="38">
        <v>2336</v>
      </c>
      <c r="O784" s="38" t="s">
        <v>1338</v>
      </c>
      <c r="P784" s="51"/>
      <c r="Q784" s="38"/>
      <c r="R784" s="168"/>
      <c r="S784" s="39"/>
      <c r="T784" s="43"/>
      <c r="U784" s="43"/>
      <c r="V784" s="43"/>
      <c r="W784" s="43"/>
      <c r="X784" s="43"/>
      <c r="Y784" s="250" t="s">
        <v>1338</v>
      </c>
    </row>
    <row r="785" spans="2:25">
      <c r="B785" s="26"/>
      <c r="C785" s="45" t="s">
        <v>1997</v>
      </c>
      <c r="D785" s="45" t="s">
        <v>306</v>
      </c>
      <c r="E785" s="46">
        <f>E788+0.125</f>
        <v>3.625</v>
      </c>
      <c r="F785" s="46">
        <f>F788+0.125</f>
        <v>3.625</v>
      </c>
      <c r="G785" s="46">
        <v>0.625</v>
      </c>
      <c r="H785" s="46">
        <f>(E785+G785*2)</f>
        <v>4.875</v>
      </c>
      <c r="I785" s="46">
        <f>(F785+G785*2)</f>
        <v>4.875</v>
      </c>
      <c r="J785" s="44" t="s">
        <v>302</v>
      </c>
      <c r="K785" s="46">
        <f t="shared" si="67"/>
        <v>9.75</v>
      </c>
      <c r="L785" s="46">
        <f t="shared" si="67"/>
        <v>9.75</v>
      </c>
      <c r="M785" s="60">
        <v>4</v>
      </c>
      <c r="N785" s="44">
        <v>2336</v>
      </c>
      <c r="O785" s="44" t="s">
        <v>1338</v>
      </c>
      <c r="P785" s="52"/>
      <c r="Q785" s="44"/>
      <c r="R785" s="167"/>
      <c r="S785" s="45"/>
      <c r="T785" s="49"/>
      <c r="U785" s="49"/>
      <c r="V785" s="49"/>
      <c r="W785" s="49"/>
      <c r="X785" s="49"/>
      <c r="Y785" s="250" t="s">
        <v>1338</v>
      </c>
    </row>
    <row r="786" spans="2:25">
      <c r="B786" s="26"/>
      <c r="C786" s="39" t="s">
        <v>114</v>
      </c>
      <c r="D786" s="39" t="s">
        <v>301</v>
      </c>
      <c r="E786" s="40">
        <v>10</v>
      </c>
      <c r="F786" s="40">
        <v>3.25</v>
      </c>
      <c r="G786" s="40">
        <v>0.875</v>
      </c>
      <c r="H786" s="40">
        <f t="shared" ref="H786:H795" si="68">E786+G786*2</f>
        <v>11.75</v>
      </c>
      <c r="I786" s="40">
        <f t="shared" ref="I786:I795" si="69">F786+G786*2</f>
        <v>5</v>
      </c>
      <c r="J786" s="38" t="s">
        <v>302</v>
      </c>
      <c r="K786" s="40">
        <f t="shared" si="67"/>
        <v>23.5</v>
      </c>
      <c r="L786" s="40">
        <f t="shared" si="67"/>
        <v>10</v>
      </c>
      <c r="M786" s="61">
        <v>1</v>
      </c>
      <c r="N786" s="38">
        <v>2345</v>
      </c>
      <c r="O786" s="38" t="s">
        <v>1338</v>
      </c>
      <c r="P786" s="51"/>
      <c r="Q786" s="38"/>
      <c r="R786" s="168"/>
      <c r="S786" s="39"/>
      <c r="T786" s="43"/>
      <c r="U786" s="43"/>
      <c r="V786" s="43"/>
      <c r="W786" s="43"/>
      <c r="X786" s="43"/>
      <c r="Y786" s="250" t="s">
        <v>1338</v>
      </c>
    </row>
    <row r="787" spans="2:25">
      <c r="B787" s="26"/>
      <c r="C787" s="45" t="s">
        <v>113</v>
      </c>
      <c r="D787" s="45" t="s">
        <v>306</v>
      </c>
      <c r="E787" s="46">
        <v>10.125</v>
      </c>
      <c r="F787" s="46">
        <v>3.375</v>
      </c>
      <c r="G787" s="46">
        <v>0.5625</v>
      </c>
      <c r="H787" s="46">
        <f t="shared" si="68"/>
        <v>11.25</v>
      </c>
      <c r="I787" s="46">
        <f t="shared" si="69"/>
        <v>4.5</v>
      </c>
      <c r="J787" s="44" t="s">
        <v>302</v>
      </c>
      <c r="K787" s="46">
        <f t="shared" si="67"/>
        <v>22.5</v>
      </c>
      <c r="L787" s="46">
        <f t="shared" si="67"/>
        <v>9</v>
      </c>
      <c r="M787" s="60">
        <v>1</v>
      </c>
      <c r="N787" s="44">
        <v>2345</v>
      </c>
      <c r="O787" s="44" t="s">
        <v>1338</v>
      </c>
      <c r="P787" s="52"/>
      <c r="Q787" s="44"/>
      <c r="R787" s="167"/>
      <c r="S787" s="45"/>
      <c r="T787" s="49"/>
      <c r="U787" s="49"/>
      <c r="V787" s="49"/>
      <c r="W787" s="49"/>
      <c r="X787" s="49"/>
      <c r="Y787" s="250" t="s">
        <v>1338</v>
      </c>
    </row>
    <row r="788" spans="2:25">
      <c r="B788" s="26"/>
      <c r="C788" s="39" t="s">
        <v>2008</v>
      </c>
      <c r="D788" s="39" t="s">
        <v>301</v>
      </c>
      <c r="E788" s="40">
        <v>3.5</v>
      </c>
      <c r="F788" s="40">
        <v>3.5</v>
      </c>
      <c r="G788" s="40">
        <v>1.5</v>
      </c>
      <c r="H788" s="40">
        <f t="shared" si="68"/>
        <v>6.5</v>
      </c>
      <c r="I788" s="40">
        <f t="shared" si="69"/>
        <v>6.5</v>
      </c>
      <c r="J788" s="38" t="s">
        <v>302</v>
      </c>
      <c r="K788" s="40">
        <v>34.5</v>
      </c>
      <c r="L788" s="40">
        <v>26.75</v>
      </c>
      <c r="M788" s="61">
        <v>20</v>
      </c>
      <c r="N788" s="38">
        <v>2348</v>
      </c>
      <c r="O788" s="38" t="s">
        <v>269</v>
      </c>
      <c r="P788" s="51"/>
      <c r="Q788" s="38"/>
      <c r="R788" s="168"/>
      <c r="S788" s="39"/>
      <c r="T788" s="43"/>
      <c r="U788" s="43"/>
      <c r="V788" s="43"/>
      <c r="W788" s="43"/>
      <c r="X788" s="43"/>
      <c r="Y788" s="250" t="s">
        <v>269</v>
      </c>
    </row>
    <row r="789" spans="2:25">
      <c r="B789" s="26"/>
      <c r="C789" s="45" t="s">
        <v>2007</v>
      </c>
      <c r="D789" s="45" t="s">
        <v>306</v>
      </c>
      <c r="E789" s="46">
        <v>3.625</v>
      </c>
      <c r="F789" s="46">
        <v>3.625</v>
      </c>
      <c r="G789" s="46">
        <v>0.625</v>
      </c>
      <c r="H789" s="46">
        <f t="shared" si="68"/>
        <v>4.875</v>
      </c>
      <c r="I789" s="46">
        <f t="shared" si="69"/>
        <v>4.875</v>
      </c>
      <c r="J789" s="44" t="s">
        <v>302</v>
      </c>
      <c r="K789" s="46">
        <v>36.625</v>
      </c>
      <c r="L789" s="46">
        <v>25.375</v>
      </c>
      <c r="M789" s="60">
        <v>35</v>
      </c>
      <c r="N789" s="44">
        <v>2348</v>
      </c>
      <c r="O789" s="44" t="s">
        <v>269</v>
      </c>
      <c r="P789" s="52"/>
      <c r="Q789" s="44"/>
      <c r="R789" s="167"/>
      <c r="S789" s="45"/>
      <c r="T789" s="49"/>
      <c r="U789" s="49"/>
      <c r="V789" s="49"/>
      <c r="W789" s="49"/>
      <c r="X789" s="49"/>
      <c r="Y789" s="250" t="s">
        <v>269</v>
      </c>
    </row>
    <row r="790" spans="2:25">
      <c r="B790" s="26"/>
      <c r="C790" s="39" t="s">
        <v>13</v>
      </c>
      <c r="D790" s="39" t="s">
        <v>14</v>
      </c>
      <c r="E790" s="40">
        <v>13.25</v>
      </c>
      <c r="F790" s="40">
        <v>1.125</v>
      </c>
      <c r="G790" s="40">
        <v>1E-3</v>
      </c>
      <c r="H790" s="40">
        <f t="shared" si="68"/>
        <v>13.252000000000001</v>
      </c>
      <c r="I790" s="40">
        <f t="shared" si="69"/>
        <v>1.127</v>
      </c>
      <c r="J790" s="38" t="s">
        <v>302</v>
      </c>
      <c r="K790" s="40">
        <f>23*I790</f>
        <v>25.920999999999999</v>
      </c>
      <c r="L790" s="40">
        <f>2*H790</f>
        <v>26.504000000000001</v>
      </c>
      <c r="M790" s="61">
        <v>46</v>
      </c>
      <c r="N790" s="38">
        <v>2348</v>
      </c>
      <c r="O790" s="38" t="s">
        <v>269</v>
      </c>
      <c r="P790" s="51"/>
      <c r="Q790" s="38"/>
      <c r="R790" s="168"/>
      <c r="S790" s="39"/>
      <c r="T790" s="43"/>
      <c r="U790" s="43"/>
      <c r="V790" s="43"/>
      <c r="W790" s="43"/>
      <c r="X790" s="43"/>
      <c r="Y790" s="250" t="s">
        <v>269</v>
      </c>
    </row>
    <row r="791" spans="2:25">
      <c r="B791" s="26"/>
      <c r="C791" s="45" t="s">
        <v>2009</v>
      </c>
      <c r="D791" s="45" t="s">
        <v>306</v>
      </c>
      <c r="E791" s="46">
        <v>3.625</v>
      </c>
      <c r="F791" s="46">
        <v>3.625</v>
      </c>
      <c r="G791" s="46">
        <v>0.625</v>
      </c>
      <c r="H791" s="46">
        <f t="shared" si="68"/>
        <v>4.875</v>
      </c>
      <c r="I791" s="46">
        <f t="shared" si="69"/>
        <v>4.875</v>
      </c>
      <c r="J791" s="44" t="s">
        <v>302</v>
      </c>
      <c r="K791" s="46">
        <f>2*H791</f>
        <v>9.75</v>
      </c>
      <c r="L791" s="46">
        <f>2*I791</f>
        <v>9.75</v>
      </c>
      <c r="M791" s="60">
        <v>4</v>
      </c>
      <c r="N791" s="44">
        <v>2348</v>
      </c>
      <c r="O791" s="44" t="s">
        <v>1338</v>
      </c>
      <c r="P791" s="52"/>
      <c r="Q791" s="44"/>
      <c r="R791" s="167"/>
      <c r="S791" s="45"/>
      <c r="T791" s="49"/>
      <c r="U791" s="49"/>
      <c r="V791" s="49"/>
      <c r="W791" s="49"/>
      <c r="X791" s="49"/>
      <c r="Y791" s="250" t="s">
        <v>1338</v>
      </c>
    </row>
    <row r="792" spans="2:25">
      <c r="B792" s="26"/>
      <c r="C792" s="39" t="s">
        <v>2245</v>
      </c>
      <c r="D792" s="39" t="s">
        <v>301</v>
      </c>
      <c r="E792" s="40">
        <v>3.5</v>
      </c>
      <c r="F792" s="40">
        <v>3.5</v>
      </c>
      <c r="G792" s="40">
        <v>1.5</v>
      </c>
      <c r="H792" s="40">
        <f t="shared" si="68"/>
        <v>6.5</v>
      </c>
      <c r="I792" s="40">
        <f t="shared" si="69"/>
        <v>6.5</v>
      </c>
      <c r="J792" s="38"/>
      <c r="K792" s="40">
        <f>2*H792</f>
        <v>13</v>
      </c>
      <c r="L792" s="40">
        <f>1*I792</f>
        <v>6.5</v>
      </c>
      <c r="M792" s="61">
        <v>2</v>
      </c>
      <c r="N792" s="38">
        <v>2348</v>
      </c>
      <c r="O792" s="38" t="s">
        <v>1338</v>
      </c>
      <c r="P792" s="51"/>
      <c r="Q792" s="38"/>
      <c r="R792" s="168"/>
      <c r="S792" s="39"/>
      <c r="T792" s="43"/>
      <c r="U792" s="43"/>
      <c r="V792" s="43"/>
      <c r="W792" s="43"/>
      <c r="X792" s="43"/>
      <c r="Y792" s="250" t="s">
        <v>1338</v>
      </c>
    </row>
    <row r="793" spans="2:25">
      <c r="B793" s="26"/>
      <c r="C793" s="45" t="s">
        <v>2027</v>
      </c>
      <c r="D793" s="45" t="s">
        <v>301</v>
      </c>
      <c r="E793" s="46">
        <v>8.5</v>
      </c>
      <c r="F793" s="46">
        <v>6</v>
      </c>
      <c r="G793" s="46">
        <v>1.5</v>
      </c>
      <c r="H793" s="46">
        <f t="shared" si="68"/>
        <v>11.5</v>
      </c>
      <c r="I793" s="46">
        <f t="shared" si="69"/>
        <v>9</v>
      </c>
      <c r="J793" s="44" t="s">
        <v>302</v>
      </c>
      <c r="K793" s="46">
        <f>3*H793</f>
        <v>34.5</v>
      </c>
      <c r="L793" s="46">
        <f>3*I793</f>
        <v>27</v>
      </c>
      <c r="M793" s="60">
        <v>9</v>
      </c>
      <c r="N793" s="44">
        <v>2349</v>
      </c>
      <c r="O793" s="44" t="s">
        <v>269</v>
      </c>
      <c r="P793" s="52"/>
      <c r="Q793" s="44"/>
      <c r="R793" s="167"/>
      <c r="S793" s="45"/>
      <c r="T793" s="49"/>
      <c r="U793" s="49"/>
      <c r="V793" s="49"/>
      <c r="W793" s="49"/>
      <c r="X793" s="49"/>
      <c r="Y793" s="250" t="s">
        <v>269</v>
      </c>
    </row>
    <row r="794" spans="2:25">
      <c r="B794" s="26"/>
      <c r="C794" s="39" t="s">
        <v>2015</v>
      </c>
      <c r="D794" s="39" t="s">
        <v>301</v>
      </c>
      <c r="E794" s="40">
        <v>5.65625</v>
      </c>
      <c r="F794" s="40">
        <v>1.59375</v>
      </c>
      <c r="G794" s="40">
        <v>0.625</v>
      </c>
      <c r="H794" s="40">
        <f t="shared" si="68"/>
        <v>6.90625</v>
      </c>
      <c r="I794" s="40">
        <f t="shared" si="69"/>
        <v>2.84375</v>
      </c>
      <c r="J794" s="38" t="s">
        <v>302</v>
      </c>
      <c r="K794" s="40">
        <v>36.53125</v>
      </c>
      <c r="L794" s="40">
        <v>27.59375</v>
      </c>
      <c r="M794" s="61">
        <v>45</v>
      </c>
      <c r="N794" s="38">
        <v>2350</v>
      </c>
      <c r="O794" s="38" t="s">
        <v>269</v>
      </c>
      <c r="P794" s="42"/>
      <c r="Q794" s="38"/>
      <c r="R794" s="168"/>
      <c r="S794" s="39"/>
      <c r="T794" s="43"/>
      <c r="U794" s="43"/>
      <c r="V794" s="43"/>
      <c r="W794" s="43"/>
      <c r="X794" s="43"/>
      <c r="Y794" s="250" t="s">
        <v>269</v>
      </c>
    </row>
    <row r="795" spans="2:25">
      <c r="B795" s="26"/>
      <c r="C795" s="45" t="s">
        <v>2014</v>
      </c>
      <c r="D795" s="45" t="s">
        <v>306</v>
      </c>
      <c r="E795" s="46">
        <v>5.78125</v>
      </c>
      <c r="F795" s="46">
        <v>1.71875</v>
      </c>
      <c r="G795" s="46" t="s">
        <v>2016</v>
      </c>
      <c r="H795" s="46">
        <f t="shared" si="68"/>
        <v>5.78125</v>
      </c>
      <c r="I795" s="46">
        <f t="shared" si="69"/>
        <v>1.71875</v>
      </c>
      <c r="J795" s="44" t="s">
        <v>302</v>
      </c>
      <c r="K795" s="46">
        <v>35.59375</v>
      </c>
      <c r="L795" s="46">
        <v>25.90625</v>
      </c>
      <c r="M795" s="60">
        <v>45</v>
      </c>
      <c r="N795" s="44">
        <v>2350</v>
      </c>
      <c r="O795" s="44" t="s">
        <v>269</v>
      </c>
      <c r="P795" s="48"/>
      <c r="Q795" s="44"/>
      <c r="R795" s="167"/>
      <c r="S795" s="45"/>
      <c r="T795" s="49"/>
      <c r="U795" s="49"/>
      <c r="V795" s="49"/>
      <c r="W795" s="49"/>
      <c r="X795" s="49"/>
      <c r="Y795" s="250" t="s">
        <v>269</v>
      </c>
    </row>
    <row r="796" spans="2:25">
      <c r="B796" s="26"/>
      <c r="C796" s="39" t="s">
        <v>2006</v>
      </c>
      <c r="D796" s="39" t="s">
        <v>301</v>
      </c>
      <c r="E796" s="40">
        <v>5</v>
      </c>
      <c r="F796" s="40">
        <v>4.375</v>
      </c>
      <c r="G796" s="40">
        <v>1</v>
      </c>
      <c r="H796" s="40">
        <f t="shared" ref="H796:H806" si="70">(E796+G796*2)</f>
        <v>7</v>
      </c>
      <c r="I796" s="40">
        <f t="shared" ref="I796:I806" si="71">(F796+G796*2)</f>
        <v>6.375</v>
      </c>
      <c r="J796" s="38" t="s">
        <v>302</v>
      </c>
      <c r="K796" s="40">
        <f>H796</f>
        <v>7</v>
      </c>
      <c r="L796" s="40">
        <f>2*I796</f>
        <v>12.75</v>
      </c>
      <c r="M796" s="61">
        <v>2</v>
      </c>
      <c r="N796" s="38">
        <v>2351</v>
      </c>
      <c r="O796" s="38" t="s">
        <v>1338</v>
      </c>
      <c r="P796" s="51"/>
      <c r="Q796" s="38"/>
      <c r="R796" s="168"/>
      <c r="S796" s="39"/>
      <c r="T796" s="43"/>
      <c r="U796" s="43"/>
      <c r="V796" s="43"/>
      <c r="W796" s="43"/>
      <c r="X796" s="43"/>
      <c r="Y796" s="250" t="s">
        <v>1338</v>
      </c>
    </row>
    <row r="797" spans="2:25">
      <c r="B797" s="26"/>
      <c r="C797" s="45" t="s">
        <v>2033</v>
      </c>
      <c r="D797" s="45" t="s">
        <v>306</v>
      </c>
      <c r="E797" s="46">
        <v>8.125</v>
      </c>
      <c r="F797" s="46">
        <v>2.125</v>
      </c>
      <c r="G797" s="46">
        <v>0.875</v>
      </c>
      <c r="H797" s="46">
        <f t="shared" si="70"/>
        <v>9.875</v>
      </c>
      <c r="I797" s="46">
        <f t="shared" si="71"/>
        <v>3.875</v>
      </c>
      <c r="J797" s="44" t="s">
        <v>302</v>
      </c>
      <c r="K797" s="46">
        <v>32</v>
      </c>
      <c r="L797" s="46">
        <v>26.125</v>
      </c>
      <c r="M797" s="60">
        <v>18</v>
      </c>
      <c r="N797" s="44">
        <v>2355</v>
      </c>
      <c r="O797" s="44" t="s">
        <v>269</v>
      </c>
      <c r="P797" s="52"/>
      <c r="Q797" s="44"/>
      <c r="R797" s="167"/>
      <c r="S797" s="45"/>
      <c r="T797" s="49"/>
      <c r="U797" s="49"/>
      <c r="V797" s="49"/>
      <c r="W797" s="49"/>
      <c r="X797" s="49"/>
      <c r="Y797" s="250" t="s">
        <v>269</v>
      </c>
    </row>
    <row r="798" spans="2:25">
      <c r="B798" s="26"/>
      <c r="C798" s="39" t="s">
        <v>2032</v>
      </c>
      <c r="D798" s="39" t="s">
        <v>306</v>
      </c>
      <c r="E798" s="40">
        <v>8.125</v>
      </c>
      <c r="F798" s="40">
        <v>2.125</v>
      </c>
      <c r="G798" s="40">
        <v>0.875</v>
      </c>
      <c r="H798" s="40">
        <f t="shared" si="70"/>
        <v>9.875</v>
      </c>
      <c r="I798" s="40">
        <f t="shared" si="71"/>
        <v>3.875</v>
      </c>
      <c r="J798" s="38" t="s">
        <v>302</v>
      </c>
      <c r="K798" s="40">
        <f>3*I798</f>
        <v>11.625</v>
      </c>
      <c r="L798" s="40">
        <f>H798</f>
        <v>9.875</v>
      </c>
      <c r="M798" s="61">
        <v>3</v>
      </c>
      <c r="N798" s="38">
        <v>2355</v>
      </c>
      <c r="O798" s="38" t="s">
        <v>1338</v>
      </c>
      <c r="P798" s="51"/>
      <c r="Q798" s="38"/>
      <c r="R798" s="168"/>
      <c r="S798" s="39"/>
      <c r="T798" s="43"/>
      <c r="U798" s="43"/>
      <c r="V798" s="43"/>
      <c r="W798" s="43"/>
      <c r="X798" s="43"/>
      <c r="Y798" s="250" t="s">
        <v>1338</v>
      </c>
    </row>
    <row r="799" spans="2:25">
      <c r="B799" s="26"/>
      <c r="C799" s="45" t="s">
        <v>40</v>
      </c>
      <c r="D799" s="45" t="s">
        <v>306</v>
      </c>
      <c r="E799" s="46">
        <v>3.125</v>
      </c>
      <c r="F799" s="46">
        <v>3.125</v>
      </c>
      <c r="G799" s="46">
        <v>1</v>
      </c>
      <c r="H799" s="46">
        <f t="shared" si="70"/>
        <v>5.125</v>
      </c>
      <c r="I799" s="46">
        <f t="shared" si="71"/>
        <v>5.125</v>
      </c>
      <c r="J799" s="44" t="s">
        <v>302</v>
      </c>
      <c r="K799" s="46">
        <v>37.625</v>
      </c>
      <c r="L799" s="46">
        <v>26.824999999999999</v>
      </c>
      <c r="M799" s="60">
        <v>35</v>
      </c>
      <c r="N799" s="44">
        <v>2356</v>
      </c>
      <c r="O799" s="44" t="s">
        <v>269</v>
      </c>
      <c r="P799" s="52"/>
      <c r="Q799" s="44"/>
      <c r="R799" s="167"/>
      <c r="S799" s="45"/>
      <c r="T799" s="49"/>
      <c r="U799" s="49"/>
      <c r="V799" s="49"/>
      <c r="W799" s="49"/>
      <c r="X799" s="49"/>
      <c r="Y799" s="250" t="s">
        <v>269</v>
      </c>
    </row>
    <row r="800" spans="2:25">
      <c r="B800" s="26"/>
      <c r="C800" s="39" t="s">
        <v>38</v>
      </c>
      <c r="D800" s="39" t="s">
        <v>301</v>
      </c>
      <c r="E800" s="40">
        <v>5.25</v>
      </c>
      <c r="F800" s="40">
        <v>3.75</v>
      </c>
      <c r="G800" s="40">
        <v>0.875</v>
      </c>
      <c r="H800" s="40">
        <f t="shared" si="70"/>
        <v>7</v>
      </c>
      <c r="I800" s="40">
        <f t="shared" si="71"/>
        <v>5.5</v>
      </c>
      <c r="J800" s="38" t="s">
        <v>302</v>
      </c>
      <c r="K800" s="40">
        <f>H800</f>
        <v>7</v>
      </c>
      <c r="L800" s="40">
        <f>I800*2</f>
        <v>11</v>
      </c>
      <c r="M800" s="61">
        <v>2</v>
      </c>
      <c r="N800" s="38">
        <v>2358</v>
      </c>
      <c r="O800" s="38" t="s">
        <v>1338</v>
      </c>
      <c r="P800" s="51"/>
      <c r="Q800" s="38"/>
      <c r="R800" s="168"/>
      <c r="S800" s="39"/>
      <c r="T800" s="43"/>
      <c r="U800" s="43"/>
      <c r="V800" s="43"/>
      <c r="W800" s="43"/>
      <c r="X800" s="43"/>
      <c r="Y800" s="250" t="s">
        <v>1338</v>
      </c>
    </row>
    <row r="801" spans="2:25">
      <c r="B801" s="26"/>
      <c r="C801" s="45" t="s">
        <v>37</v>
      </c>
      <c r="D801" s="45" t="s">
        <v>2025</v>
      </c>
      <c r="E801" s="46">
        <v>5.3125</v>
      </c>
      <c r="F801" s="46">
        <v>3.875</v>
      </c>
      <c r="G801" s="46">
        <v>0.5625</v>
      </c>
      <c r="H801" s="46">
        <f t="shared" si="70"/>
        <v>6.4375</v>
      </c>
      <c r="I801" s="46">
        <f t="shared" si="71"/>
        <v>5</v>
      </c>
      <c r="J801" s="44" t="s">
        <v>302</v>
      </c>
      <c r="K801" s="46">
        <f>H801</f>
        <v>6.4375</v>
      </c>
      <c r="L801" s="46">
        <f>I801*2</f>
        <v>10</v>
      </c>
      <c r="M801" s="60">
        <v>2</v>
      </c>
      <c r="N801" s="44">
        <v>2358</v>
      </c>
      <c r="O801" s="44" t="s">
        <v>1338</v>
      </c>
      <c r="P801" s="52"/>
      <c r="Q801" s="44"/>
      <c r="R801" s="167"/>
      <c r="S801" s="45"/>
      <c r="T801" s="49"/>
      <c r="U801" s="49"/>
      <c r="V801" s="49"/>
      <c r="W801" s="49"/>
      <c r="X801" s="49"/>
      <c r="Y801" s="250" t="s">
        <v>1338</v>
      </c>
    </row>
    <row r="802" spans="2:25">
      <c r="B802" s="26"/>
      <c r="C802" s="39" t="s">
        <v>21</v>
      </c>
      <c r="D802" s="39" t="s">
        <v>301</v>
      </c>
      <c r="E802" s="40">
        <v>4</v>
      </c>
      <c r="F802" s="40">
        <v>2.5</v>
      </c>
      <c r="G802" s="40">
        <v>1.625</v>
      </c>
      <c r="H802" s="40">
        <f t="shared" si="70"/>
        <v>7.25</v>
      </c>
      <c r="I802" s="40">
        <f t="shared" si="71"/>
        <v>5.75</v>
      </c>
      <c r="J802" s="38" t="s">
        <v>302</v>
      </c>
      <c r="K802" s="40">
        <f>2*I802</f>
        <v>11.5</v>
      </c>
      <c r="L802" s="40">
        <f>H802</f>
        <v>7.25</v>
      </c>
      <c r="M802" s="61">
        <v>2</v>
      </c>
      <c r="N802" s="38">
        <v>2364</v>
      </c>
      <c r="O802" s="38" t="s">
        <v>1338</v>
      </c>
      <c r="P802" s="51"/>
      <c r="Q802" s="38"/>
      <c r="R802" s="168"/>
      <c r="S802" s="39"/>
      <c r="T802" s="43"/>
      <c r="U802" s="43"/>
      <c r="V802" s="43"/>
      <c r="W802" s="43"/>
      <c r="X802" s="43"/>
      <c r="Y802" s="250" t="s">
        <v>1338</v>
      </c>
    </row>
    <row r="803" spans="2:25">
      <c r="B803" s="26"/>
      <c r="C803" s="45" t="s">
        <v>20</v>
      </c>
      <c r="D803" s="45" t="s">
        <v>306</v>
      </c>
      <c r="E803" s="46">
        <v>4.125</v>
      </c>
      <c r="F803" s="46">
        <v>2.625</v>
      </c>
      <c r="G803" s="46">
        <v>1.125</v>
      </c>
      <c r="H803" s="46">
        <f t="shared" si="70"/>
        <v>6.375</v>
      </c>
      <c r="I803" s="46">
        <f t="shared" si="71"/>
        <v>4.875</v>
      </c>
      <c r="J803" s="44" t="s">
        <v>302</v>
      </c>
      <c r="K803" s="46">
        <f>2*I803</f>
        <v>9.75</v>
      </c>
      <c r="L803" s="46">
        <f>H803</f>
        <v>6.375</v>
      </c>
      <c r="M803" s="60">
        <v>2</v>
      </c>
      <c r="N803" s="44">
        <v>2364</v>
      </c>
      <c r="O803" s="44" t="s">
        <v>1338</v>
      </c>
      <c r="P803" s="52"/>
      <c r="Q803" s="44"/>
      <c r="R803" s="167"/>
      <c r="S803" s="45"/>
      <c r="T803" s="49"/>
      <c r="U803" s="49"/>
      <c r="V803" s="49"/>
      <c r="W803" s="49"/>
      <c r="X803" s="49"/>
      <c r="Y803" s="250" t="s">
        <v>1338</v>
      </c>
    </row>
    <row r="804" spans="2:25">
      <c r="B804" s="26"/>
      <c r="C804" s="39" t="s">
        <v>2341</v>
      </c>
      <c r="D804" s="39" t="s">
        <v>301</v>
      </c>
      <c r="E804" s="40">
        <v>7.5</v>
      </c>
      <c r="F804" s="40">
        <v>1.5</v>
      </c>
      <c r="G804" s="40">
        <v>1.25</v>
      </c>
      <c r="H804" s="40">
        <f t="shared" si="70"/>
        <v>10</v>
      </c>
      <c r="I804" s="40">
        <f t="shared" si="71"/>
        <v>4</v>
      </c>
      <c r="J804" s="38" t="s">
        <v>318</v>
      </c>
      <c r="K804" s="40">
        <v>19.625</v>
      </c>
      <c r="L804" s="40">
        <v>16.0139</v>
      </c>
      <c r="M804" s="61">
        <v>8</v>
      </c>
      <c r="N804" s="38">
        <v>2365</v>
      </c>
      <c r="O804" s="38" t="s">
        <v>2321</v>
      </c>
      <c r="P804" s="57">
        <v>42797</v>
      </c>
      <c r="Q804" s="38"/>
      <c r="R804" s="168"/>
      <c r="S804" s="39"/>
      <c r="T804" s="43"/>
      <c r="U804" s="43"/>
      <c r="V804" s="43"/>
      <c r="W804" s="43"/>
      <c r="X804" s="43"/>
      <c r="Y804" s="250" t="s">
        <v>2321</v>
      </c>
    </row>
    <row r="805" spans="2:25">
      <c r="B805" s="26"/>
      <c r="C805" s="45" t="s">
        <v>19</v>
      </c>
      <c r="D805" s="45" t="s">
        <v>301</v>
      </c>
      <c r="E805" s="46">
        <v>7.5</v>
      </c>
      <c r="F805" s="46">
        <v>1.5</v>
      </c>
      <c r="G805" s="46">
        <v>1.25</v>
      </c>
      <c r="H805" s="46">
        <f t="shared" si="70"/>
        <v>10</v>
      </c>
      <c r="I805" s="46">
        <f t="shared" si="71"/>
        <v>4</v>
      </c>
      <c r="J805" s="44" t="s">
        <v>302</v>
      </c>
      <c r="K805" s="46">
        <f>2*I805</f>
        <v>8</v>
      </c>
      <c r="L805" s="46">
        <f>H805</f>
        <v>10</v>
      </c>
      <c r="M805" s="60">
        <v>2</v>
      </c>
      <c r="N805" s="44">
        <v>2365</v>
      </c>
      <c r="O805" s="44" t="s">
        <v>1338</v>
      </c>
      <c r="P805" s="52"/>
      <c r="Q805" s="44"/>
      <c r="R805" s="167"/>
      <c r="S805" s="45"/>
      <c r="T805" s="49"/>
      <c r="U805" s="49"/>
      <c r="V805" s="49"/>
      <c r="W805" s="49"/>
      <c r="X805" s="49"/>
      <c r="Y805" s="250" t="s">
        <v>1338</v>
      </c>
    </row>
    <row r="806" spans="2:25">
      <c r="B806" s="26"/>
      <c r="C806" s="39" t="s">
        <v>18</v>
      </c>
      <c r="D806" s="39" t="s">
        <v>306</v>
      </c>
      <c r="E806" s="40">
        <v>7.875</v>
      </c>
      <c r="F806" s="40">
        <v>1.625</v>
      </c>
      <c r="G806" s="40">
        <v>0.75</v>
      </c>
      <c r="H806" s="40">
        <f t="shared" si="70"/>
        <v>9.375</v>
      </c>
      <c r="I806" s="40">
        <f t="shared" si="71"/>
        <v>3.125</v>
      </c>
      <c r="J806" s="38" t="s">
        <v>302</v>
      </c>
      <c r="K806" s="40">
        <f>2*I806</f>
        <v>6.25</v>
      </c>
      <c r="L806" s="40">
        <f>H806</f>
        <v>9.375</v>
      </c>
      <c r="M806" s="61">
        <v>2</v>
      </c>
      <c r="N806" s="38">
        <v>2365</v>
      </c>
      <c r="O806" s="38" t="s">
        <v>1338</v>
      </c>
      <c r="P806" s="51"/>
      <c r="Q806" s="38"/>
      <c r="R806" s="168"/>
      <c r="S806" s="39"/>
      <c r="T806" s="43"/>
      <c r="U806" s="43"/>
      <c r="V806" s="43"/>
      <c r="W806" s="43"/>
      <c r="X806" s="43"/>
      <c r="Y806" s="250" t="s">
        <v>1338</v>
      </c>
    </row>
    <row r="807" spans="2:25">
      <c r="B807" s="26"/>
      <c r="C807" s="45" t="s">
        <v>17</v>
      </c>
      <c r="D807" s="45" t="s">
        <v>1970</v>
      </c>
      <c r="E807" s="46">
        <v>11.125</v>
      </c>
      <c r="F807" s="46">
        <v>10</v>
      </c>
      <c r="G807" s="46">
        <v>1E-3</v>
      </c>
      <c r="H807" s="46">
        <v>11.125</v>
      </c>
      <c r="I807" s="46">
        <v>10</v>
      </c>
      <c r="J807" s="44" t="s">
        <v>302</v>
      </c>
      <c r="K807" s="46">
        <v>11.125</v>
      </c>
      <c r="L807" s="46">
        <v>10</v>
      </c>
      <c r="M807" s="60">
        <v>1</v>
      </c>
      <c r="N807" s="44">
        <v>2366</v>
      </c>
      <c r="O807" s="44" t="s">
        <v>1338</v>
      </c>
      <c r="P807" s="52"/>
      <c r="Q807" s="44"/>
      <c r="R807" s="167"/>
      <c r="S807" s="45"/>
      <c r="T807" s="49"/>
      <c r="U807" s="49"/>
      <c r="V807" s="49"/>
      <c r="W807" s="49"/>
      <c r="X807" s="49"/>
      <c r="Y807" s="250" t="s">
        <v>1338</v>
      </c>
    </row>
    <row r="808" spans="2:25">
      <c r="B808" s="26"/>
      <c r="C808" s="39" t="s">
        <v>96</v>
      </c>
      <c r="D808" s="39" t="s">
        <v>94</v>
      </c>
      <c r="E808" s="40">
        <v>2.5</v>
      </c>
      <c r="F808" s="40">
        <v>2.5</v>
      </c>
      <c r="G808" s="40">
        <v>0.625</v>
      </c>
      <c r="H808" s="40">
        <f t="shared" ref="H808:H815" si="72">E808+G808*2</f>
        <v>3.75</v>
      </c>
      <c r="I808" s="40">
        <f t="shared" ref="I808:I815" si="73">F808+G808*2</f>
        <v>3.75</v>
      </c>
      <c r="J808" s="38" t="s">
        <v>302</v>
      </c>
      <c r="K808" s="40">
        <f>10*H808</f>
        <v>37.5</v>
      </c>
      <c r="L808" s="40">
        <f>7*I808</f>
        <v>26.25</v>
      </c>
      <c r="M808" s="61">
        <v>70</v>
      </c>
      <c r="N808" s="38">
        <v>2367</v>
      </c>
      <c r="O808" s="38" t="s">
        <v>269</v>
      </c>
      <c r="P808" s="51"/>
      <c r="Q808" s="38"/>
      <c r="R808" s="168"/>
      <c r="S808" s="39"/>
      <c r="T808" s="43"/>
      <c r="U808" s="43"/>
      <c r="V808" s="43"/>
      <c r="W808" s="43"/>
      <c r="X808" s="43"/>
      <c r="Y808" s="250" t="s">
        <v>269</v>
      </c>
    </row>
    <row r="809" spans="2:25">
      <c r="B809" s="26"/>
      <c r="C809" s="45" t="s">
        <v>95</v>
      </c>
      <c r="D809" s="45" t="s">
        <v>306</v>
      </c>
      <c r="E809" s="46">
        <v>2.625</v>
      </c>
      <c r="F809" s="46">
        <v>2.625</v>
      </c>
      <c r="G809" s="46">
        <v>1</v>
      </c>
      <c r="H809" s="46">
        <f t="shared" si="72"/>
        <v>4.625</v>
      </c>
      <c r="I809" s="46">
        <f t="shared" si="73"/>
        <v>4.625</v>
      </c>
      <c r="J809" s="44" t="s">
        <v>302</v>
      </c>
      <c r="K809" s="46">
        <f>8*H809</f>
        <v>37</v>
      </c>
      <c r="L809" s="46">
        <f>6*I809</f>
        <v>27.75</v>
      </c>
      <c r="M809" s="60">
        <v>48</v>
      </c>
      <c r="N809" s="44">
        <v>2367</v>
      </c>
      <c r="O809" s="44" t="s">
        <v>269</v>
      </c>
      <c r="P809" s="52"/>
      <c r="Q809" s="44"/>
      <c r="R809" s="167"/>
      <c r="S809" s="45"/>
      <c r="T809" s="49"/>
      <c r="U809" s="49"/>
      <c r="V809" s="49"/>
      <c r="W809" s="49"/>
      <c r="X809" s="49"/>
      <c r="Y809" s="250" t="s">
        <v>269</v>
      </c>
    </row>
    <row r="810" spans="2:25">
      <c r="B810" s="26"/>
      <c r="C810" s="39" t="s">
        <v>58</v>
      </c>
      <c r="D810" s="39" t="s">
        <v>301</v>
      </c>
      <c r="E810" s="40">
        <v>5.25</v>
      </c>
      <c r="F810" s="40">
        <v>3.75</v>
      </c>
      <c r="G810" s="40">
        <v>1.5</v>
      </c>
      <c r="H810" s="40">
        <f t="shared" si="72"/>
        <v>8.25</v>
      </c>
      <c r="I810" s="40">
        <f t="shared" si="73"/>
        <v>6.75</v>
      </c>
      <c r="J810" s="38" t="s">
        <v>302</v>
      </c>
      <c r="K810" s="40">
        <f>2*I810</f>
        <v>13.5</v>
      </c>
      <c r="L810" s="40">
        <f t="shared" ref="L810:L815" si="74">H810</f>
        <v>8.25</v>
      </c>
      <c r="M810" s="61">
        <v>2</v>
      </c>
      <c r="N810" s="38">
        <v>2368</v>
      </c>
      <c r="O810" s="38" t="s">
        <v>1338</v>
      </c>
      <c r="P810" s="51"/>
      <c r="Q810" s="38"/>
      <c r="R810" s="168"/>
      <c r="S810" s="39"/>
      <c r="T810" s="43"/>
      <c r="U810" s="43"/>
      <c r="V810" s="43"/>
      <c r="W810" s="43"/>
      <c r="X810" s="43"/>
      <c r="Y810" s="250" t="s">
        <v>1338</v>
      </c>
    </row>
    <row r="811" spans="2:25">
      <c r="B811" s="26"/>
      <c r="C811" s="45" t="s">
        <v>57</v>
      </c>
      <c r="D811" s="45" t="s">
        <v>306</v>
      </c>
      <c r="E811" s="46">
        <v>5.375</v>
      </c>
      <c r="F811" s="46">
        <v>3.875</v>
      </c>
      <c r="G811" s="46">
        <v>0.625</v>
      </c>
      <c r="H811" s="46">
        <f t="shared" si="72"/>
        <v>6.625</v>
      </c>
      <c r="I811" s="46">
        <f t="shared" si="73"/>
        <v>5.125</v>
      </c>
      <c r="J811" s="44" t="s">
        <v>302</v>
      </c>
      <c r="K811" s="46">
        <f>2*I811</f>
        <v>10.25</v>
      </c>
      <c r="L811" s="46">
        <f t="shared" si="74"/>
        <v>6.625</v>
      </c>
      <c r="M811" s="60">
        <v>2</v>
      </c>
      <c r="N811" s="44">
        <v>2368</v>
      </c>
      <c r="O811" s="44" t="s">
        <v>1338</v>
      </c>
      <c r="P811" s="52"/>
      <c r="Q811" s="44"/>
      <c r="R811" s="167"/>
      <c r="S811" s="45"/>
      <c r="T811" s="49"/>
      <c r="U811" s="49"/>
      <c r="V811" s="49"/>
      <c r="W811" s="49"/>
      <c r="X811" s="49"/>
      <c r="Y811" s="250" t="s">
        <v>1338</v>
      </c>
    </row>
    <row r="812" spans="2:25">
      <c r="B812" s="26"/>
      <c r="C812" s="39" t="s">
        <v>36</v>
      </c>
      <c r="D812" s="39" t="s">
        <v>301</v>
      </c>
      <c r="E812" s="40">
        <v>6.125</v>
      </c>
      <c r="F812" s="40">
        <v>4.875</v>
      </c>
      <c r="G812" s="40">
        <v>0.75</v>
      </c>
      <c r="H812" s="40">
        <f t="shared" si="72"/>
        <v>7.625</v>
      </c>
      <c r="I812" s="40">
        <f t="shared" si="73"/>
        <v>6.375</v>
      </c>
      <c r="J812" s="38" t="s">
        <v>302</v>
      </c>
      <c r="K812" s="40">
        <f>I812</f>
        <v>6.375</v>
      </c>
      <c r="L812" s="40">
        <f t="shared" si="74"/>
        <v>7.625</v>
      </c>
      <c r="M812" s="61">
        <v>1</v>
      </c>
      <c r="N812" s="38">
        <v>2372</v>
      </c>
      <c r="O812" s="38" t="s">
        <v>1338</v>
      </c>
      <c r="P812" s="42"/>
      <c r="Q812" s="38"/>
      <c r="R812" s="168"/>
      <c r="S812" s="39"/>
      <c r="T812" s="43"/>
      <c r="U812" s="43"/>
      <c r="V812" s="43"/>
      <c r="W812" s="43"/>
      <c r="X812" s="43"/>
      <c r="Y812" s="250" t="s">
        <v>1338</v>
      </c>
    </row>
    <row r="813" spans="2:25">
      <c r="B813" s="26"/>
      <c r="C813" s="45" t="s">
        <v>35</v>
      </c>
      <c r="D813" s="45" t="s">
        <v>306</v>
      </c>
      <c r="E813" s="46">
        <v>6.25</v>
      </c>
      <c r="F813" s="46">
        <v>5</v>
      </c>
      <c r="G813" s="46">
        <f>9/16</f>
        <v>0.5625</v>
      </c>
      <c r="H813" s="46">
        <f t="shared" si="72"/>
        <v>7.375</v>
      </c>
      <c r="I813" s="46">
        <f t="shared" si="73"/>
        <v>6.125</v>
      </c>
      <c r="J813" s="44" t="s">
        <v>302</v>
      </c>
      <c r="K813" s="46">
        <f>I813</f>
        <v>6.125</v>
      </c>
      <c r="L813" s="46">
        <f t="shared" si="74"/>
        <v>7.375</v>
      </c>
      <c r="M813" s="60">
        <v>1</v>
      </c>
      <c r="N813" s="44">
        <v>2372</v>
      </c>
      <c r="O813" s="44" t="s">
        <v>1338</v>
      </c>
      <c r="P813" s="48"/>
      <c r="Q813" s="44"/>
      <c r="R813" s="167"/>
      <c r="S813" s="45"/>
      <c r="T813" s="49"/>
      <c r="U813" s="49"/>
      <c r="V813" s="49"/>
      <c r="W813" s="49"/>
      <c r="X813" s="49"/>
      <c r="Y813" s="250" t="s">
        <v>1338</v>
      </c>
    </row>
    <row r="814" spans="2:25">
      <c r="B814" s="26"/>
      <c r="C814" s="39" t="s">
        <v>196</v>
      </c>
      <c r="D814" s="39" t="s">
        <v>306</v>
      </c>
      <c r="E814" s="40">
        <v>10.1875</v>
      </c>
      <c r="F814" s="40">
        <v>7.25</v>
      </c>
      <c r="G814" s="40">
        <v>1.625</v>
      </c>
      <c r="H814" s="40">
        <f t="shared" si="72"/>
        <v>13.4375</v>
      </c>
      <c r="I814" s="40">
        <f t="shared" si="73"/>
        <v>10.5</v>
      </c>
      <c r="J814" s="38" t="s">
        <v>302</v>
      </c>
      <c r="K814" s="40">
        <f>I814</f>
        <v>10.5</v>
      </c>
      <c r="L814" s="40">
        <f t="shared" si="74"/>
        <v>13.4375</v>
      </c>
      <c r="M814" s="61">
        <v>1</v>
      </c>
      <c r="N814" s="38">
        <v>2373</v>
      </c>
      <c r="O814" s="38" t="s">
        <v>1338</v>
      </c>
      <c r="P814" s="42"/>
      <c r="Q814" s="38"/>
      <c r="R814" s="168"/>
      <c r="S814" s="39"/>
      <c r="T814" s="43"/>
      <c r="U814" s="43"/>
      <c r="V814" s="43"/>
      <c r="W814" s="43"/>
      <c r="X814" s="43"/>
      <c r="Y814" s="250" t="s">
        <v>1338</v>
      </c>
    </row>
    <row r="815" spans="2:25">
      <c r="B815" s="26"/>
      <c r="C815" s="45" t="s">
        <v>197</v>
      </c>
      <c r="D815" s="45" t="s">
        <v>301</v>
      </c>
      <c r="E815" s="46">
        <v>10.0625</v>
      </c>
      <c r="F815" s="46">
        <v>7.125</v>
      </c>
      <c r="G815" s="46">
        <v>1.5</v>
      </c>
      <c r="H815" s="46">
        <f t="shared" si="72"/>
        <v>13.0625</v>
      </c>
      <c r="I815" s="46">
        <f t="shared" si="73"/>
        <v>10.125</v>
      </c>
      <c r="J815" s="44" t="s">
        <v>302</v>
      </c>
      <c r="K815" s="46">
        <f>I815</f>
        <v>10.125</v>
      </c>
      <c r="L815" s="46">
        <f t="shared" si="74"/>
        <v>13.0625</v>
      </c>
      <c r="M815" s="60">
        <v>1</v>
      </c>
      <c r="N815" s="44">
        <v>2373</v>
      </c>
      <c r="O815" s="44" t="s">
        <v>1338</v>
      </c>
      <c r="P815" s="48"/>
      <c r="Q815" s="44"/>
      <c r="R815" s="167"/>
      <c r="S815" s="45"/>
      <c r="T815" s="49"/>
      <c r="U815" s="49"/>
      <c r="V815" s="49"/>
      <c r="W815" s="49"/>
      <c r="X815" s="49"/>
      <c r="Y815" s="250" t="s">
        <v>1338</v>
      </c>
    </row>
    <row r="816" spans="2:25">
      <c r="B816" s="26"/>
      <c r="C816" s="39" t="s">
        <v>42</v>
      </c>
      <c r="D816" s="39" t="s">
        <v>301</v>
      </c>
      <c r="E816" s="40">
        <v>8.5</v>
      </c>
      <c r="F816" s="40">
        <v>2.5</v>
      </c>
      <c r="G816" s="40">
        <v>1.5</v>
      </c>
      <c r="H816" s="40">
        <f t="shared" ref="H816:H850" si="75">(E816+G816*2)</f>
        <v>11.5</v>
      </c>
      <c r="I816" s="40">
        <f t="shared" ref="I816:I850" si="76">(F816+G816*2)</f>
        <v>5.5</v>
      </c>
      <c r="J816" s="38" t="s">
        <v>302</v>
      </c>
      <c r="K816" s="40">
        <f>H816</f>
        <v>11.5</v>
      </c>
      <c r="L816" s="40">
        <f>I816*2</f>
        <v>11</v>
      </c>
      <c r="M816" s="61">
        <v>2</v>
      </c>
      <c r="N816" s="38">
        <v>2378</v>
      </c>
      <c r="O816" s="38" t="s">
        <v>1338</v>
      </c>
      <c r="P816" s="42"/>
      <c r="Q816" s="38"/>
      <c r="R816" s="168"/>
      <c r="S816" s="39"/>
      <c r="T816" s="43"/>
      <c r="U816" s="43"/>
      <c r="V816" s="43"/>
      <c r="W816" s="43"/>
      <c r="X816" s="43"/>
      <c r="Y816" s="250" t="s">
        <v>1338</v>
      </c>
    </row>
    <row r="817" spans="2:25">
      <c r="B817" s="26"/>
      <c r="C817" s="45" t="s">
        <v>42</v>
      </c>
      <c r="D817" s="45" t="s">
        <v>301</v>
      </c>
      <c r="E817" s="46">
        <v>8.5</v>
      </c>
      <c r="F817" s="46">
        <v>2.5</v>
      </c>
      <c r="G817" s="46">
        <v>1.5</v>
      </c>
      <c r="H817" s="46">
        <f t="shared" si="75"/>
        <v>11.5</v>
      </c>
      <c r="I817" s="46">
        <f t="shared" si="76"/>
        <v>5.5</v>
      </c>
      <c r="J817" s="44" t="s">
        <v>302</v>
      </c>
      <c r="K817" s="46"/>
      <c r="L817" s="46"/>
      <c r="M817" s="60">
        <v>2</v>
      </c>
      <c r="N817" s="44">
        <v>2378</v>
      </c>
      <c r="O817" s="44" t="s">
        <v>1338</v>
      </c>
      <c r="P817" s="52"/>
      <c r="Q817" s="44"/>
      <c r="R817" s="167"/>
      <c r="S817" s="45"/>
      <c r="T817" s="49"/>
      <c r="U817" s="49"/>
      <c r="V817" s="49"/>
      <c r="W817" s="49"/>
      <c r="X817" s="49"/>
      <c r="Y817" s="250" t="s">
        <v>1338</v>
      </c>
    </row>
    <row r="818" spans="2:25">
      <c r="B818" s="26"/>
      <c r="C818" s="39" t="s">
        <v>41</v>
      </c>
      <c r="D818" s="39" t="s">
        <v>306</v>
      </c>
      <c r="E818" s="40">
        <v>8.625</v>
      </c>
      <c r="F818" s="40">
        <v>2.625</v>
      </c>
      <c r="G818" s="40">
        <v>0.625</v>
      </c>
      <c r="H818" s="40">
        <f t="shared" si="75"/>
        <v>9.875</v>
      </c>
      <c r="I818" s="40">
        <f t="shared" si="76"/>
        <v>3.875</v>
      </c>
      <c r="J818" s="38" t="s">
        <v>302</v>
      </c>
      <c r="K818" s="40">
        <f>H818</f>
        <v>9.875</v>
      </c>
      <c r="L818" s="40">
        <f>I818*2</f>
        <v>7.75</v>
      </c>
      <c r="M818" s="61">
        <v>2</v>
      </c>
      <c r="N818" s="38">
        <v>2378</v>
      </c>
      <c r="O818" s="38" t="s">
        <v>1338</v>
      </c>
      <c r="P818" s="42"/>
      <c r="Q818" s="38"/>
      <c r="R818" s="168"/>
      <c r="S818" s="39"/>
      <c r="T818" s="43"/>
      <c r="U818" s="43"/>
      <c r="V818" s="43"/>
      <c r="W818" s="43"/>
      <c r="X818" s="43"/>
      <c r="Y818" s="250" t="s">
        <v>1338</v>
      </c>
    </row>
    <row r="819" spans="2:25">
      <c r="B819" s="26"/>
      <c r="C819" s="45" t="s">
        <v>41</v>
      </c>
      <c r="D819" s="45" t="s">
        <v>306</v>
      </c>
      <c r="E819" s="46">
        <v>8.625</v>
      </c>
      <c r="F819" s="46">
        <v>2.625</v>
      </c>
      <c r="G819" s="46">
        <v>0.625</v>
      </c>
      <c r="H819" s="46">
        <f t="shared" si="75"/>
        <v>9.875</v>
      </c>
      <c r="I819" s="46">
        <f t="shared" si="76"/>
        <v>3.875</v>
      </c>
      <c r="J819" s="44" t="s">
        <v>302</v>
      </c>
      <c r="K819" s="46"/>
      <c r="L819" s="46"/>
      <c r="M819" s="60">
        <v>2</v>
      </c>
      <c r="N819" s="44">
        <v>2378</v>
      </c>
      <c r="O819" s="44" t="s">
        <v>1338</v>
      </c>
      <c r="P819" s="52"/>
      <c r="Q819" s="44"/>
      <c r="R819" s="167"/>
      <c r="S819" s="45"/>
      <c r="T819" s="49"/>
      <c r="U819" s="49"/>
      <c r="V819" s="49"/>
      <c r="W819" s="49"/>
      <c r="X819" s="49"/>
      <c r="Y819" s="250" t="s">
        <v>1338</v>
      </c>
    </row>
    <row r="820" spans="2:25">
      <c r="B820" s="26"/>
      <c r="C820" s="39" t="s">
        <v>86</v>
      </c>
      <c r="D820" s="39" t="s">
        <v>301</v>
      </c>
      <c r="E820" s="40">
        <v>5.6875</v>
      </c>
      <c r="F820" s="40">
        <v>2.25</v>
      </c>
      <c r="G820" s="40">
        <v>1.3125</v>
      </c>
      <c r="H820" s="40">
        <f t="shared" si="75"/>
        <v>8.3125</v>
      </c>
      <c r="I820" s="40">
        <f t="shared" si="76"/>
        <v>4.875</v>
      </c>
      <c r="J820" s="38" t="s">
        <v>302</v>
      </c>
      <c r="K820" s="40">
        <f>2*I820</f>
        <v>9.75</v>
      </c>
      <c r="L820" s="40">
        <f>H820</f>
        <v>8.3125</v>
      </c>
      <c r="M820" s="61">
        <v>2</v>
      </c>
      <c r="N820" s="38">
        <v>2381</v>
      </c>
      <c r="O820" s="38" t="s">
        <v>1338</v>
      </c>
      <c r="P820" s="51"/>
      <c r="Q820" s="38"/>
      <c r="R820" s="168"/>
      <c r="S820" s="39"/>
      <c r="T820" s="43"/>
      <c r="U820" s="43"/>
      <c r="V820" s="43"/>
      <c r="W820" s="43"/>
      <c r="X820" s="43"/>
      <c r="Y820" s="250" t="s">
        <v>1338</v>
      </c>
    </row>
    <row r="821" spans="2:25">
      <c r="B821" s="26"/>
      <c r="C821" s="45" t="s">
        <v>87</v>
      </c>
      <c r="D821" s="45" t="s">
        <v>306</v>
      </c>
      <c r="E821" s="46">
        <v>5.8125</v>
      </c>
      <c r="F821" s="46">
        <v>2.375</v>
      </c>
      <c r="G821" s="46">
        <v>1.25</v>
      </c>
      <c r="H821" s="46">
        <f t="shared" si="75"/>
        <v>8.3125</v>
      </c>
      <c r="I821" s="46">
        <f t="shared" si="76"/>
        <v>4.875</v>
      </c>
      <c r="J821" s="44" t="s">
        <v>302</v>
      </c>
      <c r="K821" s="46">
        <f>2*I821</f>
        <v>9.75</v>
      </c>
      <c r="L821" s="46">
        <f>H821</f>
        <v>8.3125</v>
      </c>
      <c r="M821" s="60">
        <v>2</v>
      </c>
      <c r="N821" s="44">
        <v>2381</v>
      </c>
      <c r="O821" s="44" t="s">
        <v>1338</v>
      </c>
      <c r="P821" s="52"/>
      <c r="Q821" s="44"/>
      <c r="R821" s="167"/>
      <c r="S821" s="45"/>
      <c r="T821" s="49"/>
      <c r="U821" s="49"/>
      <c r="V821" s="49"/>
      <c r="W821" s="49"/>
      <c r="X821" s="49"/>
      <c r="Y821" s="250" t="s">
        <v>1338</v>
      </c>
    </row>
    <row r="822" spans="2:25">
      <c r="B822" s="26"/>
      <c r="C822" s="39" t="s">
        <v>2101</v>
      </c>
      <c r="D822" s="39" t="s">
        <v>306</v>
      </c>
      <c r="E822" s="40">
        <v>7.625</v>
      </c>
      <c r="F822" s="40">
        <v>4.5</v>
      </c>
      <c r="G822" s="40">
        <v>0.625</v>
      </c>
      <c r="H822" s="40">
        <f t="shared" si="75"/>
        <v>8.875</v>
      </c>
      <c r="I822" s="40">
        <f t="shared" si="76"/>
        <v>5.75</v>
      </c>
      <c r="J822" s="38" t="s">
        <v>302</v>
      </c>
      <c r="K822" s="40">
        <v>37.263800000000003</v>
      </c>
      <c r="L822" s="40">
        <v>18.645800000000001</v>
      </c>
      <c r="M822" s="61">
        <v>12</v>
      </c>
      <c r="N822" s="38">
        <v>2382</v>
      </c>
      <c r="O822" s="38" t="s">
        <v>269</v>
      </c>
      <c r="P822" s="51" t="s">
        <v>2102</v>
      </c>
      <c r="Q822" s="38"/>
      <c r="R822" s="168"/>
      <c r="S822" s="39"/>
      <c r="T822" s="43"/>
      <c r="U822" s="43"/>
      <c r="V822" s="43"/>
      <c r="W822" s="43"/>
      <c r="X822" s="43"/>
      <c r="Y822" s="250" t="s">
        <v>269</v>
      </c>
    </row>
    <row r="823" spans="2:25">
      <c r="B823" s="26"/>
      <c r="C823" s="45" t="s">
        <v>46</v>
      </c>
      <c r="D823" s="45" t="s">
        <v>301</v>
      </c>
      <c r="E823" s="46">
        <v>7.5</v>
      </c>
      <c r="F823" s="46">
        <v>4.375</v>
      </c>
      <c r="G823" s="46">
        <v>1.0625</v>
      </c>
      <c r="H823" s="46">
        <f t="shared" si="75"/>
        <v>9.625</v>
      </c>
      <c r="I823" s="46">
        <f t="shared" si="76"/>
        <v>6.5</v>
      </c>
      <c r="J823" s="44" t="s">
        <v>302</v>
      </c>
      <c r="K823" s="46">
        <f>2*I823</f>
        <v>13</v>
      </c>
      <c r="L823" s="46">
        <f>H823</f>
        <v>9.625</v>
      </c>
      <c r="M823" s="60">
        <v>2</v>
      </c>
      <c r="N823" s="44">
        <v>2382</v>
      </c>
      <c r="O823" s="44" t="s">
        <v>1338</v>
      </c>
      <c r="P823" s="52"/>
      <c r="Q823" s="44"/>
      <c r="R823" s="167"/>
      <c r="S823" s="45"/>
      <c r="T823" s="49"/>
      <c r="U823" s="49"/>
      <c r="V823" s="49"/>
      <c r="W823" s="49"/>
      <c r="X823" s="49"/>
      <c r="Y823" s="250" t="s">
        <v>1338</v>
      </c>
    </row>
    <row r="824" spans="2:25">
      <c r="B824" s="26"/>
      <c r="C824" s="39" t="s">
        <v>45</v>
      </c>
      <c r="D824" s="39" t="s">
        <v>306</v>
      </c>
      <c r="E824" s="40">
        <v>7.625</v>
      </c>
      <c r="F824" s="40">
        <v>4.5</v>
      </c>
      <c r="G824" s="40">
        <v>0.625</v>
      </c>
      <c r="H824" s="40">
        <f t="shared" si="75"/>
        <v>8.875</v>
      </c>
      <c r="I824" s="40">
        <f t="shared" si="76"/>
        <v>5.75</v>
      </c>
      <c r="J824" s="38" t="s">
        <v>302</v>
      </c>
      <c r="K824" s="40">
        <f>2*I824</f>
        <v>11.5</v>
      </c>
      <c r="L824" s="40">
        <f>H824</f>
        <v>8.875</v>
      </c>
      <c r="M824" s="61">
        <v>2</v>
      </c>
      <c r="N824" s="38">
        <v>2382</v>
      </c>
      <c r="O824" s="38" t="s">
        <v>1338</v>
      </c>
      <c r="P824" s="51"/>
      <c r="Q824" s="38"/>
      <c r="R824" s="168"/>
      <c r="S824" s="39"/>
      <c r="T824" s="43"/>
      <c r="U824" s="43"/>
      <c r="V824" s="43"/>
      <c r="W824" s="43"/>
      <c r="X824" s="43"/>
      <c r="Y824" s="250" t="s">
        <v>1338</v>
      </c>
    </row>
    <row r="825" spans="2:25">
      <c r="B825" s="26"/>
      <c r="C825" s="45" t="s">
        <v>1410</v>
      </c>
      <c r="D825" s="45" t="s">
        <v>262</v>
      </c>
      <c r="E825" s="46">
        <v>8.1875</v>
      </c>
      <c r="F825" s="46">
        <v>2.21875</v>
      </c>
      <c r="G825" s="46">
        <v>1E-3</v>
      </c>
      <c r="H825" s="46">
        <f t="shared" si="75"/>
        <v>8.1895000000000007</v>
      </c>
      <c r="I825" s="46">
        <f t="shared" si="76"/>
        <v>2.2207499999999998</v>
      </c>
      <c r="J825" s="44" t="s">
        <v>302</v>
      </c>
      <c r="K825" s="46">
        <v>14.061999999999999</v>
      </c>
      <c r="L825" s="46">
        <v>8.1880000000000006</v>
      </c>
      <c r="M825" s="60">
        <v>2</v>
      </c>
      <c r="N825" s="44">
        <v>2383</v>
      </c>
      <c r="O825" s="44" t="s">
        <v>1338</v>
      </c>
      <c r="P825" s="52"/>
      <c r="Q825" s="44"/>
      <c r="R825" s="167"/>
      <c r="S825" s="45"/>
      <c r="T825" s="49"/>
      <c r="U825" s="49"/>
      <c r="V825" s="49"/>
      <c r="W825" s="49"/>
      <c r="X825" s="49"/>
      <c r="Y825" s="250" t="s">
        <v>1338</v>
      </c>
    </row>
    <row r="826" spans="2:25">
      <c r="B826" s="26"/>
      <c r="C826" s="39" t="s">
        <v>60</v>
      </c>
      <c r="D826" s="39" t="s">
        <v>301</v>
      </c>
      <c r="E826" s="40">
        <v>1.6875</v>
      </c>
      <c r="F826" s="40">
        <v>1.6875</v>
      </c>
      <c r="G826" s="40">
        <v>0.9375</v>
      </c>
      <c r="H826" s="40">
        <f t="shared" si="75"/>
        <v>3.5625</v>
      </c>
      <c r="I826" s="40">
        <f t="shared" si="76"/>
        <v>3.5625</v>
      </c>
      <c r="J826" s="38" t="s">
        <v>302</v>
      </c>
      <c r="K826" s="40">
        <v>36</v>
      </c>
      <c r="L826" s="40">
        <v>28</v>
      </c>
      <c r="M826" s="61">
        <v>63</v>
      </c>
      <c r="N826" s="38">
        <v>2386</v>
      </c>
      <c r="O826" s="38" t="s">
        <v>269</v>
      </c>
      <c r="P826" s="51"/>
      <c r="Q826" s="38"/>
      <c r="R826" s="168"/>
      <c r="S826" s="39"/>
      <c r="T826" s="43"/>
      <c r="U826" s="43"/>
      <c r="V826" s="43"/>
      <c r="W826" s="43"/>
      <c r="X826" s="43"/>
      <c r="Y826" s="250" t="s">
        <v>269</v>
      </c>
    </row>
    <row r="827" spans="2:25">
      <c r="B827" s="26"/>
      <c r="C827" s="45" t="s">
        <v>59</v>
      </c>
      <c r="D827" s="45" t="s">
        <v>306</v>
      </c>
      <c r="E827" s="46">
        <v>1.8125</v>
      </c>
      <c r="F827" s="46">
        <v>1.8125</v>
      </c>
      <c r="G827" s="46">
        <v>1.1875</v>
      </c>
      <c r="H827" s="46">
        <f t="shared" si="75"/>
        <v>4.1875</v>
      </c>
      <c r="I827" s="46">
        <f t="shared" si="76"/>
        <v>4.1875</v>
      </c>
      <c r="J827" s="44" t="s">
        <v>302</v>
      </c>
      <c r="K827" s="46">
        <v>36</v>
      </c>
      <c r="L827" s="46">
        <v>28</v>
      </c>
      <c r="M827" s="60">
        <v>63</v>
      </c>
      <c r="N827" s="44">
        <v>2386</v>
      </c>
      <c r="O827" s="44" t="s">
        <v>269</v>
      </c>
      <c r="P827" s="52"/>
      <c r="Q827" s="44"/>
      <c r="R827" s="167"/>
      <c r="S827" s="45"/>
      <c r="T827" s="49"/>
      <c r="U827" s="49"/>
      <c r="V827" s="49"/>
      <c r="W827" s="49"/>
      <c r="X827" s="49"/>
      <c r="Y827" s="250" t="s">
        <v>269</v>
      </c>
    </row>
    <row r="828" spans="2:25">
      <c r="B828" s="26"/>
      <c r="C828" s="39" t="s">
        <v>121</v>
      </c>
      <c r="D828" s="39" t="s">
        <v>306</v>
      </c>
      <c r="E828" s="40">
        <v>10.1875</v>
      </c>
      <c r="F828" s="40">
        <v>2.9375</v>
      </c>
      <c r="G828" s="40">
        <v>0.875</v>
      </c>
      <c r="H828" s="40">
        <f t="shared" si="75"/>
        <v>11.9375</v>
      </c>
      <c r="I828" s="40">
        <f t="shared" si="76"/>
        <v>4.6875</v>
      </c>
      <c r="J828" s="38" t="s">
        <v>302</v>
      </c>
      <c r="K828" s="40">
        <f>H828</f>
        <v>11.9375</v>
      </c>
      <c r="L828" s="40">
        <f>I828</f>
        <v>4.6875</v>
      </c>
      <c r="M828" s="61">
        <v>1</v>
      </c>
      <c r="N828" s="38">
        <v>2388</v>
      </c>
      <c r="O828" s="38" t="s">
        <v>1338</v>
      </c>
      <c r="P828" s="51"/>
      <c r="Q828" s="38"/>
      <c r="R828" s="168"/>
      <c r="S828" s="39"/>
      <c r="T828" s="43"/>
      <c r="U828" s="43"/>
      <c r="V828" s="43"/>
      <c r="W828" s="43"/>
      <c r="X828" s="43"/>
      <c r="Y828" s="250" t="s">
        <v>1338</v>
      </c>
    </row>
    <row r="829" spans="2:25">
      <c r="B829" s="26"/>
      <c r="C829" s="45" t="s">
        <v>122</v>
      </c>
      <c r="D829" s="45" t="s">
        <v>301</v>
      </c>
      <c r="E829" s="46">
        <v>10.0625</v>
      </c>
      <c r="F829" s="46">
        <v>2.8125</v>
      </c>
      <c r="G829" s="46">
        <v>0.9375</v>
      </c>
      <c r="H829" s="46">
        <f t="shared" si="75"/>
        <v>11.9375</v>
      </c>
      <c r="I829" s="46">
        <f t="shared" si="76"/>
        <v>4.6875</v>
      </c>
      <c r="J829" s="44" t="s">
        <v>302</v>
      </c>
      <c r="K829" s="46">
        <f>H829</f>
        <v>11.9375</v>
      </c>
      <c r="L829" s="46">
        <f>I829</f>
        <v>4.6875</v>
      </c>
      <c r="M829" s="60">
        <v>1</v>
      </c>
      <c r="N829" s="44">
        <v>2388</v>
      </c>
      <c r="O829" s="44" t="s">
        <v>1338</v>
      </c>
      <c r="P829" s="52"/>
      <c r="Q829" s="44"/>
      <c r="R829" s="167"/>
      <c r="S829" s="45"/>
      <c r="T829" s="49"/>
      <c r="U829" s="49"/>
      <c r="V829" s="49"/>
      <c r="W829" s="49"/>
      <c r="X829" s="49"/>
      <c r="Y829" s="250" t="s">
        <v>1338</v>
      </c>
    </row>
    <row r="830" spans="2:25">
      <c r="B830" s="26"/>
      <c r="C830" s="39" t="s">
        <v>702</v>
      </c>
      <c r="D830" s="39" t="s">
        <v>1788</v>
      </c>
      <c r="E830" s="40">
        <v>4.375</v>
      </c>
      <c r="F830" s="40">
        <v>4.0625</v>
      </c>
      <c r="G830" s="40">
        <v>0.75</v>
      </c>
      <c r="H830" s="40">
        <f t="shared" si="75"/>
        <v>5.875</v>
      </c>
      <c r="I830" s="40">
        <f t="shared" si="76"/>
        <v>5.5625</v>
      </c>
      <c r="J830" s="38" t="s">
        <v>302</v>
      </c>
      <c r="K830" s="40">
        <f>2*I830</f>
        <v>11.125</v>
      </c>
      <c r="L830" s="40">
        <f>I830</f>
        <v>5.5625</v>
      </c>
      <c r="M830" s="61">
        <v>2</v>
      </c>
      <c r="N830" s="38">
        <v>2389</v>
      </c>
      <c r="O830" s="38" t="s">
        <v>1338</v>
      </c>
      <c r="P830" s="51"/>
      <c r="Q830" s="38"/>
      <c r="R830" s="168"/>
      <c r="S830" s="39"/>
      <c r="T830" s="43"/>
      <c r="U830" s="43"/>
      <c r="V830" s="43"/>
      <c r="W830" s="43"/>
      <c r="X830" s="43"/>
      <c r="Y830" s="250" t="s">
        <v>1338</v>
      </c>
    </row>
    <row r="831" spans="2:25">
      <c r="B831" s="26"/>
      <c r="C831" s="59" t="s">
        <v>56</v>
      </c>
      <c r="D831" s="59" t="s">
        <v>301</v>
      </c>
      <c r="E831" s="46">
        <v>10</v>
      </c>
      <c r="F831" s="46">
        <v>7</v>
      </c>
      <c r="G831" s="46">
        <v>2.5</v>
      </c>
      <c r="H831" s="46">
        <f t="shared" si="75"/>
        <v>15</v>
      </c>
      <c r="I831" s="46">
        <f t="shared" si="76"/>
        <v>12</v>
      </c>
      <c r="J831" s="44" t="s">
        <v>302</v>
      </c>
      <c r="K831" s="46">
        <f t="shared" ref="K831:K836" si="77">I831</f>
        <v>12</v>
      </c>
      <c r="L831" s="46">
        <f t="shared" ref="L831:L837" si="78">H831</f>
        <v>15</v>
      </c>
      <c r="M831" s="60">
        <v>1</v>
      </c>
      <c r="N831" s="44">
        <v>2390</v>
      </c>
      <c r="O831" s="44" t="s">
        <v>1338</v>
      </c>
      <c r="P831" s="48"/>
      <c r="Q831" s="44"/>
      <c r="R831" s="167"/>
      <c r="S831" s="45"/>
      <c r="T831" s="49"/>
      <c r="U831" s="49"/>
      <c r="V831" s="49"/>
      <c r="W831" s="49"/>
      <c r="X831" s="49"/>
      <c r="Y831" s="250" t="s">
        <v>1338</v>
      </c>
    </row>
    <row r="832" spans="2:25">
      <c r="B832" s="26"/>
      <c r="C832" s="50" t="s">
        <v>55</v>
      </c>
      <c r="D832" s="50" t="s">
        <v>306</v>
      </c>
      <c r="E832" s="40">
        <v>10.125</v>
      </c>
      <c r="F832" s="40">
        <v>7.125</v>
      </c>
      <c r="G832" s="40">
        <v>2.5</v>
      </c>
      <c r="H832" s="40">
        <f t="shared" si="75"/>
        <v>15.125</v>
      </c>
      <c r="I832" s="40">
        <f t="shared" si="76"/>
        <v>12.125</v>
      </c>
      <c r="J832" s="38" t="s">
        <v>302</v>
      </c>
      <c r="K832" s="40">
        <f t="shared" si="77"/>
        <v>12.125</v>
      </c>
      <c r="L832" s="40">
        <f t="shared" si="78"/>
        <v>15.125</v>
      </c>
      <c r="M832" s="61">
        <v>1</v>
      </c>
      <c r="N832" s="38">
        <v>2390</v>
      </c>
      <c r="O832" s="38" t="s">
        <v>1338</v>
      </c>
      <c r="P832" s="42"/>
      <c r="Q832" s="38"/>
      <c r="R832" s="168"/>
      <c r="S832" s="39"/>
      <c r="T832" s="43"/>
      <c r="U832" s="43"/>
      <c r="V832" s="43"/>
      <c r="W832" s="43"/>
      <c r="X832" s="43"/>
      <c r="Y832" s="250" t="s">
        <v>1338</v>
      </c>
    </row>
    <row r="833" spans="2:25">
      <c r="B833" s="26"/>
      <c r="C833" s="45" t="s">
        <v>61</v>
      </c>
      <c r="D833" s="45" t="s">
        <v>301</v>
      </c>
      <c r="E833" s="46">
        <v>9.5</v>
      </c>
      <c r="F833" s="46">
        <v>5.25</v>
      </c>
      <c r="G833" s="46">
        <v>2.125</v>
      </c>
      <c r="H833" s="46">
        <f t="shared" si="75"/>
        <v>13.75</v>
      </c>
      <c r="I833" s="46">
        <f t="shared" si="76"/>
        <v>9.5</v>
      </c>
      <c r="J833" s="44" t="s">
        <v>302</v>
      </c>
      <c r="K833" s="46">
        <f t="shared" si="77"/>
        <v>9.5</v>
      </c>
      <c r="L833" s="46">
        <f t="shared" si="78"/>
        <v>13.75</v>
      </c>
      <c r="M833" s="60">
        <v>1</v>
      </c>
      <c r="N833" s="44">
        <v>2391</v>
      </c>
      <c r="O833" s="44" t="s">
        <v>1338</v>
      </c>
      <c r="P833" s="48"/>
      <c r="Q833" s="44"/>
      <c r="R833" s="167"/>
      <c r="S833" s="45"/>
      <c r="T833" s="49"/>
      <c r="U833" s="49"/>
      <c r="V833" s="49"/>
      <c r="W833" s="49"/>
      <c r="X833" s="49"/>
      <c r="Y833" s="250" t="s">
        <v>1338</v>
      </c>
    </row>
    <row r="834" spans="2:25">
      <c r="B834" s="26"/>
      <c r="C834" s="39" t="s">
        <v>62</v>
      </c>
      <c r="D834" s="39" t="s">
        <v>306</v>
      </c>
      <c r="E834" s="40">
        <v>9.625</v>
      </c>
      <c r="F834" s="40">
        <v>5.375</v>
      </c>
      <c r="G834" s="40">
        <v>2.125</v>
      </c>
      <c r="H834" s="40">
        <f t="shared" si="75"/>
        <v>13.875</v>
      </c>
      <c r="I834" s="40">
        <f t="shared" si="76"/>
        <v>9.625</v>
      </c>
      <c r="J834" s="38" t="s">
        <v>302</v>
      </c>
      <c r="K834" s="40">
        <f t="shared" si="77"/>
        <v>9.625</v>
      </c>
      <c r="L834" s="40">
        <f t="shared" si="78"/>
        <v>13.875</v>
      </c>
      <c r="M834" s="61">
        <v>1</v>
      </c>
      <c r="N834" s="38">
        <v>2391</v>
      </c>
      <c r="O834" s="38" t="s">
        <v>1338</v>
      </c>
      <c r="P834" s="42"/>
      <c r="Q834" s="38"/>
      <c r="R834" s="168"/>
      <c r="S834" s="39"/>
      <c r="T834" s="43"/>
      <c r="U834" s="43"/>
      <c r="V834" s="43"/>
      <c r="W834" s="43"/>
      <c r="X834" s="43"/>
      <c r="Y834" s="250" t="s">
        <v>1338</v>
      </c>
    </row>
    <row r="835" spans="2:25">
      <c r="B835" s="26"/>
      <c r="C835" s="45" t="s">
        <v>198</v>
      </c>
      <c r="D835" s="45" t="s">
        <v>301</v>
      </c>
      <c r="E835" s="46">
        <v>7</v>
      </c>
      <c r="F835" s="46">
        <v>6</v>
      </c>
      <c r="G835" s="46">
        <v>1.5</v>
      </c>
      <c r="H835" s="46">
        <f t="shared" si="75"/>
        <v>10</v>
      </c>
      <c r="I835" s="46">
        <f t="shared" si="76"/>
        <v>9</v>
      </c>
      <c r="J835" s="44" t="s">
        <v>302</v>
      </c>
      <c r="K835" s="46">
        <f t="shared" si="77"/>
        <v>9</v>
      </c>
      <c r="L835" s="46">
        <f t="shared" si="78"/>
        <v>10</v>
      </c>
      <c r="M835" s="60">
        <v>1</v>
      </c>
      <c r="N835" s="44">
        <v>2394</v>
      </c>
      <c r="O835" s="44" t="s">
        <v>1338</v>
      </c>
      <c r="P835" s="48"/>
      <c r="Q835" s="44"/>
      <c r="R835" s="167"/>
      <c r="S835" s="45"/>
      <c r="T835" s="49"/>
      <c r="U835" s="49"/>
      <c r="V835" s="49"/>
      <c r="W835" s="49"/>
      <c r="X835" s="49"/>
      <c r="Y835" s="250" t="s">
        <v>1338</v>
      </c>
    </row>
    <row r="836" spans="2:25">
      <c r="B836" s="26"/>
      <c r="C836" s="39" t="s">
        <v>199</v>
      </c>
      <c r="D836" s="39" t="s">
        <v>306</v>
      </c>
      <c r="E836" s="40">
        <v>7.125</v>
      </c>
      <c r="F836" s="40">
        <v>6.125</v>
      </c>
      <c r="G836" s="40">
        <v>0.875</v>
      </c>
      <c r="H836" s="40">
        <f t="shared" si="75"/>
        <v>8.875</v>
      </c>
      <c r="I836" s="40">
        <f t="shared" si="76"/>
        <v>7.875</v>
      </c>
      <c r="J836" s="38" t="s">
        <v>302</v>
      </c>
      <c r="K836" s="40">
        <f t="shared" si="77"/>
        <v>7.875</v>
      </c>
      <c r="L836" s="40">
        <f t="shared" si="78"/>
        <v>8.875</v>
      </c>
      <c r="M836" s="61">
        <v>1</v>
      </c>
      <c r="N836" s="38">
        <v>2394</v>
      </c>
      <c r="O836" s="38" t="s">
        <v>1338</v>
      </c>
      <c r="P836" s="42"/>
      <c r="Q836" s="38"/>
      <c r="R836" s="168"/>
      <c r="S836" s="39"/>
      <c r="T836" s="43"/>
      <c r="U836" s="43"/>
      <c r="V836" s="43"/>
      <c r="W836" s="43"/>
      <c r="X836" s="43"/>
      <c r="Y836" s="250" t="s">
        <v>1338</v>
      </c>
    </row>
    <row r="837" spans="2:25">
      <c r="B837" s="26"/>
      <c r="C837" s="45" t="s">
        <v>85</v>
      </c>
      <c r="D837" s="45" t="s">
        <v>301</v>
      </c>
      <c r="E837" s="46">
        <v>4.125</v>
      </c>
      <c r="F837" s="46">
        <v>2.125</v>
      </c>
      <c r="G837" s="46">
        <v>3</v>
      </c>
      <c r="H837" s="46">
        <f t="shared" si="75"/>
        <v>10.125</v>
      </c>
      <c r="I837" s="46">
        <f t="shared" si="76"/>
        <v>8.125</v>
      </c>
      <c r="J837" s="44" t="s">
        <v>302</v>
      </c>
      <c r="K837" s="46">
        <f>2*I837</f>
        <v>16.25</v>
      </c>
      <c r="L837" s="46">
        <f t="shared" si="78"/>
        <v>10.125</v>
      </c>
      <c r="M837" s="60">
        <v>2</v>
      </c>
      <c r="N837" s="44">
        <v>2401</v>
      </c>
      <c r="O837" s="44" t="s">
        <v>1338</v>
      </c>
      <c r="P837" s="48"/>
      <c r="Q837" s="44"/>
      <c r="R837" s="167"/>
      <c r="S837" s="45"/>
      <c r="T837" s="49"/>
      <c r="U837" s="49"/>
      <c r="V837" s="49"/>
      <c r="W837" s="49"/>
      <c r="X837" s="49"/>
      <c r="Y837" s="250" t="s">
        <v>1338</v>
      </c>
    </row>
    <row r="838" spans="2:25">
      <c r="B838" s="26"/>
      <c r="C838" s="39" t="s">
        <v>84</v>
      </c>
      <c r="D838" s="39" t="s">
        <v>306</v>
      </c>
      <c r="E838" s="40">
        <v>4.25</v>
      </c>
      <c r="F838" s="40">
        <v>2.25</v>
      </c>
      <c r="G838" s="40">
        <v>1</v>
      </c>
      <c r="H838" s="40">
        <f t="shared" si="75"/>
        <v>6.25</v>
      </c>
      <c r="I838" s="40">
        <f t="shared" si="76"/>
        <v>4.25</v>
      </c>
      <c r="J838" s="38" t="s">
        <v>302</v>
      </c>
      <c r="K838" s="40">
        <f>2*H838</f>
        <v>12.5</v>
      </c>
      <c r="L838" s="40">
        <f>2*I838</f>
        <v>8.5</v>
      </c>
      <c r="M838" s="61">
        <v>4</v>
      </c>
      <c r="N838" s="38">
        <v>2401</v>
      </c>
      <c r="O838" s="38" t="s">
        <v>1338</v>
      </c>
      <c r="P838" s="42"/>
      <c r="Q838" s="38"/>
      <c r="R838" s="168"/>
      <c r="S838" s="39"/>
      <c r="T838" s="43"/>
      <c r="U838" s="43"/>
      <c r="V838" s="43"/>
      <c r="W838" s="43"/>
      <c r="X838" s="43"/>
      <c r="Y838" s="250" t="s">
        <v>1338</v>
      </c>
    </row>
    <row r="839" spans="2:25">
      <c r="B839" s="26"/>
      <c r="C839" s="45" t="s">
        <v>1565</v>
      </c>
      <c r="D839" s="45" t="s">
        <v>306</v>
      </c>
      <c r="E839" s="46">
        <v>3.875</v>
      </c>
      <c r="F839" s="46">
        <v>3.875</v>
      </c>
      <c r="G839" s="46">
        <v>0.875</v>
      </c>
      <c r="H839" s="46">
        <f t="shared" si="75"/>
        <v>5.625</v>
      </c>
      <c r="I839" s="46">
        <f t="shared" si="76"/>
        <v>5.625</v>
      </c>
      <c r="J839" s="44" t="s">
        <v>302</v>
      </c>
      <c r="K839" s="46">
        <f>I839</f>
        <v>5.625</v>
      </c>
      <c r="L839" s="46">
        <f>H839</f>
        <v>5.625</v>
      </c>
      <c r="M839" s="60">
        <v>1</v>
      </c>
      <c r="N839" s="44">
        <v>2405</v>
      </c>
      <c r="O839" s="44" t="s">
        <v>1338</v>
      </c>
      <c r="P839" s="48"/>
      <c r="Q839" s="44"/>
      <c r="R839" s="167"/>
      <c r="S839" s="45"/>
      <c r="T839" s="49"/>
      <c r="U839" s="49"/>
      <c r="V839" s="49"/>
      <c r="W839" s="49"/>
      <c r="X839" s="49"/>
      <c r="Y839" s="250" t="s">
        <v>1338</v>
      </c>
    </row>
    <row r="840" spans="2:25">
      <c r="B840" s="26"/>
      <c r="C840" s="39" t="s">
        <v>1566</v>
      </c>
      <c r="D840" s="39" t="s">
        <v>301</v>
      </c>
      <c r="E840" s="40">
        <v>3.75</v>
      </c>
      <c r="F840" s="40">
        <v>3.75</v>
      </c>
      <c r="G840" s="40">
        <v>0.875</v>
      </c>
      <c r="H840" s="40">
        <f t="shared" si="75"/>
        <v>5.5</v>
      </c>
      <c r="I840" s="40">
        <f t="shared" si="76"/>
        <v>5.5</v>
      </c>
      <c r="J840" s="38" t="s">
        <v>302</v>
      </c>
      <c r="K840" s="40">
        <f>I840</f>
        <v>5.5</v>
      </c>
      <c r="L840" s="40">
        <f>H840</f>
        <v>5.5</v>
      </c>
      <c r="M840" s="61">
        <v>1</v>
      </c>
      <c r="N840" s="38">
        <v>2405</v>
      </c>
      <c r="O840" s="38" t="s">
        <v>1338</v>
      </c>
      <c r="P840" s="42"/>
      <c r="Q840" s="38"/>
      <c r="R840" s="168"/>
      <c r="S840" s="39"/>
      <c r="T840" s="43"/>
      <c r="U840" s="43"/>
      <c r="V840" s="43"/>
      <c r="W840" s="43"/>
      <c r="X840" s="43"/>
      <c r="Y840" s="250" t="s">
        <v>1338</v>
      </c>
    </row>
    <row r="841" spans="2:25">
      <c r="B841" s="26"/>
      <c r="C841" s="45" t="s">
        <v>91</v>
      </c>
      <c r="D841" s="45" t="s">
        <v>301</v>
      </c>
      <c r="E841" s="46">
        <v>2.25</v>
      </c>
      <c r="F841" s="46">
        <v>2.25</v>
      </c>
      <c r="G841" s="46">
        <v>1.75</v>
      </c>
      <c r="H841" s="46">
        <f t="shared" si="75"/>
        <v>5.75</v>
      </c>
      <c r="I841" s="46">
        <f t="shared" si="76"/>
        <v>5.75</v>
      </c>
      <c r="J841" s="44" t="s">
        <v>302</v>
      </c>
      <c r="K841" s="46">
        <f>6*H841</f>
        <v>34.5</v>
      </c>
      <c r="L841" s="46">
        <f>5*H841</f>
        <v>28.75</v>
      </c>
      <c r="M841" s="60">
        <v>30</v>
      </c>
      <c r="N841" s="44">
        <v>2406</v>
      </c>
      <c r="O841" s="44" t="s">
        <v>269</v>
      </c>
      <c r="P841" s="48"/>
      <c r="Q841" s="44"/>
      <c r="R841" s="167"/>
      <c r="S841" s="45"/>
      <c r="T841" s="49"/>
      <c r="U841" s="49"/>
      <c r="V841" s="49"/>
      <c r="W841" s="49"/>
      <c r="X841" s="49"/>
      <c r="Y841" s="250" t="s">
        <v>269</v>
      </c>
    </row>
    <row r="842" spans="2:25">
      <c r="B842" s="26"/>
      <c r="C842" s="39" t="s">
        <v>90</v>
      </c>
      <c r="D842" s="39" t="s">
        <v>306</v>
      </c>
      <c r="E842" s="40">
        <v>2.375</v>
      </c>
      <c r="F842" s="40">
        <v>2.375</v>
      </c>
      <c r="G842" s="40">
        <v>0.75</v>
      </c>
      <c r="H842" s="40">
        <f t="shared" si="75"/>
        <v>3.875</v>
      </c>
      <c r="I842" s="40">
        <f t="shared" si="76"/>
        <v>3.875</v>
      </c>
      <c r="J842" s="38" t="s">
        <v>302</v>
      </c>
      <c r="K842" s="40">
        <f>10*I842</f>
        <v>38.75</v>
      </c>
      <c r="L842" s="40">
        <f>7*H842</f>
        <v>27.125</v>
      </c>
      <c r="M842" s="61">
        <v>80</v>
      </c>
      <c r="N842" s="38">
        <v>2406</v>
      </c>
      <c r="O842" s="38" t="s">
        <v>269</v>
      </c>
      <c r="P842" s="42"/>
      <c r="Q842" s="38"/>
      <c r="R842" s="168"/>
      <c r="S842" s="39"/>
      <c r="T842" s="43"/>
      <c r="U842" s="43"/>
      <c r="V842" s="43"/>
      <c r="W842" s="43"/>
      <c r="X842" s="43"/>
      <c r="Y842" s="250" t="s">
        <v>269</v>
      </c>
    </row>
    <row r="843" spans="2:25">
      <c r="B843" s="26"/>
      <c r="C843" s="45" t="s">
        <v>89</v>
      </c>
      <c r="D843" s="45" t="s">
        <v>301</v>
      </c>
      <c r="E843" s="46">
        <v>2.25</v>
      </c>
      <c r="F843" s="46">
        <v>2.25</v>
      </c>
      <c r="G843" s="46">
        <v>1.75</v>
      </c>
      <c r="H843" s="46">
        <f t="shared" si="75"/>
        <v>5.75</v>
      </c>
      <c r="I843" s="46">
        <f t="shared" si="76"/>
        <v>5.75</v>
      </c>
      <c r="J843" s="44" t="s">
        <v>302</v>
      </c>
      <c r="K843" s="46">
        <f>2*H843</f>
        <v>11.5</v>
      </c>
      <c r="L843" s="46">
        <f>2*I843</f>
        <v>11.5</v>
      </c>
      <c r="M843" s="60">
        <v>4</v>
      </c>
      <c r="N843" s="44">
        <v>2406</v>
      </c>
      <c r="O843" s="44" t="s">
        <v>1338</v>
      </c>
      <c r="P843" s="48"/>
      <c r="Q843" s="44"/>
      <c r="R843" s="167"/>
      <c r="S843" s="45"/>
      <c r="T843" s="49"/>
      <c r="U843" s="49"/>
      <c r="V843" s="49"/>
      <c r="W843" s="49"/>
      <c r="X843" s="49"/>
      <c r="Y843" s="250" t="s">
        <v>1338</v>
      </c>
    </row>
    <row r="844" spans="2:25">
      <c r="B844" s="26"/>
      <c r="C844" s="39" t="s">
        <v>88</v>
      </c>
      <c r="D844" s="39" t="s">
        <v>306</v>
      </c>
      <c r="E844" s="40">
        <v>2.375</v>
      </c>
      <c r="F844" s="40">
        <v>2.375</v>
      </c>
      <c r="G844" s="40">
        <v>0.75</v>
      </c>
      <c r="H844" s="40">
        <f t="shared" si="75"/>
        <v>3.875</v>
      </c>
      <c r="I844" s="40">
        <f t="shared" si="76"/>
        <v>3.875</v>
      </c>
      <c r="J844" s="38" t="s">
        <v>302</v>
      </c>
      <c r="K844" s="40">
        <f>2*H844</f>
        <v>7.75</v>
      </c>
      <c r="L844" s="40">
        <f>2*I844</f>
        <v>7.75</v>
      </c>
      <c r="M844" s="61">
        <v>4</v>
      </c>
      <c r="N844" s="38">
        <v>2406</v>
      </c>
      <c r="O844" s="38" t="s">
        <v>1338</v>
      </c>
      <c r="P844" s="42"/>
      <c r="Q844" s="38"/>
      <c r="R844" s="168"/>
      <c r="S844" s="39"/>
      <c r="T844" s="43"/>
      <c r="U844" s="43"/>
      <c r="V844" s="43"/>
      <c r="W844" s="43"/>
      <c r="X844" s="43"/>
      <c r="Y844" s="250" t="s">
        <v>1338</v>
      </c>
    </row>
    <row r="845" spans="2:25">
      <c r="B845" s="26"/>
      <c r="C845" s="45" t="s">
        <v>120</v>
      </c>
      <c r="D845" s="45" t="s">
        <v>301</v>
      </c>
      <c r="E845" s="46">
        <v>7.75</v>
      </c>
      <c r="F845" s="46">
        <v>5.875</v>
      </c>
      <c r="G845" s="46">
        <v>1.625</v>
      </c>
      <c r="H845" s="46">
        <f t="shared" si="75"/>
        <v>11</v>
      </c>
      <c r="I845" s="46">
        <f t="shared" si="76"/>
        <v>9.125</v>
      </c>
      <c r="J845" s="44" t="s">
        <v>302</v>
      </c>
      <c r="K845" s="46">
        <f>H845</f>
        <v>11</v>
      </c>
      <c r="L845" s="46">
        <f>I845</f>
        <v>9.125</v>
      </c>
      <c r="M845" s="60">
        <v>1</v>
      </c>
      <c r="N845" s="44">
        <v>2407</v>
      </c>
      <c r="O845" s="44" t="s">
        <v>1338</v>
      </c>
      <c r="P845" s="48"/>
      <c r="Q845" s="44"/>
      <c r="R845" s="167"/>
      <c r="S845" s="45"/>
      <c r="T845" s="49"/>
      <c r="U845" s="49"/>
      <c r="V845" s="49"/>
      <c r="W845" s="49"/>
      <c r="X845" s="49"/>
      <c r="Y845" s="250" t="s">
        <v>1338</v>
      </c>
    </row>
    <row r="846" spans="2:25">
      <c r="B846" s="26"/>
      <c r="C846" s="39" t="s">
        <v>119</v>
      </c>
      <c r="D846" s="39" t="s">
        <v>306</v>
      </c>
      <c r="E846" s="40">
        <v>7.625</v>
      </c>
      <c r="F846" s="40">
        <v>6</v>
      </c>
      <c r="G846" s="40">
        <v>0.625</v>
      </c>
      <c r="H846" s="40">
        <f t="shared" si="75"/>
        <v>8.875</v>
      </c>
      <c r="I846" s="40">
        <f t="shared" si="76"/>
        <v>7.25</v>
      </c>
      <c r="J846" s="38" t="s">
        <v>302</v>
      </c>
      <c r="K846" s="40">
        <f>H846</f>
        <v>8.875</v>
      </c>
      <c r="L846" s="40">
        <f>I846</f>
        <v>7.25</v>
      </c>
      <c r="M846" s="61">
        <v>1</v>
      </c>
      <c r="N846" s="38">
        <v>2407</v>
      </c>
      <c r="O846" s="38" t="s">
        <v>1338</v>
      </c>
      <c r="P846" s="42"/>
      <c r="Q846" s="38"/>
      <c r="R846" s="168"/>
      <c r="S846" s="39"/>
      <c r="T846" s="43"/>
      <c r="U846" s="43"/>
      <c r="V846" s="43"/>
      <c r="W846" s="43"/>
      <c r="X846" s="43"/>
      <c r="Y846" s="250" t="s">
        <v>1338</v>
      </c>
    </row>
    <row r="847" spans="2:25">
      <c r="B847" s="26"/>
      <c r="C847" s="45" t="s">
        <v>880</v>
      </c>
      <c r="D847" s="45" t="s">
        <v>262</v>
      </c>
      <c r="E847" s="46">
        <v>11.375</v>
      </c>
      <c r="F847" s="46">
        <v>4.25</v>
      </c>
      <c r="G847" s="46">
        <v>1E-3</v>
      </c>
      <c r="H847" s="46">
        <f t="shared" si="75"/>
        <v>11.377000000000001</v>
      </c>
      <c r="I847" s="46">
        <f t="shared" si="76"/>
        <v>4.2519999999999998</v>
      </c>
      <c r="J847" s="44" t="s">
        <v>302</v>
      </c>
      <c r="K847" s="46">
        <f>H847</f>
        <v>11.377000000000001</v>
      </c>
      <c r="L847" s="46">
        <f>I847*2</f>
        <v>8.5039999999999996</v>
      </c>
      <c r="M847" s="60">
        <v>2</v>
      </c>
      <c r="N847" s="44">
        <v>2410</v>
      </c>
      <c r="O847" s="44" t="s">
        <v>1338</v>
      </c>
      <c r="P847" s="48"/>
      <c r="Q847" s="44"/>
      <c r="R847" s="167"/>
      <c r="S847" s="45"/>
      <c r="T847" s="49"/>
      <c r="U847" s="49"/>
      <c r="V847" s="49"/>
      <c r="W847" s="49"/>
      <c r="X847" s="49"/>
      <c r="Y847" s="250" t="s">
        <v>1338</v>
      </c>
    </row>
    <row r="848" spans="2:25">
      <c r="B848" s="26"/>
      <c r="C848" s="39" t="s">
        <v>2456</v>
      </c>
      <c r="D848" s="39" t="s">
        <v>301</v>
      </c>
      <c r="E848" s="40">
        <v>2.125</v>
      </c>
      <c r="F848" s="40">
        <v>2.125</v>
      </c>
      <c r="G848" s="40">
        <v>0.625</v>
      </c>
      <c r="H848" s="40">
        <f t="shared" si="75"/>
        <v>3.375</v>
      </c>
      <c r="I848" s="40">
        <f t="shared" si="76"/>
        <v>3.375</v>
      </c>
      <c r="J848" s="38" t="s">
        <v>318</v>
      </c>
      <c r="K848" s="40">
        <v>34.375</v>
      </c>
      <c r="L848" s="40">
        <v>24.5</v>
      </c>
      <c r="M848" s="61">
        <v>70</v>
      </c>
      <c r="N848" s="38">
        <v>2411</v>
      </c>
      <c r="O848" s="38" t="s">
        <v>269</v>
      </c>
      <c r="P848" s="57">
        <v>44085</v>
      </c>
      <c r="Q848" s="38"/>
      <c r="R848" s="168"/>
      <c r="S848" s="39"/>
      <c r="T848" s="43"/>
      <c r="U848" s="43"/>
      <c r="V848" s="43"/>
      <c r="W848" s="43"/>
      <c r="X848" s="43"/>
      <c r="Y848" s="250" t="s">
        <v>269</v>
      </c>
    </row>
    <row r="849" spans="2:25">
      <c r="B849" s="26"/>
      <c r="C849" s="45" t="s">
        <v>101</v>
      </c>
      <c r="D849" s="45" t="s">
        <v>301</v>
      </c>
      <c r="E849" s="46">
        <v>2</v>
      </c>
      <c r="F849" s="46">
        <v>2</v>
      </c>
      <c r="G849" s="46">
        <v>0.75</v>
      </c>
      <c r="H849" s="46">
        <f t="shared" si="75"/>
        <v>3.5</v>
      </c>
      <c r="I849" s="46">
        <f t="shared" si="76"/>
        <v>3.5</v>
      </c>
      <c r="J849" s="44" t="s">
        <v>302</v>
      </c>
      <c r="K849" s="46">
        <f>H849*3</f>
        <v>10.5</v>
      </c>
      <c r="L849" s="46">
        <f>I849*2</f>
        <v>7</v>
      </c>
      <c r="M849" s="60">
        <v>6</v>
      </c>
      <c r="N849" s="44">
        <v>2411</v>
      </c>
      <c r="O849" s="44" t="s">
        <v>1338</v>
      </c>
      <c r="P849" s="48"/>
      <c r="Q849" s="44"/>
      <c r="R849" s="167"/>
      <c r="S849" s="45"/>
      <c r="T849" s="49"/>
      <c r="U849" s="49"/>
      <c r="V849" s="49"/>
      <c r="W849" s="49"/>
      <c r="X849" s="49"/>
      <c r="Y849" s="250" t="s">
        <v>1338</v>
      </c>
    </row>
    <row r="850" spans="2:25">
      <c r="B850" s="26"/>
      <c r="C850" s="39" t="s">
        <v>100</v>
      </c>
      <c r="D850" s="39" t="s">
        <v>306</v>
      </c>
      <c r="E850" s="40">
        <v>2.125</v>
      </c>
      <c r="F850" s="40">
        <v>2.125</v>
      </c>
      <c r="G850" s="40">
        <v>0.625</v>
      </c>
      <c r="H850" s="40">
        <f t="shared" si="75"/>
        <v>3.375</v>
      </c>
      <c r="I850" s="40">
        <f t="shared" si="76"/>
        <v>3.375</v>
      </c>
      <c r="J850" s="38" t="s">
        <v>302</v>
      </c>
      <c r="K850" s="40">
        <f>H850*3</f>
        <v>10.125</v>
      </c>
      <c r="L850" s="40">
        <f>I850*2</f>
        <v>6.75</v>
      </c>
      <c r="M850" s="61">
        <v>6</v>
      </c>
      <c r="N850" s="38">
        <v>2411</v>
      </c>
      <c r="O850" s="38" t="s">
        <v>1338</v>
      </c>
      <c r="P850" s="42"/>
      <c r="Q850" s="38"/>
      <c r="R850" s="168"/>
      <c r="S850" s="39"/>
      <c r="T850" s="43"/>
      <c r="U850" s="43"/>
      <c r="V850" s="43"/>
      <c r="W850" s="43"/>
      <c r="X850" s="43"/>
      <c r="Y850" s="250" t="s">
        <v>1338</v>
      </c>
    </row>
    <row r="851" spans="2:25">
      <c r="B851" s="26"/>
      <c r="C851" s="45" t="s">
        <v>107</v>
      </c>
      <c r="D851" s="45" t="s">
        <v>262</v>
      </c>
      <c r="E851" s="46">
        <v>17.5</v>
      </c>
      <c r="F851" s="46">
        <v>11.75</v>
      </c>
      <c r="G851" s="46">
        <v>0.01</v>
      </c>
      <c r="H851" s="46">
        <v>17.5</v>
      </c>
      <c r="I851" s="46">
        <v>11.75</v>
      </c>
      <c r="J851" s="44" t="s">
        <v>302</v>
      </c>
      <c r="K851" s="46">
        <v>17.5</v>
      </c>
      <c r="L851" s="46">
        <v>11.75</v>
      </c>
      <c r="M851" s="60">
        <v>1</v>
      </c>
      <c r="N851" s="44">
        <v>2412</v>
      </c>
      <c r="O851" s="44" t="s">
        <v>1338</v>
      </c>
      <c r="P851" s="52"/>
      <c r="Q851" s="44"/>
      <c r="R851" s="167"/>
      <c r="S851" s="45"/>
      <c r="T851" s="49"/>
      <c r="U851" s="49"/>
      <c r="V851" s="49"/>
      <c r="W851" s="49"/>
      <c r="X851" s="49"/>
      <c r="Y851" s="250" t="s">
        <v>1338</v>
      </c>
    </row>
    <row r="852" spans="2:25">
      <c r="B852" s="26"/>
      <c r="C852" s="45" t="s">
        <v>112</v>
      </c>
      <c r="D852" s="45" t="s">
        <v>301</v>
      </c>
      <c r="E852" s="46">
        <v>7.5</v>
      </c>
      <c r="F852" s="46">
        <v>6.375</v>
      </c>
      <c r="G852" s="46">
        <v>0.875</v>
      </c>
      <c r="H852" s="46">
        <f t="shared" ref="H852:H881" si="79">(E852+G852*2)</f>
        <v>9.25</v>
      </c>
      <c r="I852" s="46">
        <f t="shared" ref="I852:I881" si="80">(F852+G852*2)</f>
        <v>8.125</v>
      </c>
      <c r="J852" s="44" t="s">
        <v>302</v>
      </c>
      <c r="K852" s="46">
        <f t="shared" ref="K852:L855" si="81">H852</f>
        <v>9.25</v>
      </c>
      <c r="L852" s="46">
        <f t="shared" si="81"/>
        <v>8.125</v>
      </c>
      <c r="M852" s="60">
        <v>1</v>
      </c>
      <c r="N852" s="44">
        <v>2422</v>
      </c>
      <c r="O852" s="44" t="s">
        <v>1338</v>
      </c>
      <c r="P852" s="52"/>
      <c r="Q852" s="44"/>
      <c r="R852" s="167"/>
      <c r="S852" s="45"/>
      <c r="T852" s="49"/>
      <c r="U852" s="49"/>
      <c r="V852" s="49"/>
      <c r="W852" s="49"/>
      <c r="X852" s="49"/>
      <c r="Y852" s="250" t="s">
        <v>1338</v>
      </c>
    </row>
    <row r="853" spans="2:25">
      <c r="B853" s="26"/>
      <c r="C853" s="39" t="s">
        <v>111</v>
      </c>
      <c r="D853" s="39" t="s">
        <v>306</v>
      </c>
      <c r="E853" s="40">
        <v>7.625</v>
      </c>
      <c r="F853" s="40">
        <v>6.5</v>
      </c>
      <c r="G853" s="40">
        <v>0.5</v>
      </c>
      <c r="H853" s="40">
        <f t="shared" si="79"/>
        <v>8.625</v>
      </c>
      <c r="I853" s="40">
        <f t="shared" si="80"/>
        <v>7.5</v>
      </c>
      <c r="J853" s="38" t="s">
        <v>302</v>
      </c>
      <c r="K853" s="40">
        <f t="shared" si="81"/>
        <v>8.625</v>
      </c>
      <c r="L853" s="40">
        <f t="shared" si="81"/>
        <v>7.5</v>
      </c>
      <c r="M853" s="61">
        <v>1</v>
      </c>
      <c r="N853" s="38">
        <v>2422</v>
      </c>
      <c r="O853" s="38" t="s">
        <v>1338</v>
      </c>
      <c r="P853" s="51"/>
      <c r="Q853" s="38"/>
      <c r="R853" s="168"/>
      <c r="S853" s="39"/>
      <c r="T853" s="43"/>
      <c r="U853" s="43"/>
      <c r="V853" s="43"/>
      <c r="W853" s="43"/>
      <c r="X853" s="43"/>
      <c r="Y853" s="250" t="s">
        <v>1338</v>
      </c>
    </row>
    <row r="854" spans="2:25">
      <c r="B854" s="26"/>
      <c r="C854" s="45" t="s">
        <v>227</v>
      </c>
      <c r="D854" s="45" t="s">
        <v>306</v>
      </c>
      <c r="E854" s="46">
        <v>9.125</v>
      </c>
      <c r="F854" s="46">
        <v>4.125</v>
      </c>
      <c r="G854" s="46">
        <v>1.25</v>
      </c>
      <c r="H854" s="46">
        <f t="shared" si="79"/>
        <v>11.625</v>
      </c>
      <c r="I854" s="46">
        <f t="shared" si="80"/>
        <v>6.625</v>
      </c>
      <c r="J854" s="44" t="s">
        <v>302</v>
      </c>
      <c r="K854" s="46">
        <f t="shared" si="81"/>
        <v>11.625</v>
      </c>
      <c r="L854" s="46">
        <f t="shared" si="81"/>
        <v>6.625</v>
      </c>
      <c r="M854" s="60">
        <v>1</v>
      </c>
      <c r="N854" s="44">
        <v>2428</v>
      </c>
      <c r="O854" s="44" t="s">
        <v>1338</v>
      </c>
      <c r="P854" s="52"/>
      <c r="Q854" s="44"/>
      <c r="R854" s="167"/>
      <c r="S854" s="45"/>
      <c r="T854" s="49"/>
      <c r="U854" s="49"/>
      <c r="V854" s="49"/>
      <c r="W854" s="49"/>
      <c r="X854" s="49"/>
      <c r="Y854" s="250" t="s">
        <v>1338</v>
      </c>
    </row>
    <row r="855" spans="2:25">
      <c r="B855" s="26"/>
      <c r="C855" s="39" t="s">
        <v>228</v>
      </c>
      <c r="D855" s="39" t="s">
        <v>301</v>
      </c>
      <c r="E855" s="40">
        <v>9</v>
      </c>
      <c r="F855" s="40">
        <v>4</v>
      </c>
      <c r="G855" s="40">
        <v>4</v>
      </c>
      <c r="H855" s="40">
        <f t="shared" si="79"/>
        <v>17</v>
      </c>
      <c r="I855" s="40">
        <f t="shared" si="80"/>
        <v>12</v>
      </c>
      <c r="J855" s="38" t="s">
        <v>302</v>
      </c>
      <c r="K855" s="40">
        <f t="shared" si="81"/>
        <v>17</v>
      </c>
      <c r="L855" s="40">
        <f t="shared" si="81"/>
        <v>12</v>
      </c>
      <c r="M855" s="61">
        <v>1</v>
      </c>
      <c r="N855" s="38">
        <v>2428</v>
      </c>
      <c r="O855" s="38" t="s">
        <v>1338</v>
      </c>
      <c r="P855" s="51"/>
      <c r="Q855" s="38"/>
      <c r="R855" s="168"/>
      <c r="S855" s="39"/>
      <c r="T855" s="43"/>
      <c r="U855" s="43"/>
      <c r="V855" s="43"/>
      <c r="W855" s="43"/>
      <c r="X855" s="43"/>
      <c r="Y855" s="250" t="s">
        <v>1338</v>
      </c>
    </row>
    <row r="856" spans="2:25">
      <c r="B856" s="26"/>
      <c r="C856" s="45" t="s">
        <v>141</v>
      </c>
      <c r="D856" s="45" t="s">
        <v>301</v>
      </c>
      <c r="E856" s="46">
        <v>3.6875</v>
      </c>
      <c r="F856" s="46">
        <v>2.625</v>
      </c>
      <c r="G856" s="46">
        <v>1</v>
      </c>
      <c r="H856" s="46">
        <f t="shared" si="79"/>
        <v>5.6875</v>
      </c>
      <c r="I856" s="46">
        <f t="shared" si="80"/>
        <v>4.625</v>
      </c>
      <c r="J856" s="44" t="s">
        <v>302</v>
      </c>
      <c r="K856" s="46">
        <f t="shared" ref="K856:L859" si="82">2*H856</f>
        <v>11.375</v>
      </c>
      <c r="L856" s="46">
        <f t="shared" si="82"/>
        <v>9.25</v>
      </c>
      <c r="M856" s="60">
        <v>4</v>
      </c>
      <c r="N856" s="44">
        <v>2430</v>
      </c>
      <c r="O856" s="44" t="s">
        <v>1338</v>
      </c>
      <c r="P856" s="52"/>
      <c r="Q856" s="44"/>
      <c r="R856" s="167"/>
      <c r="S856" s="45"/>
      <c r="T856" s="49"/>
      <c r="U856" s="49"/>
      <c r="V856" s="49"/>
      <c r="W856" s="49"/>
      <c r="X856" s="49"/>
      <c r="Y856" s="250" t="s">
        <v>1338</v>
      </c>
    </row>
    <row r="857" spans="2:25">
      <c r="B857" s="26"/>
      <c r="C857" s="39" t="s">
        <v>140</v>
      </c>
      <c r="D857" s="39" t="s">
        <v>306</v>
      </c>
      <c r="E857" s="40">
        <v>3.8125</v>
      </c>
      <c r="F857" s="40">
        <v>2.75</v>
      </c>
      <c r="G857" s="40">
        <v>0.5625</v>
      </c>
      <c r="H857" s="40">
        <f t="shared" si="79"/>
        <v>4.9375</v>
      </c>
      <c r="I857" s="40">
        <f t="shared" si="80"/>
        <v>3.875</v>
      </c>
      <c r="J857" s="38" t="s">
        <v>302</v>
      </c>
      <c r="K857" s="40">
        <f t="shared" si="82"/>
        <v>9.875</v>
      </c>
      <c r="L857" s="40">
        <f t="shared" si="82"/>
        <v>7.75</v>
      </c>
      <c r="M857" s="61">
        <v>4</v>
      </c>
      <c r="N857" s="38">
        <v>2430</v>
      </c>
      <c r="O857" s="38" t="s">
        <v>1338</v>
      </c>
      <c r="P857" s="51"/>
      <c r="Q857" s="38"/>
      <c r="R857" s="168"/>
      <c r="S857" s="39"/>
      <c r="T857" s="43"/>
      <c r="U857" s="43"/>
      <c r="V857" s="43"/>
      <c r="W857" s="43"/>
      <c r="X857" s="43"/>
      <c r="Y857" s="250" t="s">
        <v>1338</v>
      </c>
    </row>
    <row r="858" spans="2:25">
      <c r="B858" s="26"/>
      <c r="C858" s="45" t="s">
        <v>187</v>
      </c>
      <c r="D858" s="45" t="s">
        <v>301</v>
      </c>
      <c r="E858" s="46">
        <v>8.125</v>
      </c>
      <c r="F858" s="46">
        <v>2.125</v>
      </c>
      <c r="G858" s="46">
        <v>1.125</v>
      </c>
      <c r="H858" s="46">
        <f t="shared" si="79"/>
        <v>10.375</v>
      </c>
      <c r="I858" s="46">
        <f t="shared" si="80"/>
        <v>4.375</v>
      </c>
      <c r="J858" s="44" t="s">
        <v>302</v>
      </c>
      <c r="K858" s="46">
        <f t="shared" si="82"/>
        <v>20.75</v>
      </c>
      <c r="L858" s="46">
        <f t="shared" si="82"/>
        <v>8.75</v>
      </c>
      <c r="M858" s="60">
        <v>2</v>
      </c>
      <c r="N858" s="44">
        <v>2435</v>
      </c>
      <c r="O858" s="44" t="s">
        <v>1338</v>
      </c>
      <c r="P858" s="52"/>
      <c r="Q858" s="44"/>
      <c r="R858" s="167"/>
      <c r="S858" s="45"/>
      <c r="T858" s="49"/>
      <c r="U858" s="49"/>
      <c r="V858" s="49"/>
      <c r="W858" s="49"/>
      <c r="X858" s="49"/>
      <c r="Y858" s="250" t="s">
        <v>1338</v>
      </c>
    </row>
    <row r="859" spans="2:25">
      <c r="B859" s="26"/>
      <c r="C859" s="39" t="s">
        <v>188</v>
      </c>
      <c r="D859" s="39" t="s">
        <v>306</v>
      </c>
      <c r="E859" s="40">
        <v>8.25</v>
      </c>
      <c r="F859" s="40">
        <v>2.25</v>
      </c>
      <c r="G859" s="40">
        <v>1.25</v>
      </c>
      <c r="H859" s="40">
        <f t="shared" si="79"/>
        <v>10.75</v>
      </c>
      <c r="I859" s="40">
        <f t="shared" si="80"/>
        <v>4.75</v>
      </c>
      <c r="J859" s="38" t="s">
        <v>302</v>
      </c>
      <c r="K859" s="40">
        <f t="shared" si="82"/>
        <v>21.5</v>
      </c>
      <c r="L859" s="40">
        <f t="shared" si="82"/>
        <v>9.5</v>
      </c>
      <c r="M859" s="61">
        <v>2</v>
      </c>
      <c r="N859" s="38">
        <v>2435</v>
      </c>
      <c r="O859" s="38" t="s">
        <v>1338</v>
      </c>
      <c r="P859" s="51"/>
      <c r="Q859" s="38"/>
      <c r="R859" s="168"/>
      <c r="S859" s="39">
        <v>1.5</v>
      </c>
      <c r="T859" s="43"/>
      <c r="U859" s="43"/>
      <c r="V859" s="43"/>
      <c r="W859" s="43"/>
      <c r="X859" s="43"/>
      <c r="Y859" s="250" t="s">
        <v>1338</v>
      </c>
    </row>
    <row r="860" spans="2:25">
      <c r="B860" s="26"/>
      <c r="C860" s="45" t="s">
        <v>117</v>
      </c>
      <c r="D860" s="45" t="s">
        <v>301</v>
      </c>
      <c r="E860" s="46">
        <v>8.75</v>
      </c>
      <c r="F860" s="46">
        <v>2.9375</v>
      </c>
      <c r="G860" s="46">
        <v>1.125</v>
      </c>
      <c r="H860" s="46">
        <f t="shared" si="79"/>
        <v>11</v>
      </c>
      <c r="I860" s="46">
        <f t="shared" si="80"/>
        <v>5.1875</v>
      </c>
      <c r="J860" s="44" t="s">
        <v>302</v>
      </c>
      <c r="K860" s="46">
        <f t="shared" ref="K860:L864" si="83">H860</f>
        <v>11</v>
      </c>
      <c r="L860" s="46">
        <f t="shared" si="83"/>
        <v>5.1875</v>
      </c>
      <c r="M860" s="60">
        <v>1</v>
      </c>
      <c r="N860" s="44">
        <v>2438</v>
      </c>
      <c r="O860" s="44" t="s">
        <v>1338</v>
      </c>
      <c r="P860" s="52"/>
      <c r="Q860" s="44"/>
      <c r="R860" s="167"/>
      <c r="S860" s="45"/>
      <c r="T860" s="49"/>
      <c r="U860" s="49"/>
      <c r="V860" s="49"/>
      <c r="W860" s="49"/>
      <c r="X860" s="49"/>
      <c r="Y860" s="250" t="s">
        <v>1338</v>
      </c>
    </row>
    <row r="861" spans="2:25">
      <c r="B861" s="26"/>
      <c r="C861" s="39" t="s">
        <v>135</v>
      </c>
      <c r="D861" s="39" t="s">
        <v>306</v>
      </c>
      <c r="E861" s="40">
        <v>8.875</v>
      </c>
      <c r="F861" s="40">
        <v>3.0674999999999999</v>
      </c>
      <c r="G861" s="40">
        <v>0.625</v>
      </c>
      <c r="H861" s="40">
        <f t="shared" si="79"/>
        <v>10.125</v>
      </c>
      <c r="I861" s="40">
        <f t="shared" si="80"/>
        <v>4.3174999999999999</v>
      </c>
      <c r="J861" s="38" t="s">
        <v>302</v>
      </c>
      <c r="K861" s="40">
        <f t="shared" si="83"/>
        <v>10.125</v>
      </c>
      <c r="L861" s="40">
        <f t="shared" si="83"/>
        <v>4.3174999999999999</v>
      </c>
      <c r="M861" s="61">
        <v>1</v>
      </c>
      <c r="N861" s="38">
        <v>2438</v>
      </c>
      <c r="O861" s="38" t="s">
        <v>1338</v>
      </c>
      <c r="P861" s="51"/>
      <c r="Q861" s="38"/>
      <c r="R861" s="168"/>
      <c r="S861" s="39"/>
      <c r="T861" s="43"/>
      <c r="U861" s="43"/>
      <c r="V861" s="43"/>
      <c r="W861" s="43"/>
      <c r="X861" s="43"/>
      <c r="Y861" s="250" t="s">
        <v>1338</v>
      </c>
    </row>
    <row r="862" spans="2:25">
      <c r="B862" s="26"/>
      <c r="C862" s="45" t="s">
        <v>118</v>
      </c>
      <c r="D862" s="45" t="s">
        <v>301</v>
      </c>
      <c r="E862" s="46">
        <v>13.625</v>
      </c>
      <c r="F862" s="46">
        <v>5.9375</v>
      </c>
      <c r="G862" s="46">
        <v>1.5625</v>
      </c>
      <c r="H862" s="46">
        <f t="shared" si="79"/>
        <v>16.75</v>
      </c>
      <c r="I862" s="46">
        <f t="shared" si="80"/>
        <v>9.0625</v>
      </c>
      <c r="J862" s="44" t="s">
        <v>302</v>
      </c>
      <c r="K862" s="46">
        <f t="shared" si="83"/>
        <v>16.75</v>
      </c>
      <c r="L862" s="46">
        <f t="shared" si="83"/>
        <v>9.0625</v>
      </c>
      <c r="M862" s="60">
        <v>1</v>
      </c>
      <c r="N862" s="44">
        <v>2439</v>
      </c>
      <c r="O862" s="44" t="s">
        <v>1338</v>
      </c>
      <c r="P862" s="52"/>
      <c r="Q862" s="44"/>
      <c r="R862" s="167"/>
      <c r="S862" s="45"/>
      <c r="T862" s="49"/>
      <c r="U862" s="49"/>
      <c r="V862" s="49"/>
      <c r="W862" s="49"/>
      <c r="X862" s="49"/>
      <c r="Y862" s="250" t="s">
        <v>1338</v>
      </c>
    </row>
    <row r="863" spans="2:25">
      <c r="B863" s="26"/>
      <c r="C863" s="39" t="s">
        <v>229</v>
      </c>
      <c r="D863" s="39" t="s">
        <v>301</v>
      </c>
      <c r="E863" s="40">
        <v>8</v>
      </c>
      <c r="F863" s="40">
        <v>3.5</v>
      </c>
      <c r="G863" s="40">
        <v>3</v>
      </c>
      <c r="H863" s="40">
        <f t="shared" si="79"/>
        <v>14</v>
      </c>
      <c r="I863" s="40">
        <f t="shared" si="80"/>
        <v>9.5</v>
      </c>
      <c r="J863" s="38" t="s">
        <v>302</v>
      </c>
      <c r="K863" s="40">
        <f t="shared" si="83"/>
        <v>14</v>
      </c>
      <c r="L863" s="40">
        <f t="shared" si="83"/>
        <v>9.5</v>
      </c>
      <c r="M863" s="61">
        <v>1</v>
      </c>
      <c r="N863" s="38">
        <v>2441</v>
      </c>
      <c r="O863" s="38" t="s">
        <v>1338</v>
      </c>
      <c r="P863" s="51"/>
      <c r="Q863" s="38"/>
      <c r="R863" s="168"/>
      <c r="S863" s="39"/>
      <c r="T863" s="43"/>
      <c r="U863" s="43"/>
      <c r="V863" s="43"/>
      <c r="W863" s="43"/>
      <c r="X863" s="43"/>
      <c r="Y863" s="250" t="s">
        <v>1338</v>
      </c>
    </row>
    <row r="864" spans="2:25">
      <c r="B864" s="26"/>
      <c r="C864" s="45" t="s">
        <v>230</v>
      </c>
      <c r="D864" s="45" t="s">
        <v>306</v>
      </c>
      <c r="E864" s="46">
        <v>8.125</v>
      </c>
      <c r="F864" s="46">
        <v>3.625</v>
      </c>
      <c r="G864" s="46">
        <v>0.875</v>
      </c>
      <c r="H864" s="46">
        <f t="shared" si="79"/>
        <v>9.875</v>
      </c>
      <c r="I864" s="46">
        <f t="shared" si="80"/>
        <v>5.375</v>
      </c>
      <c r="J864" s="44" t="s">
        <v>302</v>
      </c>
      <c r="K864" s="46">
        <f t="shared" si="83"/>
        <v>9.875</v>
      </c>
      <c r="L864" s="46">
        <f t="shared" si="83"/>
        <v>5.375</v>
      </c>
      <c r="M864" s="60">
        <v>1</v>
      </c>
      <c r="N864" s="44">
        <v>2441</v>
      </c>
      <c r="O864" s="44" t="s">
        <v>1338</v>
      </c>
      <c r="P864" s="52"/>
      <c r="Q864" s="44"/>
      <c r="R864" s="167"/>
      <c r="S864" s="45"/>
      <c r="T864" s="49"/>
      <c r="U864" s="49"/>
      <c r="V864" s="49"/>
      <c r="W864" s="49"/>
      <c r="X864" s="49"/>
      <c r="Y864" s="250" t="s">
        <v>1338</v>
      </c>
    </row>
    <row r="865" spans="2:25">
      <c r="B865" s="26"/>
      <c r="C865" s="39" t="s">
        <v>124</v>
      </c>
      <c r="D865" s="39" t="s">
        <v>301</v>
      </c>
      <c r="E865" s="40">
        <v>2.21875</v>
      </c>
      <c r="F865" s="40">
        <v>1.9375</v>
      </c>
      <c r="G865" s="40">
        <v>1</v>
      </c>
      <c r="H865" s="40">
        <f t="shared" si="79"/>
        <v>4.21875</v>
      </c>
      <c r="I865" s="40">
        <f t="shared" si="80"/>
        <v>3.9375</v>
      </c>
      <c r="J865" s="38" t="s">
        <v>302</v>
      </c>
      <c r="K865" s="40">
        <f>H865*2</f>
        <v>8.4375</v>
      </c>
      <c r="L865" s="40">
        <f>I865*2</f>
        <v>7.875</v>
      </c>
      <c r="M865" s="61">
        <v>4</v>
      </c>
      <c r="N865" s="38">
        <v>2450</v>
      </c>
      <c r="O865" s="38" t="s">
        <v>1338</v>
      </c>
      <c r="P865" s="51"/>
      <c r="Q865" s="38"/>
      <c r="R865" s="168"/>
      <c r="S865" s="39"/>
      <c r="T865" s="43"/>
      <c r="U865" s="43"/>
      <c r="V865" s="43"/>
      <c r="W865" s="43"/>
      <c r="X865" s="43"/>
      <c r="Y865" s="250" t="s">
        <v>1338</v>
      </c>
    </row>
    <row r="866" spans="2:25">
      <c r="B866" s="26"/>
      <c r="C866" s="45" t="s">
        <v>123</v>
      </c>
      <c r="D866" s="45" t="s">
        <v>306</v>
      </c>
      <c r="E866" s="46">
        <v>2.5</v>
      </c>
      <c r="F866" s="46">
        <v>2.0625</v>
      </c>
      <c r="G866" s="46">
        <v>0.75</v>
      </c>
      <c r="H866" s="46">
        <f t="shared" si="79"/>
        <v>4</v>
      </c>
      <c r="I866" s="46">
        <f t="shared" si="80"/>
        <v>3.5625</v>
      </c>
      <c r="J866" s="44" t="s">
        <v>302</v>
      </c>
      <c r="K866" s="46">
        <f>H866*2</f>
        <v>8</v>
      </c>
      <c r="L866" s="46">
        <f>I866*2</f>
        <v>7.125</v>
      </c>
      <c r="M866" s="60">
        <v>4</v>
      </c>
      <c r="N866" s="44">
        <v>2450</v>
      </c>
      <c r="O866" s="44" t="s">
        <v>1338</v>
      </c>
      <c r="P866" s="52"/>
      <c r="Q866" s="44"/>
      <c r="R866" s="167"/>
      <c r="S866" s="45"/>
      <c r="T866" s="49"/>
      <c r="U866" s="49"/>
      <c r="V866" s="49"/>
      <c r="W866" s="49"/>
      <c r="X866" s="49"/>
      <c r="Y866" s="250" t="s">
        <v>1338</v>
      </c>
    </row>
    <row r="867" spans="2:25">
      <c r="B867" s="26"/>
      <c r="C867" s="39" t="s">
        <v>126</v>
      </c>
      <c r="D867" s="39" t="s">
        <v>301</v>
      </c>
      <c r="E867" s="40">
        <v>4.75</v>
      </c>
      <c r="F867" s="40">
        <v>1.5625</v>
      </c>
      <c r="G867" s="40">
        <v>1</v>
      </c>
      <c r="H867" s="40">
        <f t="shared" si="79"/>
        <v>6.75</v>
      </c>
      <c r="I867" s="40">
        <f t="shared" si="80"/>
        <v>3.5625</v>
      </c>
      <c r="J867" s="38" t="s">
        <v>302</v>
      </c>
      <c r="K867" s="40">
        <f t="shared" ref="K867:K874" si="84">I867*3</f>
        <v>10.6875</v>
      </c>
      <c r="L867" s="40">
        <f t="shared" ref="L867:L876" si="85">H867</f>
        <v>6.75</v>
      </c>
      <c r="M867" s="61">
        <v>3</v>
      </c>
      <c r="N867" s="38">
        <v>2451</v>
      </c>
      <c r="O867" s="38" t="s">
        <v>1338</v>
      </c>
      <c r="P867" s="51"/>
      <c r="Q867" s="38"/>
      <c r="R867" s="168"/>
      <c r="S867" s="39"/>
      <c r="T867" s="43"/>
      <c r="U867" s="43"/>
      <c r="V867" s="43"/>
      <c r="W867" s="43"/>
      <c r="X867" s="43"/>
      <c r="Y867" s="250" t="s">
        <v>1338</v>
      </c>
    </row>
    <row r="868" spans="2:25">
      <c r="B868" s="26"/>
      <c r="C868" s="45" t="s">
        <v>125</v>
      </c>
      <c r="D868" s="45" t="s">
        <v>306</v>
      </c>
      <c r="E868" s="46">
        <v>4.875</v>
      </c>
      <c r="F868" s="46">
        <f>F869+0.125</f>
        <v>1.6875</v>
      </c>
      <c r="G868" s="46">
        <v>0.75</v>
      </c>
      <c r="H868" s="46">
        <f t="shared" si="79"/>
        <v>6.375</v>
      </c>
      <c r="I868" s="46">
        <f t="shared" si="80"/>
        <v>3.1875</v>
      </c>
      <c r="J868" s="44" t="s">
        <v>302</v>
      </c>
      <c r="K868" s="46">
        <f t="shared" si="84"/>
        <v>9.5625</v>
      </c>
      <c r="L868" s="46">
        <f t="shared" si="85"/>
        <v>6.375</v>
      </c>
      <c r="M868" s="60">
        <v>3</v>
      </c>
      <c r="N868" s="44">
        <v>2451</v>
      </c>
      <c r="O868" s="44" t="s">
        <v>1338</v>
      </c>
      <c r="P868" s="52"/>
      <c r="Q868" s="44"/>
      <c r="R868" s="167"/>
      <c r="S868" s="45"/>
      <c r="T868" s="49"/>
      <c r="U868" s="49"/>
      <c r="V868" s="49"/>
      <c r="W868" s="49"/>
      <c r="X868" s="49"/>
      <c r="Y868" s="250" t="s">
        <v>1338</v>
      </c>
    </row>
    <row r="869" spans="2:25">
      <c r="B869" s="26"/>
      <c r="C869" s="39" t="s">
        <v>128</v>
      </c>
      <c r="D869" s="39" t="s">
        <v>301</v>
      </c>
      <c r="E869" s="40">
        <v>7.8125</v>
      </c>
      <c r="F869" s="40">
        <v>1.5625</v>
      </c>
      <c r="G869" s="40">
        <v>0.8125</v>
      </c>
      <c r="H869" s="40">
        <f t="shared" si="79"/>
        <v>9.4375</v>
      </c>
      <c r="I869" s="40">
        <f t="shared" si="80"/>
        <v>3.1875</v>
      </c>
      <c r="J869" s="38" t="s">
        <v>302</v>
      </c>
      <c r="K869" s="40">
        <f t="shared" si="84"/>
        <v>9.5625</v>
      </c>
      <c r="L869" s="40">
        <f t="shared" si="85"/>
        <v>9.4375</v>
      </c>
      <c r="M869" s="61">
        <v>3</v>
      </c>
      <c r="N869" s="38">
        <v>2453</v>
      </c>
      <c r="O869" s="38" t="s">
        <v>1338</v>
      </c>
      <c r="P869" s="51"/>
      <c r="Q869" s="38"/>
      <c r="R869" s="168"/>
      <c r="S869" s="39"/>
      <c r="T869" s="43"/>
      <c r="U869" s="43"/>
      <c r="V869" s="43"/>
      <c r="W869" s="43"/>
      <c r="X869" s="43"/>
      <c r="Y869" s="250" t="s">
        <v>1338</v>
      </c>
    </row>
    <row r="870" spans="2:25">
      <c r="B870" s="26"/>
      <c r="C870" s="45" t="s">
        <v>127</v>
      </c>
      <c r="D870" s="45" t="s">
        <v>306</v>
      </c>
      <c r="E870" s="46">
        <v>7.9375</v>
      </c>
      <c r="F870" s="46">
        <v>1.6875</v>
      </c>
      <c r="G870" s="46">
        <v>0.5625</v>
      </c>
      <c r="H870" s="46">
        <f t="shared" si="79"/>
        <v>9.0625</v>
      </c>
      <c r="I870" s="46">
        <f t="shared" si="80"/>
        <v>2.8125</v>
      </c>
      <c r="J870" s="44" t="s">
        <v>302</v>
      </c>
      <c r="K870" s="46">
        <f t="shared" si="84"/>
        <v>8.4375</v>
      </c>
      <c r="L870" s="46">
        <f t="shared" si="85"/>
        <v>9.0625</v>
      </c>
      <c r="M870" s="60">
        <v>3</v>
      </c>
      <c r="N870" s="44">
        <v>2453</v>
      </c>
      <c r="O870" s="44" t="s">
        <v>1338</v>
      </c>
      <c r="P870" s="52"/>
      <c r="Q870" s="44"/>
      <c r="R870" s="167"/>
      <c r="S870" s="45"/>
      <c r="T870" s="49"/>
      <c r="U870" s="49"/>
      <c r="V870" s="49"/>
      <c r="W870" s="49"/>
      <c r="X870" s="49"/>
      <c r="Y870" s="250" t="s">
        <v>1338</v>
      </c>
    </row>
    <row r="871" spans="2:25">
      <c r="B871" s="26"/>
      <c r="C871" s="39" t="s">
        <v>130</v>
      </c>
      <c r="D871" s="39" t="s">
        <v>301</v>
      </c>
      <c r="E871" s="40">
        <v>5</v>
      </c>
      <c r="F871" s="40">
        <v>1.5625</v>
      </c>
      <c r="G871" s="40">
        <v>0.8125</v>
      </c>
      <c r="H871" s="40">
        <f t="shared" si="79"/>
        <v>6.625</v>
      </c>
      <c r="I871" s="40">
        <f t="shared" si="80"/>
        <v>3.1875</v>
      </c>
      <c r="J871" s="38" t="s">
        <v>302</v>
      </c>
      <c r="K871" s="40">
        <f t="shared" si="84"/>
        <v>9.5625</v>
      </c>
      <c r="L871" s="40">
        <f t="shared" si="85"/>
        <v>6.625</v>
      </c>
      <c r="M871" s="61">
        <v>3</v>
      </c>
      <c r="N871" s="38">
        <v>2454</v>
      </c>
      <c r="O871" s="38" t="s">
        <v>1338</v>
      </c>
      <c r="P871" s="51"/>
      <c r="Q871" s="38"/>
      <c r="R871" s="168"/>
      <c r="S871" s="39"/>
      <c r="T871" s="43"/>
      <c r="U871" s="43"/>
      <c r="V871" s="43"/>
      <c r="W871" s="43"/>
      <c r="X871" s="43"/>
      <c r="Y871" s="250" t="s">
        <v>1338</v>
      </c>
    </row>
    <row r="872" spans="2:25">
      <c r="B872" s="26"/>
      <c r="C872" s="45" t="s">
        <v>129</v>
      </c>
      <c r="D872" s="45" t="s">
        <v>306</v>
      </c>
      <c r="E872" s="46">
        <v>5.125</v>
      </c>
      <c r="F872" s="46">
        <v>1.6875</v>
      </c>
      <c r="G872" s="46">
        <v>0.625</v>
      </c>
      <c r="H872" s="46">
        <f t="shared" si="79"/>
        <v>6.375</v>
      </c>
      <c r="I872" s="46">
        <f t="shared" si="80"/>
        <v>2.9375</v>
      </c>
      <c r="J872" s="44" t="s">
        <v>302</v>
      </c>
      <c r="K872" s="46">
        <f t="shared" si="84"/>
        <v>8.8125</v>
      </c>
      <c r="L872" s="46">
        <f t="shared" si="85"/>
        <v>6.375</v>
      </c>
      <c r="M872" s="60">
        <v>3</v>
      </c>
      <c r="N872" s="44">
        <v>2454</v>
      </c>
      <c r="O872" s="44" t="s">
        <v>1338</v>
      </c>
      <c r="P872" s="52"/>
      <c r="Q872" s="44"/>
      <c r="R872" s="167"/>
      <c r="S872" s="45"/>
      <c r="T872" s="49"/>
      <c r="U872" s="49"/>
      <c r="V872" s="49"/>
      <c r="W872" s="49"/>
      <c r="X872" s="49"/>
      <c r="Y872" s="250" t="s">
        <v>1338</v>
      </c>
    </row>
    <row r="873" spans="2:25">
      <c r="B873" s="26"/>
      <c r="C873" s="39" t="s">
        <v>131</v>
      </c>
      <c r="D873" s="39" t="s">
        <v>301</v>
      </c>
      <c r="E873" s="40">
        <v>6.25</v>
      </c>
      <c r="F873" s="40">
        <v>1.375</v>
      </c>
      <c r="G873" s="40">
        <v>0.75</v>
      </c>
      <c r="H873" s="40">
        <f t="shared" si="79"/>
        <v>7.75</v>
      </c>
      <c r="I873" s="40">
        <f t="shared" si="80"/>
        <v>2.875</v>
      </c>
      <c r="J873" s="38" t="s">
        <v>302</v>
      </c>
      <c r="K873" s="40">
        <f t="shared" si="84"/>
        <v>8.625</v>
      </c>
      <c r="L873" s="40">
        <f t="shared" si="85"/>
        <v>7.75</v>
      </c>
      <c r="M873" s="61">
        <v>3</v>
      </c>
      <c r="N873" s="38">
        <v>2461</v>
      </c>
      <c r="O873" s="38" t="s">
        <v>1338</v>
      </c>
      <c r="P873" s="51"/>
      <c r="Q873" s="38"/>
      <c r="R873" s="168"/>
      <c r="S873" s="39"/>
      <c r="T873" s="43"/>
      <c r="U873" s="43"/>
      <c r="V873" s="43"/>
      <c r="W873" s="43"/>
      <c r="X873" s="43"/>
      <c r="Y873" s="250" t="s">
        <v>1338</v>
      </c>
    </row>
    <row r="874" spans="2:25">
      <c r="B874" s="26"/>
      <c r="C874" s="45" t="s">
        <v>132</v>
      </c>
      <c r="D874" s="45" t="s">
        <v>306</v>
      </c>
      <c r="E874" s="46">
        <v>6.375</v>
      </c>
      <c r="F874" s="46">
        <v>1.5</v>
      </c>
      <c r="G874" s="46">
        <v>0.5625</v>
      </c>
      <c r="H874" s="46">
        <f t="shared" si="79"/>
        <v>7.5</v>
      </c>
      <c r="I874" s="46">
        <f t="shared" si="80"/>
        <v>2.625</v>
      </c>
      <c r="J874" s="44" t="s">
        <v>302</v>
      </c>
      <c r="K874" s="46">
        <f t="shared" si="84"/>
        <v>7.875</v>
      </c>
      <c r="L874" s="46">
        <f t="shared" si="85"/>
        <v>7.5</v>
      </c>
      <c r="M874" s="60">
        <v>3</v>
      </c>
      <c r="N874" s="44">
        <v>2461</v>
      </c>
      <c r="O874" s="44" t="s">
        <v>1338</v>
      </c>
      <c r="P874" s="52"/>
      <c r="Q874" s="44"/>
      <c r="R874" s="167"/>
      <c r="S874" s="45"/>
      <c r="T874" s="49"/>
      <c r="U874" s="49"/>
      <c r="V874" s="49"/>
      <c r="W874" s="49"/>
      <c r="X874" s="49"/>
      <c r="Y874" s="250" t="s">
        <v>1338</v>
      </c>
    </row>
    <row r="875" spans="2:25" ht="15.75" customHeight="1">
      <c r="B875" s="26"/>
      <c r="C875" s="45" t="s">
        <v>134</v>
      </c>
      <c r="D875" s="45" t="s">
        <v>301</v>
      </c>
      <c r="E875" s="46">
        <v>6.25</v>
      </c>
      <c r="F875" s="46">
        <v>6.25</v>
      </c>
      <c r="G875" s="46">
        <v>2</v>
      </c>
      <c r="H875" s="46">
        <f t="shared" si="79"/>
        <v>10.25</v>
      </c>
      <c r="I875" s="46">
        <f t="shared" si="80"/>
        <v>10.25</v>
      </c>
      <c r="J875" s="44" t="s">
        <v>302</v>
      </c>
      <c r="K875" s="46">
        <f>I875</f>
        <v>10.25</v>
      </c>
      <c r="L875" s="46">
        <f t="shared" si="85"/>
        <v>10.25</v>
      </c>
      <c r="M875" s="60">
        <v>1</v>
      </c>
      <c r="N875" s="44">
        <v>2474</v>
      </c>
      <c r="O875" s="44" t="s">
        <v>1338</v>
      </c>
      <c r="P875" s="52"/>
      <c r="Q875" s="44"/>
      <c r="R875" s="167"/>
      <c r="S875" s="45"/>
      <c r="T875" s="49"/>
      <c r="U875" s="49"/>
      <c r="V875" s="49"/>
      <c r="W875" s="49"/>
      <c r="X875" s="49"/>
      <c r="Y875" s="250" t="s">
        <v>1338</v>
      </c>
    </row>
    <row r="876" spans="2:25">
      <c r="B876" s="26"/>
      <c r="C876" s="39" t="s">
        <v>172</v>
      </c>
      <c r="D876" s="39" t="s">
        <v>306</v>
      </c>
      <c r="E876" s="40">
        <v>6.375</v>
      </c>
      <c r="F876" s="40">
        <v>6.375</v>
      </c>
      <c r="G876" s="40">
        <v>1.125</v>
      </c>
      <c r="H876" s="40">
        <f t="shared" si="79"/>
        <v>8.625</v>
      </c>
      <c r="I876" s="40">
        <f t="shared" si="80"/>
        <v>8.625</v>
      </c>
      <c r="J876" s="38" t="s">
        <v>302</v>
      </c>
      <c r="K876" s="40">
        <f>I876</f>
        <v>8.625</v>
      </c>
      <c r="L876" s="40">
        <f t="shared" si="85"/>
        <v>8.625</v>
      </c>
      <c r="M876" s="61">
        <v>1</v>
      </c>
      <c r="N876" s="38">
        <v>2474</v>
      </c>
      <c r="O876" s="38" t="s">
        <v>1338</v>
      </c>
      <c r="P876" s="51"/>
      <c r="Q876" s="38"/>
      <c r="R876" s="168"/>
      <c r="S876" s="39"/>
      <c r="T876" s="43"/>
      <c r="U876" s="43"/>
      <c r="V876" s="43"/>
      <c r="W876" s="43"/>
      <c r="X876" s="43"/>
      <c r="Y876" s="250" t="s">
        <v>1338</v>
      </c>
    </row>
    <row r="877" spans="2:25">
      <c r="B877" s="26"/>
      <c r="C877" s="45" t="s">
        <v>882</v>
      </c>
      <c r="D877" s="45" t="s">
        <v>262</v>
      </c>
      <c r="E877" s="46">
        <v>14.375</v>
      </c>
      <c r="F877" s="46">
        <v>5.25</v>
      </c>
      <c r="G877" s="46">
        <v>1E-3</v>
      </c>
      <c r="H877" s="46">
        <f t="shared" si="79"/>
        <v>14.377000000000001</v>
      </c>
      <c r="I877" s="46">
        <f t="shared" si="80"/>
        <v>5.2519999999999998</v>
      </c>
      <c r="J877" s="44" t="s">
        <v>302</v>
      </c>
      <c r="K877" s="46">
        <f>H877</f>
        <v>14.377000000000001</v>
      </c>
      <c r="L877" s="46">
        <f>I877*2</f>
        <v>10.504</v>
      </c>
      <c r="M877" s="60">
        <v>2</v>
      </c>
      <c r="N877" s="44">
        <v>2487</v>
      </c>
      <c r="O877" s="44" t="s">
        <v>1338</v>
      </c>
      <c r="P877" s="52"/>
      <c r="Q877" s="44"/>
      <c r="R877" s="167"/>
      <c r="S877" s="45"/>
      <c r="T877" s="49"/>
      <c r="U877" s="49"/>
      <c r="V877" s="49"/>
      <c r="W877" s="49"/>
      <c r="X877" s="49"/>
      <c r="Y877" s="250" t="s">
        <v>1338</v>
      </c>
    </row>
    <row r="878" spans="2:25">
      <c r="B878" s="26"/>
      <c r="C878" s="39" t="s">
        <v>142</v>
      </c>
      <c r="D878" s="39" t="s">
        <v>306</v>
      </c>
      <c r="E878" s="40">
        <v>6.625</v>
      </c>
      <c r="F878" s="40">
        <v>5.125</v>
      </c>
      <c r="G878" s="40">
        <v>2.125</v>
      </c>
      <c r="H878" s="40">
        <f t="shared" si="79"/>
        <v>10.875</v>
      </c>
      <c r="I878" s="40">
        <f t="shared" si="80"/>
        <v>9.375</v>
      </c>
      <c r="J878" s="38" t="s">
        <v>302</v>
      </c>
      <c r="K878" s="40">
        <v>9.375</v>
      </c>
      <c r="L878" s="40">
        <f t="shared" ref="L878:L887" si="86">H878</f>
        <v>10.875</v>
      </c>
      <c r="M878" s="61">
        <v>1</v>
      </c>
      <c r="N878" s="38">
        <v>2490</v>
      </c>
      <c r="O878" s="38" t="s">
        <v>1338</v>
      </c>
      <c r="P878" s="51"/>
      <c r="Q878" s="38"/>
      <c r="R878" s="168"/>
      <c r="S878" s="39"/>
      <c r="T878" s="43"/>
      <c r="U878" s="43"/>
      <c r="V878" s="43"/>
      <c r="W878" s="43"/>
      <c r="X878" s="43"/>
      <c r="Y878" s="250" t="s">
        <v>1338</v>
      </c>
    </row>
    <row r="879" spans="2:25">
      <c r="B879" s="26"/>
      <c r="C879" s="45" t="s">
        <v>143</v>
      </c>
      <c r="D879" s="45" t="s">
        <v>301</v>
      </c>
      <c r="E879" s="46">
        <v>6.5</v>
      </c>
      <c r="F879" s="46">
        <v>5</v>
      </c>
      <c r="G879" s="46">
        <v>2.125</v>
      </c>
      <c r="H879" s="46">
        <f t="shared" si="79"/>
        <v>10.75</v>
      </c>
      <c r="I879" s="46">
        <f t="shared" si="80"/>
        <v>9.25</v>
      </c>
      <c r="J879" s="44" t="s">
        <v>302</v>
      </c>
      <c r="K879" s="46">
        <v>9.25</v>
      </c>
      <c r="L879" s="46">
        <f t="shared" si="86"/>
        <v>10.75</v>
      </c>
      <c r="M879" s="60">
        <v>1</v>
      </c>
      <c r="N879" s="44">
        <v>2490</v>
      </c>
      <c r="O879" s="44" t="s">
        <v>1338</v>
      </c>
      <c r="P879" s="52"/>
      <c r="Q879" s="44"/>
      <c r="R879" s="167"/>
      <c r="S879" s="45"/>
      <c r="T879" s="49"/>
      <c r="U879" s="49"/>
      <c r="V879" s="49"/>
      <c r="W879" s="49"/>
      <c r="X879" s="49"/>
      <c r="Y879" s="250" t="s">
        <v>1338</v>
      </c>
    </row>
    <row r="880" spans="2:25">
      <c r="B880" s="26"/>
      <c r="C880" s="39" t="s">
        <v>150</v>
      </c>
      <c r="D880" s="39" t="s">
        <v>306</v>
      </c>
      <c r="E880" s="40">
        <v>10.25</v>
      </c>
      <c r="F880" s="40">
        <v>5.3125</v>
      </c>
      <c r="G880" s="40">
        <v>0.875</v>
      </c>
      <c r="H880" s="40">
        <f t="shared" si="79"/>
        <v>12</v>
      </c>
      <c r="I880" s="40">
        <f t="shared" si="80"/>
        <v>7.0625</v>
      </c>
      <c r="J880" s="38" t="s">
        <v>302</v>
      </c>
      <c r="K880" s="40">
        <f t="shared" ref="K880:K887" si="87">I880</f>
        <v>7.0625</v>
      </c>
      <c r="L880" s="40">
        <f t="shared" si="86"/>
        <v>12</v>
      </c>
      <c r="M880" s="61">
        <v>1</v>
      </c>
      <c r="N880" s="38">
        <v>2503</v>
      </c>
      <c r="O880" s="38" t="s">
        <v>1338</v>
      </c>
      <c r="P880" s="51"/>
      <c r="Q880" s="38"/>
      <c r="R880" s="168"/>
      <c r="S880" s="39"/>
      <c r="T880" s="43"/>
      <c r="U880" s="43"/>
      <c r="V880" s="43"/>
      <c r="W880" s="43"/>
      <c r="X880" s="43"/>
      <c r="Y880" s="250" t="s">
        <v>1338</v>
      </c>
    </row>
    <row r="881" spans="2:25">
      <c r="B881" s="26"/>
      <c r="C881" s="45" t="s">
        <v>151</v>
      </c>
      <c r="D881" s="45" t="s">
        <v>301</v>
      </c>
      <c r="E881" s="46">
        <v>10.125</v>
      </c>
      <c r="F881" s="46">
        <v>5.1875</v>
      </c>
      <c r="G881" s="46">
        <v>1</v>
      </c>
      <c r="H881" s="46">
        <f t="shared" si="79"/>
        <v>12.125</v>
      </c>
      <c r="I881" s="46">
        <f t="shared" si="80"/>
        <v>7.1875</v>
      </c>
      <c r="J881" s="44" t="s">
        <v>302</v>
      </c>
      <c r="K881" s="46">
        <f t="shared" si="87"/>
        <v>7.1875</v>
      </c>
      <c r="L881" s="46">
        <f t="shared" si="86"/>
        <v>12.125</v>
      </c>
      <c r="M881" s="60">
        <v>1</v>
      </c>
      <c r="N881" s="44">
        <v>2503</v>
      </c>
      <c r="O881" s="44" t="s">
        <v>1338</v>
      </c>
      <c r="P881" s="52"/>
      <c r="Q881" s="44"/>
      <c r="R881" s="167"/>
      <c r="S881" s="45"/>
      <c r="T881" s="49"/>
      <c r="U881" s="49"/>
      <c r="V881" s="49"/>
      <c r="W881" s="49"/>
      <c r="X881" s="49"/>
      <c r="Y881" s="250" t="s">
        <v>1338</v>
      </c>
    </row>
    <row r="882" spans="2:25">
      <c r="B882" s="26"/>
      <c r="C882" s="39" t="s">
        <v>152</v>
      </c>
      <c r="D882" s="39" t="s">
        <v>306</v>
      </c>
      <c r="E882" s="40">
        <v>7.25</v>
      </c>
      <c r="F882" s="40">
        <v>4.125</v>
      </c>
      <c r="G882" s="40">
        <v>0.75</v>
      </c>
      <c r="H882" s="40">
        <f t="shared" ref="H882:H912" si="88">(E882+G882*2)</f>
        <v>8.75</v>
      </c>
      <c r="I882" s="40">
        <f t="shared" ref="I882:I912" si="89">(F882+G882*2)</f>
        <v>5.625</v>
      </c>
      <c r="J882" s="38" t="s">
        <v>302</v>
      </c>
      <c r="K882" s="40">
        <f t="shared" si="87"/>
        <v>5.625</v>
      </c>
      <c r="L882" s="40">
        <f t="shared" si="86"/>
        <v>8.75</v>
      </c>
      <c r="M882" s="61">
        <v>1</v>
      </c>
      <c r="N882" s="38">
        <v>2504</v>
      </c>
      <c r="O882" s="38" t="s">
        <v>1338</v>
      </c>
      <c r="P882" s="51"/>
      <c r="Q882" s="38"/>
      <c r="R882" s="168"/>
      <c r="S882" s="39"/>
      <c r="T882" s="43"/>
      <c r="U882" s="43"/>
      <c r="V882" s="43"/>
      <c r="W882" s="43"/>
      <c r="X882" s="43"/>
      <c r="Y882" s="250" t="s">
        <v>1338</v>
      </c>
    </row>
    <row r="883" spans="2:25">
      <c r="B883" s="26"/>
      <c r="C883" s="45" t="s">
        <v>155</v>
      </c>
      <c r="D883" s="45" t="s">
        <v>301</v>
      </c>
      <c r="E883" s="46">
        <v>7.125</v>
      </c>
      <c r="F883" s="46">
        <v>4</v>
      </c>
      <c r="G883" s="46">
        <v>1.125</v>
      </c>
      <c r="H883" s="46">
        <f t="shared" si="88"/>
        <v>9.375</v>
      </c>
      <c r="I883" s="46">
        <f t="shared" si="89"/>
        <v>6.25</v>
      </c>
      <c r="J883" s="44" t="s">
        <v>302</v>
      </c>
      <c r="K883" s="46">
        <f t="shared" si="87"/>
        <v>6.25</v>
      </c>
      <c r="L883" s="46">
        <f t="shared" si="86"/>
        <v>9.375</v>
      </c>
      <c r="M883" s="60">
        <v>1</v>
      </c>
      <c r="N883" s="44">
        <v>2504</v>
      </c>
      <c r="O883" s="44" t="s">
        <v>1338</v>
      </c>
      <c r="P883" s="52"/>
      <c r="Q883" s="44"/>
      <c r="R883" s="167"/>
      <c r="S883" s="45"/>
      <c r="T883" s="49"/>
      <c r="U883" s="49"/>
      <c r="V883" s="49"/>
      <c r="W883" s="49"/>
      <c r="X883" s="49"/>
      <c r="Y883" s="250" t="s">
        <v>1338</v>
      </c>
    </row>
    <row r="884" spans="2:25">
      <c r="B884" s="26"/>
      <c r="C884" s="39" t="s">
        <v>156</v>
      </c>
      <c r="D884" s="39" t="s">
        <v>306</v>
      </c>
      <c r="E884" s="40">
        <v>10.5</v>
      </c>
      <c r="F884" s="40">
        <v>5.375</v>
      </c>
      <c r="G884" s="40">
        <v>0.75</v>
      </c>
      <c r="H884" s="40">
        <f t="shared" si="88"/>
        <v>12</v>
      </c>
      <c r="I884" s="40">
        <f t="shared" si="89"/>
        <v>6.875</v>
      </c>
      <c r="J884" s="38" t="s">
        <v>302</v>
      </c>
      <c r="K884" s="40">
        <f t="shared" si="87"/>
        <v>6.875</v>
      </c>
      <c r="L884" s="40">
        <f t="shared" si="86"/>
        <v>12</v>
      </c>
      <c r="M884" s="61">
        <v>1</v>
      </c>
      <c r="N884" s="38">
        <v>2505</v>
      </c>
      <c r="O884" s="38" t="s">
        <v>1338</v>
      </c>
      <c r="P884" s="51"/>
      <c r="Q884" s="38"/>
      <c r="R884" s="168"/>
      <c r="S884" s="39"/>
      <c r="T884" s="43"/>
      <c r="U884" s="43"/>
      <c r="V884" s="43"/>
      <c r="W884" s="43"/>
      <c r="X884" s="43"/>
      <c r="Y884" s="250" t="s">
        <v>1338</v>
      </c>
    </row>
    <row r="885" spans="2:25">
      <c r="B885" s="26"/>
      <c r="C885" s="45" t="s">
        <v>157</v>
      </c>
      <c r="D885" s="45" t="s">
        <v>301</v>
      </c>
      <c r="E885" s="46">
        <v>10.375</v>
      </c>
      <c r="F885" s="46">
        <v>5.25</v>
      </c>
      <c r="G885" s="46">
        <v>1.875</v>
      </c>
      <c r="H885" s="46">
        <f t="shared" si="88"/>
        <v>14.125</v>
      </c>
      <c r="I885" s="46">
        <f t="shared" si="89"/>
        <v>9</v>
      </c>
      <c r="J885" s="44" t="s">
        <v>302</v>
      </c>
      <c r="K885" s="46">
        <f t="shared" si="87"/>
        <v>9</v>
      </c>
      <c r="L885" s="46">
        <f t="shared" si="86"/>
        <v>14.125</v>
      </c>
      <c r="M885" s="60">
        <v>1</v>
      </c>
      <c r="N885" s="44">
        <v>2505</v>
      </c>
      <c r="O885" s="44" t="s">
        <v>1338</v>
      </c>
      <c r="P885" s="52"/>
      <c r="Q885" s="44"/>
      <c r="R885" s="167"/>
      <c r="S885" s="45"/>
      <c r="T885" s="49"/>
      <c r="U885" s="49"/>
      <c r="V885" s="49"/>
      <c r="W885" s="49"/>
      <c r="X885" s="49"/>
      <c r="Y885" s="250" t="s">
        <v>1338</v>
      </c>
    </row>
    <row r="886" spans="2:25">
      <c r="B886" s="26"/>
      <c r="C886" s="39" t="s">
        <v>148</v>
      </c>
      <c r="D886" s="39" t="s">
        <v>306</v>
      </c>
      <c r="E886" s="40">
        <v>8.25</v>
      </c>
      <c r="F886" s="40">
        <v>4.1875</v>
      </c>
      <c r="G886" s="40">
        <v>1.375</v>
      </c>
      <c r="H886" s="40">
        <f t="shared" si="88"/>
        <v>11</v>
      </c>
      <c r="I886" s="40">
        <f t="shared" si="89"/>
        <v>6.9375</v>
      </c>
      <c r="J886" s="38" t="s">
        <v>302</v>
      </c>
      <c r="K886" s="40">
        <f t="shared" si="87"/>
        <v>6.9375</v>
      </c>
      <c r="L886" s="40">
        <f t="shared" si="86"/>
        <v>11</v>
      </c>
      <c r="M886" s="61">
        <v>1</v>
      </c>
      <c r="N886" s="38">
        <v>2506</v>
      </c>
      <c r="O886" s="38" t="s">
        <v>1338</v>
      </c>
      <c r="P886" s="51"/>
      <c r="Q886" s="38"/>
      <c r="R886" s="168"/>
      <c r="S886" s="39"/>
      <c r="T886" s="43"/>
      <c r="U886" s="43"/>
      <c r="V886" s="43"/>
      <c r="W886" s="43"/>
      <c r="X886" s="43"/>
      <c r="Y886" s="250" t="s">
        <v>1338</v>
      </c>
    </row>
    <row r="887" spans="2:25">
      <c r="B887" s="26"/>
      <c r="C887" s="45" t="s">
        <v>149</v>
      </c>
      <c r="D887" s="45" t="s">
        <v>301</v>
      </c>
      <c r="E887" s="46">
        <v>8.125</v>
      </c>
      <c r="F887" s="46">
        <v>4.0625</v>
      </c>
      <c r="G887" s="46">
        <v>1.5</v>
      </c>
      <c r="H887" s="46">
        <f t="shared" si="88"/>
        <v>11.125</v>
      </c>
      <c r="I887" s="46">
        <f t="shared" si="89"/>
        <v>7.0625</v>
      </c>
      <c r="J887" s="44" t="s">
        <v>302</v>
      </c>
      <c r="K887" s="46">
        <f t="shared" si="87"/>
        <v>7.0625</v>
      </c>
      <c r="L887" s="46">
        <f t="shared" si="86"/>
        <v>11.125</v>
      </c>
      <c r="M887" s="60">
        <v>1</v>
      </c>
      <c r="N887" s="44">
        <v>2506</v>
      </c>
      <c r="O887" s="44" t="s">
        <v>1338</v>
      </c>
      <c r="P887" s="52"/>
      <c r="Q887" s="44"/>
      <c r="R887" s="167"/>
      <c r="S887" s="45"/>
      <c r="T887" s="49"/>
      <c r="U887" s="49"/>
      <c r="V887" s="49"/>
      <c r="W887" s="49"/>
      <c r="X887" s="49"/>
      <c r="Y887" s="250" t="s">
        <v>1338</v>
      </c>
    </row>
    <row r="888" spans="2:25">
      <c r="B888" s="26"/>
      <c r="C888" s="39" t="s">
        <v>161</v>
      </c>
      <c r="D888" s="39" t="s">
        <v>306</v>
      </c>
      <c r="E888" s="40">
        <v>2.375</v>
      </c>
      <c r="F888" s="40">
        <v>2.375</v>
      </c>
      <c r="G888" s="40">
        <v>1.5</v>
      </c>
      <c r="H888" s="40">
        <f t="shared" si="88"/>
        <v>5.375</v>
      </c>
      <c r="I888" s="40">
        <f t="shared" si="89"/>
        <v>5.375</v>
      </c>
      <c r="J888" s="38" t="s">
        <v>302</v>
      </c>
      <c r="K888" s="40">
        <f>2*H888</f>
        <v>10.75</v>
      </c>
      <c r="L888" s="40">
        <f>2*I888</f>
        <v>10.75</v>
      </c>
      <c r="M888" s="61">
        <v>4</v>
      </c>
      <c r="N888" s="38">
        <v>2511</v>
      </c>
      <c r="O888" s="38" t="s">
        <v>1338</v>
      </c>
      <c r="P888" s="51"/>
      <c r="Q888" s="38"/>
      <c r="R888" s="168"/>
      <c r="S888" s="39"/>
      <c r="T888" s="43"/>
      <c r="U888" s="43"/>
      <c r="V888" s="43"/>
      <c r="W888" s="43"/>
      <c r="X888" s="43"/>
      <c r="Y888" s="250" t="s">
        <v>1338</v>
      </c>
    </row>
    <row r="889" spans="2:25">
      <c r="B889" s="26"/>
      <c r="C889" s="45" t="s">
        <v>160</v>
      </c>
      <c r="D889" s="45" t="s">
        <v>301</v>
      </c>
      <c r="E889" s="46">
        <v>2.25</v>
      </c>
      <c r="F889" s="46">
        <v>2.25</v>
      </c>
      <c r="G889" s="46">
        <v>1.5</v>
      </c>
      <c r="H889" s="46">
        <f t="shared" si="88"/>
        <v>5.25</v>
      </c>
      <c r="I889" s="46">
        <f t="shared" si="89"/>
        <v>5.25</v>
      </c>
      <c r="J889" s="44" t="s">
        <v>302</v>
      </c>
      <c r="K889" s="46">
        <f>2*H889</f>
        <v>10.5</v>
      </c>
      <c r="L889" s="46">
        <f>2*I889</f>
        <v>10.5</v>
      </c>
      <c r="M889" s="60">
        <v>4</v>
      </c>
      <c r="N889" s="44">
        <v>2511</v>
      </c>
      <c r="O889" s="44" t="s">
        <v>1338</v>
      </c>
      <c r="P889" s="52"/>
      <c r="Q889" s="44"/>
      <c r="R889" s="167"/>
      <c r="S889" s="45"/>
      <c r="T889" s="49"/>
      <c r="U889" s="49"/>
      <c r="V889" s="49"/>
      <c r="W889" s="49"/>
      <c r="X889" s="49"/>
      <c r="Y889" s="250" t="s">
        <v>1338</v>
      </c>
    </row>
    <row r="890" spans="2:25">
      <c r="B890" s="26"/>
      <c r="C890" s="39" t="s">
        <v>218</v>
      </c>
      <c r="D890" s="39" t="s">
        <v>306</v>
      </c>
      <c r="E890" s="40">
        <v>4.125</v>
      </c>
      <c r="F890" s="40">
        <v>2</v>
      </c>
      <c r="G890" s="40">
        <v>1.0625</v>
      </c>
      <c r="H890" s="40">
        <f t="shared" si="88"/>
        <v>6.25</v>
      </c>
      <c r="I890" s="40">
        <f t="shared" si="89"/>
        <v>4.125</v>
      </c>
      <c r="J890" s="38" t="s">
        <v>302</v>
      </c>
      <c r="K890" s="40">
        <f>H890</f>
        <v>6.25</v>
      </c>
      <c r="L890" s="40">
        <f>I890</f>
        <v>4.125</v>
      </c>
      <c r="M890" s="61">
        <v>1</v>
      </c>
      <c r="N890" s="38">
        <v>2514</v>
      </c>
      <c r="O890" s="38" t="s">
        <v>1338</v>
      </c>
      <c r="P890" s="51"/>
      <c r="Q890" s="38"/>
      <c r="R890" s="168"/>
      <c r="S890" s="39"/>
      <c r="T890" s="43"/>
      <c r="U890" s="43"/>
      <c r="V890" s="43"/>
      <c r="W890" s="43"/>
      <c r="X890" s="43"/>
      <c r="Y890" s="250" t="s">
        <v>1338</v>
      </c>
    </row>
    <row r="891" spans="2:25">
      <c r="B891" s="26"/>
      <c r="C891" s="45" t="s">
        <v>222</v>
      </c>
      <c r="D891" s="45" t="s">
        <v>301</v>
      </c>
      <c r="E891" s="46">
        <v>4</v>
      </c>
      <c r="F891" s="46">
        <v>1.875</v>
      </c>
      <c r="G891" s="46">
        <v>0.75</v>
      </c>
      <c r="H891" s="46">
        <f t="shared" si="88"/>
        <v>5.5</v>
      </c>
      <c r="I891" s="46">
        <f t="shared" si="89"/>
        <v>3.375</v>
      </c>
      <c r="J891" s="44" t="s">
        <v>302</v>
      </c>
      <c r="K891" s="46">
        <f>H891</f>
        <v>5.5</v>
      </c>
      <c r="L891" s="46">
        <f>I891</f>
        <v>3.375</v>
      </c>
      <c r="M891" s="60">
        <v>1</v>
      </c>
      <c r="N891" s="44">
        <v>2514</v>
      </c>
      <c r="O891" s="44" t="s">
        <v>1338</v>
      </c>
      <c r="P891" s="52"/>
      <c r="Q891" s="44"/>
      <c r="R891" s="167"/>
      <c r="S891" s="45"/>
      <c r="T891" s="49"/>
      <c r="U891" s="49"/>
      <c r="V891" s="49"/>
      <c r="W891" s="49"/>
      <c r="X891" s="49"/>
      <c r="Y891" s="250" t="s">
        <v>1338</v>
      </c>
    </row>
    <row r="892" spans="2:25">
      <c r="B892" s="26"/>
      <c r="C892" s="39" t="s">
        <v>165</v>
      </c>
      <c r="D892" s="39" t="s">
        <v>301</v>
      </c>
      <c r="E892" s="40">
        <v>4.75</v>
      </c>
      <c r="F892" s="40">
        <v>3.5625</v>
      </c>
      <c r="G892" s="40">
        <v>1.8125</v>
      </c>
      <c r="H892" s="40">
        <f t="shared" si="88"/>
        <v>8.375</v>
      </c>
      <c r="I892" s="40">
        <f t="shared" si="89"/>
        <v>7.1875</v>
      </c>
      <c r="J892" s="38" t="s">
        <v>302</v>
      </c>
      <c r="K892" s="40">
        <f>H892</f>
        <v>8.375</v>
      </c>
      <c r="L892" s="40">
        <f>I892*2</f>
        <v>14.375</v>
      </c>
      <c r="M892" s="61">
        <v>2</v>
      </c>
      <c r="N892" s="38">
        <v>2517</v>
      </c>
      <c r="O892" s="38" t="s">
        <v>1338</v>
      </c>
      <c r="P892" s="51"/>
      <c r="Q892" s="38"/>
      <c r="R892" s="168"/>
      <c r="S892" s="39"/>
      <c r="T892" s="43"/>
      <c r="U892" s="43"/>
      <c r="V892" s="43"/>
      <c r="W892" s="43"/>
      <c r="X892" s="43"/>
      <c r="Y892" s="250" t="s">
        <v>1338</v>
      </c>
    </row>
    <row r="893" spans="2:25">
      <c r="B893" s="26"/>
      <c r="C893" s="45" t="s">
        <v>165</v>
      </c>
      <c r="D893" s="45" t="s">
        <v>301</v>
      </c>
      <c r="E893" s="46">
        <v>4.75</v>
      </c>
      <c r="F893" s="46">
        <v>3.5625</v>
      </c>
      <c r="G893" s="46">
        <v>1.8125</v>
      </c>
      <c r="H893" s="46">
        <f t="shared" si="88"/>
        <v>8.375</v>
      </c>
      <c r="I893" s="46">
        <f t="shared" si="89"/>
        <v>7.1875</v>
      </c>
      <c r="J893" s="44" t="s">
        <v>302</v>
      </c>
      <c r="K893" s="46">
        <f t="shared" ref="K893:L895" si="90">2*H893</f>
        <v>16.75</v>
      </c>
      <c r="L893" s="46">
        <f t="shared" si="90"/>
        <v>14.375</v>
      </c>
      <c r="M893" s="60">
        <v>4</v>
      </c>
      <c r="N893" s="44">
        <v>2517</v>
      </c>
      <c r="O893" s="44" t="s">
        <v>1338</v>
      </c>
      <c r="P893" s="52"/>
      <c r="Q893" s="44"/>
      <c r="R893" s="167"/>
      <c r="S893" s="45"/>
      <c r="T893" s="49"/>
      <c r="U893" s="49"/>
      <c r="V893" s="49"/>
      <c r="W893" s="49"/>
      <c r="X893" s="49"/>
      <c r="Y893" s="250" t="s">
        <v>1338</v>
      </c>
    </row>
    <row r="894" spans="2:25">
      <c r="B894" s="26"/>
      <c r="C894" s="39" t="s">
        <v>166</v>
      </c>
      <c r="D894" s="39" t="s">
        <v>306</v>
      </c>
      <c r="E894" s="40">
        <v>2.125</v>
      </c>
      <c r="F894" s="40">
        <v>2.125</v>
      </c>
      <c r="G894" s="40">
        <v>1.625</v>
      </c>
      <c r="H894" s="40">
        <f t="shared" si="88"/>
        <v>5.375</v>
      </c>
      <c r="I894" s="40">
        <f t="shared" si="89"/>
        <v>5.375</v>
      </c>
      <c r="J894" s="38" t="s">
        <v>302</v>
      </c>
      <c r="K894" s="40">
        <f t="shared" si="90"/>
        <v>10.75</v>
      </c>
      <c r="L894" s="40">
        <f t="shared" si="90"/>
        <v>10.75</v>
      </c>
      <c r="M894" s="61">
        <v>4</v>
      </c>
      <c r="N894" s="38">
        <v>2520</v>
      </c>
      <c r="O894" s="38" t="s">
        <v>1338</v>
      </c>
      <c r="P894" s="51"/>
      <c r="Q894" s="38"/>
      <c r="R894" s="168"/>
      <c r="S894" s="39"/>
      <c r="T894" s="43"/>
      <c r="U894" s="43"/>
      <c r="V894" s="43"/>
      <c r="W894" s="43"/>
      <c r="X894" s="43"/>
      <c r="Y894" s="250" t="s">
        <v>1338</v>
      </c>
    </row>
    <row r="895" spans="2:25">
      <c r="B895" s="26"/>
      <c r="C895" s="45" t="s">
        <v>167</v>
      </c>
      <c r="D895" s="45" t="s">
        <v>301</v>
      </c>
      <c r="E895" s="46">
        <v>2</v>
      </c>
      <c r="F895" s="46">
        <v>2</v>
      </c>
      <c r="G895" s="46">
        <v>0.9375</v>
      </c>
      <c r="H895" s="46">
        <f t="shared" si="88"/>
        <v>3.875</v>
      </c>
      <c r="I895" s="46">
        <f t="shared" si="89"/>
        <v>3.875</v>
      </c>
      <c r="J895" s="44" t="s">
        <v>302</v>
      </c>
      <c r="K895" s="46">
        <f t="shared" si="90"/>
        <v>7.75</v>
      </c>
      <c r="L895" s="46">
        <f t="shared" si="90"/>
        <v>7.75</v>
      </c>
      <c r="M895" s="60">
        <v>4</v>
      </c>
      <c r="N895" s="44">
        <v>2520</v>
      </c>
      <c r="O895" s="44" t="s">
        <v>1338</v>
      </c>
      <c r="P895" s="52"/>
      <c r="Q895" s="44"/>
      <c r="R895" s="167"/>
      <c r="S895" s="45"/>
      <c r="T895" s="49"/>
      <c r="U895" s="49"/>
      <c r="V895" s="49"/>
      <c r="W895" s="49"/>
      <c r="X895" s="49"/>
      <c r="Y895" s="250" t="s">
        <v>1338</v>
      </c>
    </row>
    <row r="896" spans="2:25">
      <c r="B896" s="26"/>
      <c r="C896" s="39" t="s">
        <v>1473</v>
      </c>
      <c r="D896" s="39" t="s">
        <v>301</v>
      </c>
      <c r="E896" s="40">
        <v>3.3125</v>
      </c>
      <c r="F896" s="40">
        <v>3.3125</v>
      </c>
      <c r="G896" s="40">
        <v>0.5625</v>
      </c>
      <c r="H896" s="40">
        <f t="shared" si="88"/>
        <v>4.4375</v>
      </c>
      <c r="I896" s="40">
        <f t="shared" si="89"/>
        <v>4.4375</v>
      </c>
      <c r="J896" s="38" t="s">
        <v>318</v>
      </c>
      <c r="K896" s="40">
        <v>37.5</v>
      </c>
      <c r="L896" s="40">
        <v>27.375</v>
      </c>
      <c r="M896" s="61">
        <v>48</v>
      </c>
      <c r="N896" s="38">
        <v>2523</v>
      </c>
      <c r="O896" s="38" t="s">
        <v>1326</v>
      </c>
      <c r="P896" s="57">
        <v>44307</v>
      </c>
      <c r="Q896" s="38"/>
      <c r="R896" s="168"/>
      <c r="S896" s="39"/>
      <c r="T896" s="43"/>
      <c r="U896" s="43"/>
      <c r="V896" s="43"/>
      <c r="W896" s="43"/>
      <c r="X896" s="43"/>
      <c r="Y896" s="250" t="s">
        <v>1326</v>
      </c>
    </row>
    <row r="897" spans="2:25">
      <c r="B897" s="26"/>
      <c r="C897" s="45" t="s">
        <v>170</v>
      </c>
      <c r="D897" s="45" t="s">
        <v>306</v>
      </c>
      <c r="E897" s="46">
        <v>3.4375</v>
      </c>
      <c r="F897" s="46">
        <v>3.4375</v>
      </c>
      <c r="G897" s="46">
        <v>0.625</v>
      </c>
      <c r="H897" s="46">
        <f t="shared" si="88"/>
        <v>4.6875</v>
      </c>
      <c r="I897" s="46">
        <f t="shared" si="89"/>
        <v>4.6875</v>
      </c>
      <c r="J897" s="44" t="s">
        <v>302</v>
      </c>
      <c r="K897" s="46">
        <f>3*H897</f>
        <v>14.0625</v>
      </c>
      <c r="L897" s="46">
        <f>2*I897</f>
        <v>9.375</v>
      </c>
      <c r="M897" s="60">
        <v>6</v>
      </c>
      <c r="N897" s="44">
        <v>2523</v>
      </c>
      <c r="O897" s="44" t="s">
        <v>1338</v>
      </c>
      <c r="P897" s="53">
        <v>44307</v>
      </c>
      <c r="Q897" s="44"/>
      <c r="R897" s="167"/>
      <c r="S897" s="45"/>
      <c r="T897" s="49"/>
      <c r="U897" s="49"/>
      <c r="V897" s="49"/>
      <c r="W897" s="49"/>
      <c r="X897" s="49"/>
      <c r="Y897" s="250" t="s">
        <v>1338</v>
      </c>
    </row>
    <row r="898" spans="2:25">
      <c r="B898" s="26"/>
      <c r="C898" s="39" t="s">
        <v>171</v>
      </c>
      <c r="D898" s="39" t="s">
        <v>301</v>
      </c>
      <c r="E898" s="40">
        <v>3.3125</v>
      </c>
      <c r="F898" s="40">
        <v>3.3125</v>
      </c>
      <c r="G898" s="40">
        <v>0.5625</v>
      </c>
      <c r="H898" s="40">
        <f t="shared" si="88"/>
        <v>4.4375</v>
      </c>
      <c r="I898" s="40">
        <f t="shared" si="89"/>
        <v>4.4375</v>
      </c>
      <c r="J898" s="38" t="s">
        <v>302</v>
      </c>
      <c r="K898" s="40">
        <f>3*H898</f>
        <v>13.3125</v>
      </c>
      <c r="L898" s="40">
        <f>2*I898</f>
        <v>8.875</v>
      </c>
      <c r="M898" s="61">
        <v>6</v>
      </c>
      <c r="N898" s="38">
        <v>2523</v>
      </c>
      <c r="O898" s="38" t="s">
        <v>1338</v>
      </c>
      <c r="P898" s="57">
        <v>44307</v>
      </c>
      <c r="Q898" s="38"/>
      <c r="R898" s="168"/>
      <c r="S898" s="39"/>
      <c r="T898" s="43"/>
      <c r="U898" s="43"/>
      <c r="V898" s="43"/>
      <c r="W898" s="43"/>
      <c r="X898" s="43"/>
      <c r="Y898" s="250" t="s">
        <v>1338</v>
      </c>
    </row>
    <row r="899" spans="2:25">
      <c r="B899" s="26"/>
      <c r="C899" s="45" t="s">
        <v>2530</v>
      </c>
      <c r="D899" s="45" t="s">
        <v>262</v>
      </c>
      <c r="E899" s="46">
        <v>9.4375</v>
      </c>
      <c r="F899" s="46">
        <v>3.5</v>
      </c>
      <c r="G899" s="46">
        <v>1E-3</v>
      </c>
      <c r="H899" s="46">
        <f t="shared" si="88"/>
        <v>9.4395000000000007</v>
      </c>
      <c r="I899" s="46">
        <f t="shared" si="89"/>
        <v>3.5019999999999998</v>
      </c>
      <c r="J899" s="44" t="s">
        <v>302</v>
      </c>
      <c r="K899" s="46">
        <v>19.317699999999999</v>
      </c>
      <c r="L899" s="46">
        <v>28</v>
      </c>
      <c r="M899" s="60">
        <v>16</v>
      </c>
      <c r="N899" s="44">
        <v>2524</v>
      </c>
      <c r="O899" s="44" t="s">
        <v>1351</v>
      </c>
      <c r="P899" s="53">
        <v>44498</v>
      </c>
      <c r="Q899" s="44"/>
      <c r="R899" s="167"/>
      <c r="S899" s="45"/>
      <c r="T899" s="49"/>
      <c r="U899" s="49"/>
      <c r="V899" s="49"/>
      <c r="W899" s="49"/>
      <c r="X899" s="49"/>
      <c r="Y899" s="250" t="s">
        <v>1351</v>
      </c>
    </row>
    <row r="900" spans="2:25">
      <c r="B900" s="26"/>
      <c r="C900" s="39" t="s">
        <v>1734</v>
      </c>
      <c r="D900" s="39" t="s">
        <v>262</v>
      </c>
      <c r="E900" s="40">
        <v>9.4375</v>
      </c>
      <c r="F900" s="40">
        <v>3.5</v>
      </c>
      <c r="G900" s="40">
        <v>1E-3</v>
      </c>
      <c r="H900" s="40">
        <f t="shared" si="88"/>
        <v>9.4395000000000007</v>
      </c>
      <c r="I900" s="40">
        <f t="shared" si="89"/>
        <v>3.5019999999999998</v>
      </c>
      <c r="J900" s="38" t="s">
        <v>302</v>
      </c>
      <c r="K900" s="40">
        <v>9.5338999999999992</v>
      </c>
      <c r="L900" s="40">
        <v>7</v>
      </c>
      <c r="M900" s="61">
        <v>2</v>
      </c>
      <c r="N900" s="38">
        <v>2524</v>
      </c>
      <c r="O900" s="38" t="s">
        <v>1338</v>
      </c>
      <c r="P900" s="57">
        <v>44267</v>
      </c>
      <c r="Q900" s="38"/>
      <c r="R900" s="168"/>
      <c r="S900" s="39"/>
      <c r="T900" s="43"/>
      <c r="U900" s="43"/>
      <c r="V900" s="43"/>
      <c r="W900" s="43"/>
      <c r="X900" s="43"/>
      <c r="Y900" s="250" t="s">
        <v>1338</v>
      </c>
    </row>
    <row r="901" spans="2:25">
      <c r="B901" s="26"/>
      <c r="C901" s="39" t="s">
        <v>191</v>
      </c>
      <c r="D901" s="39" t="s">
        <v>306</v>
      </c>
      <c r="E901" s="40">
        <v>4.125</v>
      </c>
      <c r="F901" s="40">
        <v>3.25</v>
      </c>
      <c r="G901" s="40">
        <v>0.6875</v>
      </c>
      <c r="H901" s="40">
        <f t="shared" si="88"/>
        <v>5.5</v>
      </c>
      <c r="I901" s="40">
        <f t="shared" si="89"/>
        <v>4.625</v>
      </c>
      <c r="J901" s="38" t="s">
        <v>302</v>
      </c>
      <c r="K901" s="40">
        <f>H901</f>
        <v>5.5</v>
      </c>
      <c r="L901" s="40">
        <f>I901</f>
        <v>4.625</v>
      </c>
      <c r="M901" s="61">
        <v>1</v>
      </c>
      <c r="N901" s="38">
        <v>2526</v>
      </c>
      <c r="O901" s="38" t="s">
        <v>1338</v>
      </c>
      <c r="P901" s="51"/>
      <c r="Q901" s="38"/>
      <c r="R901" s="168"/>
      <c r="S901" s="39"/>
      <c r="T901" s="43"/>
      <c r="U901" s="43"/>
      <c r="V901" s="43"/>
      <c r="W901" s="43"/>
      <c r="X901" s="43"/>
      <c r="Y901" s="250" t="s">
        <v>1338</v>
      </c>
    </row>
    <row r="902" spans="2:25">
      <c r="B902" s="26"/>
      <c r="C902" s="45" t="s">
        <v>192</v>
      </c>
      <c r="D902" s="45" t="s">
        <v>301</v>
      </c>
      <c r="E902" s="46">
        <v>4</v>
      </c>
      <c r="F902" s="46">
        <v>3.125</v>
      </c>
      <c r="G902" s="46">
        <v>1.0625</v>
      </c>
      <c r="H902" s="46">
        <f t="shared" si="88"/>
        <v>6.125</v>
      </c>
      <c r="I902" s="46">
        <f t="shared" si="89"/>
        <v>5.25</v>
      </c>
      <c r="J902" s="44" t="s">
        <v>302</v>
      </c>
      <c r="K902" s="46">
        <f>H902</f>
        <v>6.125</v>
      </c>
      <c r="L902" s="46">
        <f>I902</f>
        <v>5.25</v>
      </c>
      <c r="M902" s="60">
        <v>1</v>
      </c>
      <c r="N902" s="44">
        <v>2526</v>
      </c>
      <c r="O902" s="44" t="s">
        <v>1338</v>
      </c>
      <c r="P902" s="52"/>
      <c r="Q902" s="44"/>
      <c r="R902" s="167"/>
      <c r="S902" s="45"/>
      <c r="T902" s="49"/>
      <c r="U902" s="49"/>
      <c r="V902" s="49"/>
      <c r="W902" s="49"/>
      <c r="X902" s="49"/>
      <c r="Y902" s="250" t="s">
        <v>1338</v>
      </c>
    </row>
    <row r="903" spans="2:25">
      <c r="B903" s="26"/>
      <c r="C903" s="39" t="s">
        <v>168</v>
      </c>
      <c r="D903" s="39" t="s">
        <v>306</v>
      </c>
      <c r="E903" s="40">
        <v>3.125</v>
      </c>
      <c r="F903" s="40">
        <v>3.125</v>
      </c>
      <c r="G903" s="40">
        <v>0.75</v>
      </c>
      <c r="H903" s="40">
        <f t="shared" si="88"/>
        <v>4.625</v>
      </c>
      <c r="I903" s="40">
        <f t="shared" si="89"/>
        <v>4.625</v>
      </c>
      <c r="J903" s="38" t="s">
        <v>302</v>
      </c>
      <c r="K903" s="40">
        <f>2*H903</f>
        <v>9.25</v>
      </c>
      <c r="L903" s="40">
        <f>2*I903</f>
        <v>9.25</v>
      </c>
      <c r="M903" s="61">
        <v>4</v>
      </c>
      <c r="N903" s="38">
        <v>2528</v>
      </c>
      <c r="O903" s="38" t="s">
        <v>1338</v>
      </c>
      <c r="P903" s="51"/>
      <c r="Q903" s="38"/>
      <c r="R903" s="168"/>
      <c r="S903" s="39"/>
      <c r="T903" s="43"/>
      <c r="U903" s="43"/>
      <c r="V903" s="43"/>
      <c r="W903" s="43"/>
      <c r="X903" s="43"/>
      <c r="Y903" s="250" t="s">
        <v>1338</v>
      </c>
    </row>
    <row r="904" spans="2:25">
      <c r="B904" s="26"/>
      <c r="C904" s="45" t="s">
        <v>169</v>
      </c>
      <c r="D904" s="45" t="s">
        <v>301</v>
      </c>
      <c r="E904" s="46">
        <v>3</v>
      </c>
      <c r="F904" s="46">
        <v>3</v>
      </c>
      <c r="G904" s="46">
        <v>1.6875</v>
      </c>
      <c r="H904" s="46">
        <f t="shared" si="88"/>
        <v>6.375</v>
      </c>
      <c r="I904" s="46">
        <f t="shared" si="89"/>
        <v>6.375</v>
      </c>
      <c r="J904" s="44" t="s">
        <v>302</v>
      </c>
      <c r="K904" s="46">
        <f>2*H904</f>
        <v>12.75</v>
      </c>
      <c r="L904" s="46">
        <f>2*I904</f>
        <v>12.75</v>
      </c>
      <c r="M904" s="60">
        <v>4</v>
      </c>
      <c r="N904" s="44">
        <v>2528</v>
      </c>
      <c r="O904" s="44" t="s">
        <v>1338</v>
      </c>
      <c r="P904" s="52"/>
      <c r="Q904" s="44"/>
      <c r="R904" s="167"/>
      <c r="S904" s="45"/>
      <c r="T904" s="49"/>
      <c r="U904" s="49"/>
      <c r="V904" s="49"/>
      <c r="W904" s="49"/>
      <c r="X904" s="49"/>
      <c r="Y904" s="250" t="s">
        <v>1338</v>
      </c>
    </row>
    <row r="905" spans="2:25">
      <c r="B905" s="26"/>
      <c r="C905" s="39" t="s">
        <v>173</v>
      </c>
      <c r="D905" s="39" t="s">
        <v>306</v>
      </c>
      <c r="E905" s="40">
        <v>3.375</v>
      </c>
      <c r="F905" s="40">
        <v>3.375</v>
      </c>
      <c r="G905" s="40">
        <v>0.75</v>
      </c>
      <c r="H905" s="40">
        <f t="shared" si="88"/>
        <v>4.875</v>
      </c>
      <c r="I905" s="40">
        <f t="shared" si="89"/>
        <v>4.875</v>
      </c>
      <c r="J905" s="38" t="s">
        <v>302</v>
      </c>
      <c r="K905" s="40">
        <f>H905</f>
        <v>4.875</v>
      </c>
      <c r="L905" s="40">
        <f>I905</f>
        <v>4.875</v>
      </c>
      <c r="M905" s="61">
        <v>1</v>
      </c>
      <c r="N905" s="38">
        <v>2533</v>
      </c>
      <c r="O905" s="38" t="s">
        <v>1338</v>
      </c>
      <c r="P905" s="51"/>
      <c r="Q905" s="38"/>
      <c r="R905" s="168"/>
      <c r="S905" s="39"/>
      <c r="T905" s="43"/>
      <c r="U905" s="43"/>
      <c r="V905" s="43"/>
      <c r="W905" s="43"/>
      <c r="X905" s="43"/>
      <c r="Y905" s="250" t="s">
        <v>1338</v>
      </c>
    </row>
    <row r="906" spans="2:25">
      <c r="B906" s="26"/>
      <c r="C906" s="45" t="s">
        <v>174</v>
      </c>
      <c r="D906" s="45" t="s">
        <v>301</v>
      </c>
      <c r="E906" s="46">
        <v>3.25</v>
      </c>
      <c r="F906" s="46">
        <v>3.25</v>
      </c>
      <c r="G906" s="46">
        <v>3.1875</v>
      </c>
      <c r="H906" s="46">
        <f t="shared" si="88"/>
        <v>9.625</v>
      </c>
      <c r="I906" s="46">
        <f t="shared" si="89"/>
        <v>9.625</v>
      </c>
      <c r="J906" s="44" t="s">
        <v>302</v>
      </c>
      <c r="K906" s="46">
        <f>H906</f>
        <v>9.625</v>
      </c>
      <c r="L906" s="46">
        <f>I906</f>
        <v>9.625</v>
      </c>
      <c r="M906" s="60">
        <v>1</v>
      </c>
      <c r="N906" s="44">
        <v>2533</v>
      </c>
      <c r="O906" s="44" t="s">
        <v>1338</v>
      </c>
      <c r="P906" s="52"/>
      <c r="Q906" s="44"/>
      <c r="R906" s="167"/>
      <c r="S906" s="45"/>
      <c r="T906" s="49"/>
      <c r="U906" s="49"/>
      <c r="V906" s="49"/>
      <c r="W906" s="49"/>
      <c r="X906" s="49"/>
      <c r="Y906" s="250" t="s">
        <v>1338</v>
      </c>
    </row>
    <row r="907" spans="2:25">
      <c r="B907" s="26"/>
      <c r="C907" s="39" t="s">
        <v>887</v>
      </c>
      <c r="D907" s="39" t="s">
        <v>262</v>
      </c>
      <c r="E907" s="40">
        <v>12.625</v>
      </c>
      <c r="F907" s="40">
        <v>4.25</v>
      </c>
      <c r="G907" s="40">
        <v>1E-3</v>
      </c>
      <c r="H907" s="40">
        <f t="shared" si="88"/>
        <v>12.627000000000001</v>
      </c>
      <c r="I907" s="40">
        <f t="shared" si="89"/>
        <v>4.2519999999999998</v>
      </c>
      <c r="J907" s="38" t="s">
        <v>302</v>
      </c>
      <c r="K907" s="40">
        <f t="shared" ref="K907:K913" si="91">H907</f>
        <v>12.627000000000001</v>
      </c>
      <c r="L907" s="40">
        <f>I907*3</f>
        <v>12.756</v>
      </c>
      <c r="M907" s="61">
        <v>3</v>
      </c>
      <c r="N907" s="38">
        <v>2535</v>
      </c>
      <c r="O907" s="38" t="s">
        <v>1338</v>
      </c>
      <c r="P907" s="51"/>
      <c r="Q907" s="38"/>
      <c r="R907" s="168"/>
      <c r="S907" s="39"/>
      <c r="T907" s="43"/>
      <c r="U907" s="43"/>
      <c r="V907" s="43"/>
      <c r="W907" s="43"/>
      <c r="X907" s="43"/>
      <c r="Y907" s="250" t="s">
        <v>1338</v>
      </c>
    </row>
    <row r="908" spans="2:25">
      <c r="B908" s="26"/>
      <c r="C908" s="45" t="s">
        <v>183</v>
      </c>
      <c r="D908" s="45" t="s">
        <v>301</v>
      </c>
      <c r="E908" s="46">
        <v>1.625</v>
      </c>
      <c r="F908" s="46">
        <v>2</v>
      </c>
      <c r="G908" s="46">
        <v>0.5</v>
      </c>
      <c r="H908" s="46">
        <f t="shared" si="88"/>
        <v>2.625</v>
      </c>
      <c r="I908" s="46">
        <f t="shared" si="89"/>
        <v>3</v>
      </c>
      <c r="J908" s="44" t="s">
        <v>302</v>
      </c>
      <c r="K908" s="46">
        <f t="shared" si="91"/>
        <v>2.625</v>
      </c>
      <c r="L908" s="46">
        <f t="shared" ref="L908:L913" si="92">I908</f>
        <v>3</v>
      </c>
      <c r="M908" s="60">
        <v>1</v>
      </c>
      <c r="N908" s="44">
        <v>2536</v>
      </c>
      <c r="O908" s="44" t="s">
        <v>1338</v>
      </c>
      <c r="P908" s="52"/>
      <c r="Q908" s="44"/>
      <c r="R908" s="167"/>
      <c r="S908" s="45"/>
      <c r="T908" s="49"/>
      <c r="U908" s="49"/>
      <c r="V908" s="49"/>
      <c r="W908" s="49"/>
      <c r="X908" s="49"/>
      <c r="Y908" s="250" t="s">
        <v>1338</v>
      </c>
    </row>
    <row r="909" spans="2:25">
      <c r="B909" s="26"/>
      <c r="C909" s="39" t="s">
        <v>184</v>
      </c>
      <c r="D909" s="39" t="s">
        <v>306</v>
      </c>
      <c r="E909" s="40">
        <v>1.75</v>
      </c>
      <c r="F909" s="40">
        <v>2.125</v>
      </c>
      <c r="G909" s="40">
        <v>0.75</v>
      </c>
      <c r="H909" s="40">
        <f t="shared" si="88"/>
        <v>3.25</v>
      </c>
      <c r="I909" s="40">
        <f t="shared" si="89"/>
        <v>3.625</v>
      </c>
      <c r="J909" s="38" t="s">
        <v>302</v>
      </c>
      <c r="K909" s="40">
        <f t="shared" si="91"/>
        <v>3.25</v>
      </c>
      <c r="L909" s="40">
        <f t="shared" si="92"/>
        <v>3.625</v>
      </c>
      <c r="M909" s="61">
        <v>1</v>
      </c>
      <c r="N909" s="38">
        <v>2536</v>
      </c>
      <c r="O909" s="38" t="s">
        <v>1338</v>
      </c>
      <c r="P909" s="51"/>
      <c r="Q909" s="38"/>
      <c r="R909" s="168"/>
      <c r="S909" s="39"/>
      <c r="T909" s="43"/>
      <c r="U909" s="43"/>
      <c r="V909" s="43"/>
      <c r="W909" s="43"/>
      <c r="X909" s="43"/>
      <c r="Y909" s="250" t="s">
        <v>1338</v>
      </c>
    </row>
    <row r="910" spans="2:25">
      <c r="B910" s="26"/>
      <c r="C910" s="45" t="s">
        <v>869</v>
      </c>
      <c r="D910" s="45" t="s">
        <v>306</v>
      </c>
      <c r="E910" s="46">
        <v>13.375</v>
      </c>
      <c r="F910" s="46">
        <v>3.375</v>
      </c>
      <c r="G910" s="46">
        <v>0.6875</v>
      </c>
      <c r="H910" s="46">
        <f t="shared" si="88"/>
        <v>14.75</v>
      </c>
      <c r="I910" s="46">
        <f t="shared" si="89"/>
        <v>4.75</v>
      </c>
      <c r="J910" s="44" t="s">
        <v>302</v>
      </c>
      <c r="K910" s="46">
        <f t="shared" si="91"/>
        <v>14.75</v>
      </c>
      <c r="L910" s="46">
        <f t="shared" si="92"/>
        <v>4.75</v>
      </c>
      <c r="M910" s="60">
        <v>1</v>
      </c>
      <c r="N910" s="44">
        <v>2537</v>
      </c>
      <c r="O910" s="44" t="s">
        <v>1338</v>
      </c>
      <c r="P910" s="52"/>
      <c r="Q910" s="44"/>
      <c r="R910" s="167"/>
      <c r="S910" s="45"/>
      <c r="T910" s="49"/>
      <c r="U910" s="49"/>
      <c r="V910" s="49"/>
      <c r="W910" s="49"/>
      <c r="X910" s="49"/>
      <c r="Y910" s="250" t="s">
        <v>1338</v>
      </c>
    </row>
    <row r="911" spans="2:25">
      <c r="B911" s="26"/>
      <c r="C911" s="39" t="s">
        <v>868</v>
      </c>
      <c r="D911" s="39" t="s">
        <v>301</v>
      </c>
      <c r="E911" s="40">
        <v>13.25</v>
      </c>
      <c r="F911" s="40">
        <v>3.25</v>
      </c>
      <c r="G911" s="40">
        <v>0.875</v>
      </c>
      <c r="H911" s="40">
        <f t="shared" si="88"/>
        <v>15</v>
      </c>
      <c r="I911" s="40">
        <f t="shared" si="89"/>
        <v>5</v>
      </c>
      <c r="J911" s="38" t="s">
        <v>302</v>
      </c>
      <c r="K911" s="40">
        <f t="shared" si="91"/>
        <v>15</v>
      </c>
      <c r="L911" s="40">
        <f t="shared" si="92"/>
        <v>5</v>
      </c>
      <c r="M911" s="61">
        <v>1</v>
      </c>
      <c r="N911" s="38">
        <v>2537</v>
      </c>
      <c r="O911" s="38" t="s">
        <v>1338</v>
      </c>
      <c r="P911" s="51"/>
      <c r="Q911" s="38"/>
      <c r="R911" s="168"/>
      <c r="S911" s="39"/>
      <c r="T911" s="43"/>
      <c r="U911" s="43"/>
      <c r="V911" s="43"/>
      <c r="W911" s="43"/>
      <c r="X911" s="43"/>
      <c r="Y911" s="250" t="s">
        <v>1338</v>
      </c>
    </row>
    <row r="912" spans="2:25">
      <c r="B912" s="26"/>
      <c r="C912" s="45" t="s">
        <v>202</v>
      </c>
      <c r="D912" s="45" t="s">
        <v>306</v>
      </c>
      <c r="E912" s="46">
        <v>3.25</v>
      </c>
      <c r="F912" s="46">
        <v>3.25</v>
      </c>
      <c r="G912" s="46">
        <v>1.625</v>
      </c>
      <c r="H912" s="46">
        <f t="shared" si="88"/>
        <v>6.5</v>
      </c>
      <c r="I912" s="46">
        <f t="shared" si="89"/>
        <v>6.5</v>
      </c>
      <c r="J912" s="44" t="s">
        <v>302</v>
      </c>
      <c r="K912" s="46">
        <f t="shared" si="91"/>
        <v>6.5</v>
      </c>
      <c r="L912" s="46">
        <f t="shared" si="92"/>
        <v>6.5</v>
      </c>
      <c r="M912" s="60">
        <v>1</v>
      </c>
      <c r="N912" s="44">
        <v>2539</v>
      </c>
      <c r="O912" s="44" t="s">
        <v>1338</v>
      </c>
      <c r="P912" s="52"/>
      <c r="Q912" s="44"/>
      <c r="R912" s="167"/>
      <c r="S912" s="45"/>
      <c r="T912" s="49"/>
      <c r="U912" s="49"/>
      <c r="V912" s="49"/>
      <c r="W912" s="49"/>
      <c r="X912" s="49"/>
      <c r="Y912" s="250" t="s">
        <v>1338</v>
      </c>
    </row>
    <row r="913" spans="2:25">
      <c r="B913" s="26"/>
      <c r="C913" s="39" t="s">
        <v>203</v>
      </c>
      <c r="D913" s="39" t="s">
        <v>301</v>
      </c>
      <c r="E913" s="40">
        <v>3.125</v>
      </c>
      <c r="F913" s="40">
        <v>3.125</v>
      </c>
      <c r="G913" s="40">
        <v>2</v>
      </c>
      <c r="H913" s="40">
        <f t="shared" ref="H913:H932" si="93">(E913+G913*2)</f>
        <v>7.125</v>
      </c>
      <c r="I913" s="40">
        <f t="shared" ref="I913:I932" si="94">(F913+G913*2)</f>
        <v>7.125</v>
      </c>
      <c r="J913" s="38" t="s">
        <v>302</v>
      </c>
      <c r="K913" s="40">
        <f t="shared" si="91"/>
        <v>7.125</v>
      </c>
      <c r="L913" s="40">
        <f t="shared" si="92"/>
        <v>7.125</v>
      </c>
      <c r="M913" s="61">
        <v>1</v>
      </c>
      <c r="N913" s="38">
        <v>2539</v>
      </c>
      <c r="O913" s="38" t="s">
        <v>1338</v>
      </c>
      <c r="P913" s="51"/>
      <c r="Q913" s="38"/>
      <c r="R913" s="168"/>
      <c r="S913" s="39"/>
      <c r="T913" s="43"/>
      <c r="U913" s="43"/>
      <c r="V913" s="43"/>
      <c r="W913" s="43"/>
      <c r="X913" s="43"/>
      <c r="Y913" s="250" t="s">
        <v>1338</v>
      </c>
    </row>
    <row r="914" spans="2:25">
      <c r="B914" s="26"/>
      <c r="C914" s="45" t="s">
        <v>2342</v>
      </c>
      <c r="D914" s="45" t="s">
        <v>301</v>
      </c>
      <c r="E914" s="46">
        <v>2.5</v>
      </c>
      <c r="F914" s="46">
        <v>2.5</v>
      </c>
      <c r="G914" s="46">
        <v>1.375</v>
      </c>
      <c r="H914" s="46">
        <f t="shared" si="93"/>
        <v>5.25</v>
      </c>
      <c r="I914" s="46">
        <f t="shared" si="94"/>
        <v>5.25</v>
      </c>
      <c r="J914" s="44" t="s">
        <v>302</v>
      </c>
      <c r="K914" s="46">
        <v>26.25</v>
      </c>
      <c r="L914" s="46">
        <v>15.75</v>
      </c>
      <c r="M914" s="60">
        <v>15</v>
      </c>
      <c r="N914" s="44">
        <v>2541</v>
      </c>
      <c r="O914" s="44" t="s">
        <v>1351</v>
      </c>
      <c r="P914" s="53">
        <v>42801</v>
      </c>
      <c r="Q914" s="44"/>
      <c r="R914" s="167"/>
      <c r="S914" s="45"/>
      <c r="T914" s="49"/>
      <c r="U914" s="49"/>
      <c r="V914" s="49"/>
      <c r="W914" s="49"/>
      <c r="X914" s="49"/>
      <c r="Y914" s="250" t="s">
        <v>1351</v>
      </c>
    </row>
    <row r="915" spans="2:25">
      <c r="B915" s="26"/>
      <c r="C915" s="39" t="s">
        <v>193</v>
      </c>
      <c r="D915" s="39" t="s">
        <v>306</v>
      </c>
      <c r="E915" s="40">
        <v>2.625</v>
      </c>
      <c r="F915" s="40">
        <v>2.625</v>
      </c>
      <c r="G915" s="40">
        <v>1.5</v>
      </c>
      <c r="H915" s="40">
        <f t="shared" si="93"/>
        <v>5.625</v>
      </c>
      <c r="I915" s="40">
        <f t="shared" si="94"/>
        <v>5.625</v>
      </c>
      <c r="J915" s="38" t="s">
        <v>302</v>
      </c>
      <c r="K915" s="40">
        <f t="shared" ref="K915:L918" si="95">H915</f>
        <v>5.625</v>
      </c>
      <c r="L915" s="40">
        <f t="shared" si="95"/>
        <v>5.625</v>
      </c>
      <c r="M915" s="61">
        <v>1</v>
      </c>
      <c r="N915" s="38">
        <v>2541</v>
      </c>
      <c r="O915" s="38" t="s">
        <v>1338</v>
      </c>
      <c r="P915" s="51"/>
      <c r="Q915" s="38"/>
      <c r="R915" s="168"/>
      <c r="S915" s="39"/>
      <c r="T915" s="43"/>
      <c r="U915" s="43"/>
      <c r="V915" s="43"/>
      <c r="W915" s="43"/>
      <c r="X915" s="43"/>
      <c r="Y915" s="250" t="s">
        <v>1338</v>
      </c>
    </row>
    <row r="916" spans="2:25">
      <c r="B916" s="26"/>
      <c r="C916" s="45" t="s">
        <v>195</v>
      </c>
      <c r="D916" s="45" t="s">
        <v>301</v>
      </c>
      <c r="E916" s="46">
        <v>2.5</v>
      </c>
      <c r="F916" s="46">
        <v>2.5</v>
      </c>
      <c r="G916" s="46">
        <v>1.375</v>
      </c>
      <c r="H916" s="46">
        <f t="shared" si="93"/>
        <v>5.25</v>
      </c>
      <c r="I916" s="46">
        <f t="shared" si="94"/>
        <v>5.25</v>
      </c>
      <c r="J916" s="44" t="s">
        <v>302</v>
      </c>
      <c r="K916" s="46">
        <f t="shared" si="95"/>
        <v>5.25</v>
      </c>
      <c r="L916" s="46">
        <f t="shared" si="95"/>
        <v>5.25</v>
      </c>
      <c r="M916" s="60">
        <v>1</v>
      </c>
      <c r="N916" s="44">
        <v>2541</v>
      </c>
      <c r="O916" s="44" t="s">
        <v>1338</v>
      </c>
      <c r="P916" s="52"/>
      <c r="Q916" s="44"/>
      <c r="R916" s="167"/>
      <c r="S916" s="45"/>
      <c r="T916" s="49"/>
      <c r="U916" s="49"/>
      <c r="V916" s="49"/>
      <c r="W916" s="49"/>
      <c r="X916" s="49"/>
      <c r="Y916" s="250" t="s">
        <v>1338</v>
      </c>
    </row>
    <row r="917" spans="2:25">
      <c r="B917" s="26"/>
      <c r="C917" s="39" t="s">
        <v>201</v>
      </c>
      <c r="D917" s="39" t="s">
        <v>301</v>
      </c>
      <c r="E917" s="40">
        <v>3.75</v>
      </c>
      <c r="F917" s="40">
        <v>3.125</v>
      </c>
      <c r="G917" s="40">
        <v>2</v>
      </c>
      <c r="H917" s="40">
        <f t="shared" si="93"/>
        <v>7.75</v>
      </c>
      <c r="I917" s="40">
        <f t="shared" si="94"/>
        <v>7.125</v>
      </c>
      <c r="J917" s="38" t="s">
        <v>302</v>
      </c>
      <c r="K917" s="40">
        <f t="shared" si="95"/>
        <v>7.75</v>
      </c>
      <c r="L917" s="40">
        <f t="shared" si="95"/>
        <v>7.125</v>
      </c>
      <c r="M917" s="61">
        <v>1</v>
      </c>
      <c r="N917" s="38">
        <v>2542</v>
      </c>
      <c r="O917" s="38" t="s">
        <v>1338</v>
      </c>
      <c r="P917" s="51"/>
      <c r="Q917" s="38"/>
      <c r="R917" s="168"/>
      <c r="S917" s="39"/>
      <c r="T917" s="43"/>
      <c r="U917" s="43"/>
      <c r="V917" s="43"/>
      <c r="W917" s="43"/>
      <c r="X917" s="43"/>
      <c r="Y917" s="250" t="s">
        <v>1338</v>
      </c>
    </row>
    <row r="918" spans="2:25">
      <c r="B918" s="26"/>
      <c r="C918" s="45" t="s">
        <v>1637</v>
      </c>
      <c r="D918" s="45" t="s">
        <v>306</v>
      </c>
      <c r="E918" s="46">
        <v>3.875</v>
      </c>
      <c r="F918" s="46">
        <v>3.25</v>
      </c>
      <c r="G918" s="46">
        <v>0.75</v>
      </c>
      <c r="H918" s="46">
        <f t="shared" si="93"/>
        <v>5.375</v>
      </c>
      <c r="I918" s="46">
        <f t="shared" si="94"/>
        <v>4.75</v>
      </c>
      <c r="J918" s="44" t="s">
        <v>302</v>
      </c>
      <c r="K918" s="46">
        <f t="shared" si="95"/>
        <v>5.375</v>
      </c>
      <c r="L918" s="46">
        <f t="shared" si="95"/>
        <v>4.75</v>
      </c>
      <c r="M918" s="60">
        <v>1</v>
      </c>
      <c r="N918" s="44">
        <v>2542</v>
      </c>
      <c r="O918" s="44" t="s">
        <v>1338</v>
      </c>
      <c r="P918" s="52"/>
      <c r="Q918" s="44"/>
      <c r="R918" s="167"/>
      <c r="S918" s="45"/>
      <c r="T918" s="49"/>
      <c r="U918" s="49"/>
      <c r="V918" s="49"/>
      <c r="W918" s="49"/>
      <c r="X918" s="49"/>
      <c r="Y918" s="250" t="s">
        <v>1338</v>
      </c>
    </row>
    <row r="919" spans="2:25">
      <c r="B919" s="26"/>
      <c r="C919" s="39" t="s">
        <v>364</v>
      </c>
      <c r="D919" s="39" t="s">
        <v>301</v>
      </c>
      <c r="E919" s="40">
        <v>10.4375</v>
      </c>
      <c r="F919" s="40">
        <v>6.0625</v>
      </c>
      <c r="G919" s="40">
        <v>2</v>
      </c>
      <c r="H919" s="40">
        <f t="shared" si="93"/>
        <v>14.4375</v>
      </c>
      <c r="I919" s="40">
        <f t="shared" si="94"/>
        <v>10.0625</v>
      </c>
      <c r="J919" s="38" t="s">
        <v>302</v>
      </c>
      <c r="K919" s="40">
        <f>2*H919</f>
        <v>28.875</v>
      </c>
      <c r="L919" s="40">
        <f>I919*2</f>
        <v>20.125</v>
      </c>
      <c r="M919" s="61">
        <v>4</v>
      </c>
      <c r="N919" s="38">
        <v>2543</v>
      </c>
      <c r="O919" s="38" t="s">
        <v>269</v>
      </c>
      <c r="P919" s="51"/>
      <c r="Q919" s="38"/>
      <c r="R919" s="168"/>
      <c r="S919" s="39"/>
      <c r="T919" s="43"/>
      <c r="U919" s="43"/>
      <c r="V919" s="43"/>
      <c r="W919" s="43"/>
      <c r="X919" s="43"/>
      <c r="Y919" s="250" t="s">
        <v>269</v>
      </c>
    </row>
    <row r="920" spans="2:25">
      <c r="B920" s="26"/>
      <c r="C920" s="45" t="s">
        <v>1019</v>
      </c>
      <c r="D920" s="45" t="s">
        <v>306</v>
      </c>
      <c r="E920" s="46">
        <v>10.5625</v>
      </c>
      <c r="F920" s="46">
        <v>6.1875</v>
      </c>
      <c r="G920" s="46">
        <v>0.625</v>
      </c>
      <c r="H920" s="46">
        <f t="shared" si="93"/>
        <v>11.8125</v>
      </c>
      <c r="I920" s="46">
        <f t="shared" si="94"/>
        <v>7.4375</v>
      </c>
      <c r="J920" s="44" t="s">
        <v>302</v>
      </c>
      <c r="K920" s="46">
        <f t="shared" ref="K920:L922" si="96">H920</f>
        <v>11.8125</v>
      </c>
      <c r="L920" s="46">
        <f t="shared" si="96"/>
        <v>7.4375</v>
      </c>
      <c r="M920" s="60">
        <v>1</v>
      </c>
      <c r="N920" s="44">
        <v>2543</v>
      </c>
      <c r="O920" s="44" t="s">
        <v>1338</v>
      </c>
      <c r="P920" s="52"/>
      <c r="Q920" s="44"/>
      <c r="R920" s="167"/>
      <c r="S920" s="45"/>
      <c r="T920" s="49"/>
      <c r="U920" s="49"/>
      <c r="V920" s="49"/>
      <c r="W920" s="49"/>
      <c r="X920" s="49"/>
      <c r="Y920" s="250" t="s">
        <v>1338</v>
      </c>
    </row>
    <row r="921" spans="2:25">
      <c r="B921" s="26"/>
      <c r="C921" s="39" t="s">
        <v>185</v>
      </c>
      <c r="D921" s="39" t="s">
        <v>301</v>
      </c>
      <c r="E921" s="40">
        <v>1.875</v>
      </c>
      <c r="F921" s="40">
        <v>1.875</v>
      </c>
      <c r="G921" s="40">
        <v>1.25</v>
      </c>
      <c r="H921" s="40">
        <f t="shared" si="93"/>
        <v>4.375</v>
      </c>
      <c r="I921" s="40">
        <f t="shared" si="94"/>
        <v>4.375</v>
      </c>
      <c r="J921" s="38" t="s">
        <v>302</v>
      </c>
      <c r="K921" s="40">
        <f t="shared" si="96"/>
        <v>4.375</v>
      </c>
      <c r="L921" s="40">
        <f t="shared" si="96"/>
        <v>4.375</v>
      </c>
      <c r="M921" s="61">
        <v>1</v>
      </c>
      <c r="N921" s="38">
        <v>2545</v>
      </c>
      <c r="O921" s="38" t="s">
        <v>1338</v>
      </c>
      <c r="P921" s="51"/>
      <c r="Q921" s="38"/>
      <c r="R921" s="168"/>
      <c r="S921" s="39"/>
      <c r="T921" s="43"/>
      <c r="U921" s="43"/>
      <c r="V921" s="43"/>
      <c r="W921" s="43"/>
      <c r="X921" s="43"/>
      <c r="Y921" s="250" t="s">
        <v>1338</v>
      </c>
    </row>
    <row r="922" spans="2:25">
      <c r="B922" s="26"/>
      <c r="C922" s="45" t="s">
        <v>186</v>
      </c>
      <c r="D922" s="45" t="s">
        <v>306</v>
      </c>
      <c r="E922" s="46">
        <v>2</v>
      </c>
      <c r="F922" s="46">
        <v>2</v>
      </c>
      <c r="G922" s="46">
        <v>1.0625</v>
      </c>
      <c r="H922" s="46">
        <f t="shared" si="93"/>
        <v>4.125</v>
      </c>
      <c r="I922" s="46">
        <f t="shared" si="94"/>
        <v>4.125</v>
      </c>
      <c r="J922" s="44" t="s">
        <v>302</v>
      </c>
      <c r="K922" s="46">
        <f t="shared" si="96"/>
        <v>4.125</v>
      </c>
      <c r="L922" s="46">
        <f t="shared" si="96"/>
        <v>4.125</v>
      </c>
      <c r="M922" s="60">
        <v>1</v>
      </c>
      <c r="N922" s="44">
        <v>2545</v>
      </c>
      <c r="O922" s="44" t="s">
        <v>1338</v>
      </c>
      <c r="P922" s="52"/>
      <c r="Q922" s="44"/>
      <c r="R922" s="167"/>
      <c r="S922" s="45"/>
      <c r="T922" s="49"/>
      <c r="U922" s="49"/>
      <c r="V922" s="49"/>
      <c r="W922" s="49"/>
      <c r="X922" s="49"/>
      <c r="Y922" s="250" t="s">
        <v>1338</v>
      </c>
    </row>
    <row r="923" spans="2:25">
      <c r="B923" s="26"/>
      <c r="C923" s="39" t="s">
        <v>219</v>
      </c>
      <c r="D923" s="39" t="s">
        <v>306</v>
      </c>
      <c r="E923" s="40">
        <v>6.875</v>
      </c>
      <c r="F923" s="40">
        <v>2.5</v>
      </c>
      <c r="G923" s="40">
        <v>0.875</v>
      </c>
      <c r="H923" s="40">
        <f t="shared" si="93"/>
        <v>8.625</v>
      </c>
      <c r="I923" s="40">
        <f t="shared" si="94"/>
        <v>4.25</v>
      </c>
      <c r="J923" s="38" t="s">
        <v>302</v>
      </c>
      <c r="K923" s="40">
        <v>33.5</v>
      </c>
      <c r="L923" s="40">
        <v>24.416699999999999</v>
      </c>
      <c r="M923" s="61">
        <v>24</v>
      </c>
      <c r="N923" s="38">
        <v>2547</v>
      </c>
      <c r="O923" s="38" t="s">
        <v>269</v>
      </c>
      <c r="P923" s="51"/>
      <c r="Q923" s="38"/>
      <c r="R923" s="168"/>
      <c r="S923" s="39"/>
      <c r="T923" s="43"/>
      <c r="U923" s="43"/>
      <c r="V923" s="43"/>
      <c r="W923" s="43"/>
      <c r="X923" s="43"/>
      <c r="Y923" s="250" t="s">
        <v>269</v>
      </c>
    </row>
    <row r="924" spans="2:25">
      <c r="B924" s="26"/>
      <c r="C924" s="45" t="s">
        <v>220</v>
      </c>
      <c r="D924" s="45" t="s">
        <v>2026</v>
      </c>
      <c r="E924" s="46">
        <v>6.75</v>
      </c>
      <c r="F924" s="46">
        <v>2.375</v>
      </c>
      <c r="G924" s="46">
        <v>0.9375</v>
      </c>
      <c r="H924" s="46">
        <f t="shared" si="93"/>
        <v>8.625</v>
      </c>
      <c r="I924" s="46">
        <f t="shared" si="94"/>
        <v>4.25</v>
      </c>
      <c r="J924" s="44" t="s">
        <v>302</v>
      </c>
      <c r="K924" s="46"/>
      <c r="L924" s="46"/>
      <c r="M924" s="60">
        <v>24</v>
      </c>
      <c r="N924" s="44">
        <v>2547</v>
      </c>
      <c r="O924" s="44" t="s">
        <v>269</v>
      </c>
      <c r="P924" s="52"/>
      <c r="Q924" s="44"/>
      <c r="R924" s="167"/>
      <c r="S924" s="45"/>
      <c r="T924" s="49"/>
      <c r="U924" s="49"/>
      <c r="V924" s="49"/>
      <c r="W924" s="49"/>
      <c r="X924" s="49"/>
      <c r="Y924" s="250" t="s">
        <v>269</v>
      </c>
    </row>
    <row r="925" spans="2:25">
      <c r="B925" s="26"/>
      <c r="C925" s="39" t="s">
        <v>208</v>
      </c>
      <c r="D925" s="39" t="s">
        <v>306</v>
      </c>
      <c r="E925" s="40">
        <v>6.875</v>
      </c>
      <c r="F925" s="40">
        <v>2.5</v>
      </c>
      <c r="G925" s="40">
        <v>0.875</v>
      </c>
      <c r="H925" s="40">
        <f t="shared" si="93"/>
        <v>8.625</v>
      </c>
      <c r="I925" s="40">
        <f t="shared" si="94"/>
        <v>4.25</v>
      </c>
      <c r="J925" s="38" t="s">
        <v>302</v>
      </c>
      <c r="K925" s="40">
        <f t="shared" ref="K925:L930" si="97">H925</f>
        <v>8.625</v>
      </c>
      <c r="L925" s="40">
        <f t="shared" si="97"/>
        <v>4.25</v>
      </c>
      <c r="M925" s="61">
        <v>1</v>
      </c>
      <c r="N925" s="38">
        <v>2547</v>
      </c>
      <c r="O925" s="38" t="s">
        <v>1338</v>
      </c>
      <c r="P925" s="51"/>
      <c r="Q925" s="38"/>
      <c r="R925" s="168"/>
      <c r="S925" s="39"/>
      <c r="T925" s="43"/>
      <c r="U925" s="43"/>
      <c r="V925" s="43"/>
      <c r="W925" s="43"/>
      <c r="X925" s="43"/>
      <c r="Y925" s="250" t="s">
        <v>1338</v>
      </c>
    </row>
    <row r="926" spans="2:25">
      <c r="B926" s="26"/>
      <c r="C926" s="45" t="s">
        <v>209</v>
      </c>
      <c r="D926" s="45" t="s">
        <v>301</v>
      </c>
      <c r="E926" s="46">
        <v>6.75</v>
      </c>
      <c r="F926" s="46">
        <v>2.375</v>
      </c>
      <c r="G926" s="46">
        <v>0.9375</v>
      </c>
      <c r="H926" s="46">
        <f t="shared" si="93"/>
        <v>8.625</v>
      </c>
      <c r="I926" s="46">
        <f t="shared" si="94"/>
        <v>4.25</v>
      </c>
      <c r="J926" s="44" t="s">
        <v>302</v>
      </c>
      <c r="K926" s="46">
        <f t="shared" si="97"/>
        <v>8.625</v>
      </c>
      <c r="L926" s="46">
        <f t="shared" si="97"/>
        <v>4.25</v>
      </c>
      <c r="M926" s="60">
        <v>1</v>
      </c>
      <c r="N926" s="44">
        <v>2547</v>
      </c>
      <c r="O926" s="44" t="s">
        <v>1338</v>
      </c>
      <c r="P926" s="52"/>
      <c r="Q926" s="44"/>
      <c r="R926" s="167"/>
      <c r="S926" s="45"/>
      <c r="T926" s="49"/>
      <c r="U926" s="49"/>
      <c r="V926" s="49"/>
      <c r="W926" s="49"/>
      <c r="X926" s="49"/>
      <c r="Y926" s="250" t="s">
        <v>1338</v>
      </c>
    </row>
    <row r="927" spans="2:25">
      <c r="B927" s="26"/>
      <c r="C927" s="39" t="s">
        <v>204</v>
      </c>
      <c r="D927" s="39" t="s">
        <v>2025</v>
      </c>
      <c r="E927" s="40">
        <v>5.25</v>
      </c>
      <c r="F927" s="40">
        <v>1.25</v>
      </c>
      <c r="G927" s="40">
        <v>0.75</v>
      </c>
      <c r="H927" s="40">
        <f t="shared" si="93"/>
        <v>6.75</v>
      </c>
      <c r="I927" s="40">
        <f t="shared" si="94"/>
        <v>2.75</v>
      </c>
      <c r="J927" s="38" t="s">
        <v>302</v>
      </c>
      <c r="K927" s="40">
        <f t="shared" si="97"/>
        <v>6.75</v>
      </c>
      <c r="L927" s="40">
        <f t="shared" si="97"/>
        <v>2.75</v>
      </c>
      <c r="M927" s="61">
        <v>1</v>
      </c>
      <c r="N927" s="38">
        <v>2551</v>
      </c>
      <c r="O927" s="38" t="s">
        <v>1338</v>
      </c>
      <c r="P927" s="51"/>
      <c r="Q927" s="38"/>
      <c r="R927" s="168"/>
      <c r="S927" s="39"/>
      <c r="T927" s="43"/>
      <c r="U927" s="43"/>
      <c r="V927" s="43"/>
      <c r="W927" s="43"/>
      <c r="X927" s="43"/>
      <c r="Y927" s="250" t="s">
        <v>1338</v>
      </c>
    </row>
    <row r="928" spans="2:25">
      <c r="B928" s="26"/>
      <c r="C928" s="45" t="s">
        <v>205</v>
      </c>
      <c r="D928" s="45" t="s">
        <v>94</v>
      </c>
      <c r="E928" s="46">
        <v>5.125</v>
      </c>
      <c r="F928" s="46">
        <v>1.125</v>
      </c>
      <c r="G928" s="46">
        <v>0.8125</v>
      </c>
      <c r="H928" s="46">
        <f t="shared" si="93"/>
        <v>6.75</v>
      </c>
      <c r="I928" s="46">
        <f t="shared" si="94"/>
        <v>2.75</v>
      </c>
      <c r="J928" s="44" t="s">
        <v>302</v>
      </c>
      <c r="K928" s="46">
        <f t="shared" si="97"/>
        <v>6.75</v>
      </c>
      <c r="L928" s="46">
        <f t="shared" si="97"/>
        <v>2.75</v>
      </c>
      <c r="M928" s="60">
        <v>1</v>
      </c>
      <c r="N928" s="44">
        <v>2551</v>
      </c>
      <c r="O928" s="44" t="s">
        <v>1338</v>
      </c>
      <c r="P928" s="52"/>
      <c r="Q928" s="44"/>
      <c r="R928" s="167"/>
      <c r="S928" s="45"/>
      <c r="T928" s="49"/>
      <c r="U928" s="49"/>
      <c r="V928" s="49"/>
      <c r="W928" s="49"/>
      <c r="X928" s="49"/>
      <c r="Y928" s="250" t="s">
        <v>1338</v>
      </c>
    </row>
    <row r="929" spans="2:25">
      <c r="B929" s="26"/>
      <c r="C929" s="39" t="s">
        <v>216</v>
      </c>
      <c r="D929" s="39" t="s">
        <v>2025</v>
      </c>
      <c r="E929" s="40">
        <v>8.5625</v>
      </c>
      <c r="F929" s="40">
        <v>8.0625</v>
      </c>
      <c r="G929" s="40">
        <v>0.75</v>
      </c>
      <c r="H929" s="40">
        <f t="shared" si="93"/>
        <v>10.0625</v>
      </c>
      <c r="I929" s="40">
        <f t="shared" si="94"/>
        <v>9.5625</v>
      </c>
      <c r="J929" s="38" t="s">
        <v>302</v>
      </c>
      <c r="K929" s="40">
        <f t="shared" si="97"/>
        <v>10.0625</v>
      </c>
      <c r="L929" s="40">
        <f t="shared" si="97"/>
        <v>9.5625</v>
      </c>
      <c r="M929" s="61">
        <v>1</v>
      </c>
      <c r="N929" s="38">
        <v>2552</v>
      </c>
      <c r="O929" s="38" t="s">
        <v>1338</v>
      </c>
      <c r="P929" s="51"/>
      <c r="Q929" s="38"/>
      <c r="R929" s="168"/>
      <c r="S929" s="39"/>
      <c r="T929" s="43"/>
      <c r="U929" s="43"/>
      <c r="V929" s="43"/>
      <c r="W929" s="43"/>
      <c r="X929" s="43"/>
      <c r="Y929" s="250" t="s">
        <v>1338</v>
      </c>
    </row>
    <row r="930" spans="2:25">
      <c r="B930" s="26"/>
      <c r="C930" s="45" t="s">
        <v>217</v>
      </c>
      <c r="D930" s="45" t="s">
        <v>94</v>
      </c>
      <c r="E930" s="46">
        <v>8.4375</v>
      </c>
      <c r="F930" s="46">
        <v>7.9375</v>
      </c>
      <c r="G930" s="46">
        <v>1.0625</v>
      </c>
      <c r="H930" s="46">
        <f t="shared" si="93"/>
        <v>10.5625</v>
      </c>
      <c r="I930" s="46">
        <f t="shared" si="94"/>
        <v>10.0625</v>
      </c>
      <c r="J930" s="44" t="s">
        <v>302</v>
      </c>
      <c r="K930" s="46">
        <f t="shared" si="97"/>
        <v>10.5625</v>
      </c>
      <c r="L930" s="46">
        <f t="shared" si="97"/>
        <v>10.0625</v>
      </c>
      <c r="M930" s="60">
        <v>1</v>
      </c>
      <c r="N930" s="44">
        <v>2552</v>
      </c>
      <c r="O930" s="44" t="s">
        <v>1338</v>
      </c>
      <c r="P930" s="52"/>
      <c r="Q930" s="44"/>
      <c r="R930" s="167"/>
      <c r="S930" s="45"/>
      <c r="T930" s="49"/>
      <c r="U930" s="49"/>
      <c r="V930" s="49"/>
      <c r="W930" s="49"/>
      <c r="X930" s="49"/>
      <c r="Y930" s="250" t="s">
        <v>1338</v>
      </c>
    </row>
    <row r="931" spans="2:25">
      <c r="B931" s="26"/>
      <c r="C931" s="39" t="s">
        <v>221</v>
      </c>
      <c r="D931" s="39" t="s">
        <v>94</v>
      </c>
      <c r="E931" s="40">
        <v>4.71875</v>
      </c>
      <c r="F931" s="40">
        <v>3.359375</v>
      </c>
      <c r="G931" s="40">
        <v>1</v>
      </c>
      <c r="H931" s="40">
        <f t="shared" si="93"/>
        <v>6.71875</v>
      </c>
      <c r="I931" s="40">
        <f t="shared" si="94"/>
        <v>5.359375</v>
      </c>
      <c r="J931" s="38" t="s">
        <v>302</v>
      </c>
      <c r="K931" s="40"/>
      <c r="L931" s="40"/>
      <c r="M931" s="61">
        <v>20</v>
      </c>
      <c r="N931" s="38">
        <v>2556</v>
      </c>
      <c r="O931" s="38" t="s">
        <v>269</v>
      </c>
      <c r="P931" s="51"/>
      <c r="Q931" s="38"/>
      <c r="R931" s="168"/>
      <c r="S931" s="39"/>
      <c r="T931" s="43"/>
      <c r="U931" s="43"/>
      <c r="V931" s="43"/>
      <c r="W931" s="43"/>
      <c r="X931" s="43"/>
      <c r="Y931" s="250" t="s">
        <v>269</v>
      </c>
    </row>
    <row r="932" spans="2:25">
      <c r="B932" s="26"/>
      <c r="C932" s="45" t="s">
        <v>883</v>
      </c>
      <c r="D932" s="45" t="s">
        <v>1970</v>
      </c>
      <c r="E932" s="46">
        <v>14.375</v>
      </c>
      <c r="F932" s="46">
        <v>4.25</v>
      </c>
      <c r="G932" s="46">
        <v>1E-3</v>
      </c>
      <c r="H932" s="46">
        <f t="shared" si="93"/>
        <v>14.377000000000001</v>
      </c>
      <c r="I932" s="46">
        <f t="shared" si="94"/>
        <v>4.2519999999999998</v>
      </c>
      <c r="J932" s="44" t="s">
        <v>302</v>
      </c>
      <c r="K932" s="46">
        <f>H932</f>
        <v>14.377000000000001</v>
      </c>
      <c r="L932" s="46">
        <f>I932*2</f>
        <v>8.5039999999999996</v>
      </c>
      <c r="M932" s="60">
        <v>2</v>
      </c>
      <c r="N932" s="44">
        <v>2558</v>
      </c>
      <c r="O932" s="44" t="s">
        <v>1338</v>
      </c>
      <c r="P932" s="52"/>
      <c r="Q932" s="44"/>
      <c r="R932" s="167"/>
      <c r="S932" s="45"/>
      <c r="T932" s="49"/>
      <c r="U932" s="49"/>
      <c r="V932" s="49"/>
      <c r="W932" s="49"/>
      <c r="X932" s="49"/>
      <c r="Y932" s="250" t="s">
        <v>1338</v>
      </c>
    </row>
    <row r="933" spans="2:25">
      <c r="B933" s="26"/>
      <c r="C933" s="39" t="s">
        <v>1223</v>
      </c>
      <c r="D933" s="39" t="s">
        <v>2025</v>
      </c>
      <c r="E933" s="40">
        <v>3</v>
      </c>
      <c r="F933" s="40">
        <v>2.125</v>
      </c>
      <c r="G933" s="40">
        <v>0.81299999999999994</v>
      </c>
      <c r="H933" s="40">
        <v>4.6259999999999994</v>
      </c>
      <c r="I933" s="40">
        <v>3.7509999999999999</v>
      </c>
      <c r="J933" s="38" t="s">
        <v>318</v>
      </c>
      <c r="K933" s="40">
        <v>39.75</v>
      </c>
      <c r="L933" s="40">
        <v>27.763100000000001</v>
      </c>
      <c r="M933" s="61">
        <v>56</v>
      </c>
      <c r="N933" s="38">
        <v>2559</v>
      </c>
      <c r="O933" s="38" t="s">
        <v>269</v>
      </c>
      <c r="P933" s="51" t="s">
        <v>1325</v>
      </c>
      <c r="Q933" s="65"/>
      <c r="R933" s="168"/>
      <c r="S933" s="39"/>
      <c r="T933" s="43"/>
      <c r="U933" s="43"/>
      <c r="V933" s="43"/>
      <c r="W933" s="43"/>
      <c r="X933" s="43"/>
      <c r="Y933" s="250" t="s">
        <v>269</v>
      </c>
    </row>
    <row r="934" spans="2:25">
      <c r="B934" s="26"/>
      <c r="C934" s="45" t="s">
        <v>1224</v>
      </c>
      <c r="D934" s="45" t="s">
        <v>94</v>
      </c>
      <c r="E934" s="46">
        <v>3</v>
      </c>
      <c r="F934" s="46">
        <v>2.125</v>
      </c>
      <c r="G934" s="46">
        <v>1</v>
      </c>
      <c r="H934" s="46">
        <v>5</v>
      </c>
      <c r="I934" s="46">
        <v>4.125</v>
      </c>
      <c r="J934" s="44" t="s">
        <v>318</v>
      </c>
      <c r="K934" s="46">
        <v>36.5</v>
      </c>
      <c r="L934" s="46">
        <v>25.666599999999999</v>
      </c>
      <c r="M934" s="60">
        <v>42</v>
      </c>
      <c r="N934" s="44">
        <v>2559</v>
      </c>
      <c r="O934" s="44" t="s">
        <v>269</v>
      </c>
      <c r="P934" s="52" t="s">
        <v>1325</v>
      </c>
      <c r="Q934" s="66"/>
      <c r="R934" s="167"/>
      <c r="S934" s="45"/>
      <c r="T934" s="49"/>
      <c r="U934" s="49"/>
      <c r="V934" s="49"/>
      <c r="W934" s="49"/>
      <c r="X934" s="49"/>
      <c r="Y934" s="250" t="s">
        <v>269</v>
      </c>
    </row>
    <row r="935" spans="2:25">
      <c r="B935" s="26"/>
      <c r="C935" s="39" t="s">
        <v>214</v>
      </c>
      <c r="D935" s="39" t="s">
        <v>2025</v>
      </c>
      <c r="E935" s="40">
        <v>6.125</v>
      </c>
      <c r="F935" s="40">
        <v>6.125</v>
      </c>
      <c r="G935" s="40">
        <v>1.75</v>
      </c>
      <c r="H935" s="40">
        <f t="shared" ref="H935:H966" si="98">(E935+G935*2)</f>
        <v>9.625</v>
      </c>
      <c r="I935" s="40">
        <f t="shared" ref="I935:I966" si="99">(F935+G935*2)</f>
        <v>9.625</v>
      </c>
      <c r="J935" s="38" t="s">
        <v>302</v>
      </c>
      <c r="K935" s="40">
        <f t="shared" ref="K935:L939" si="100">H935</f>
        <v>9.625</v>
      </c>
      <c r="L935" s="40">
        <f t="shared" si="100"/>
        <v>9.625</v>
      </c>
      <c r="M935" s="61">
        <v>1</v>
      </c>
      <c r="N935" s="38">
        <v>2560</v>
      </c>
      <c r="O935" s="38" t="s">
        <v>1338</v>
      </c>
      <c r="P935" s="51"/>
      <c r="Q935" s="38"/>
      <c r="R935" s="168"/>
      <c r="S935" s="39"/>
      <c r="T935" s="43"/>
      <c r="U935" s="43"/>
      <c r="V935" s="43"/>
      <c r="W935" s="43"/>
      <c r="X935" s="43"/>
      <c r="Y935" s="250" t="s">
        <v>1338</v>
      </c>
    </row>
    <row r="936" spans="2:25">
      <c r="B936" s="26"/>
      <c r="C936" s="45" t="s">
        <v>215</v>
      </c>
      <c r="D936" s="45" t="s">
        <v>94</v>
      </c>
      <c r="E936" s="46">
        <v>6</v>
      </c>
      <c r="F936" s="46">
        <v>6</v>
      </c>
      <c r="G936" s="46">
        <v>1.625</v>
      </c>
      <c r="H936" s="46">
        <f t="shared" si="98"/>
        <v>9.25</v>
      </c>
      <c r="I936" s="46">
        <f t="shared" si="99"/>
        <v>9.25</v>
      </c>
      <c r="J936" s="44" t="s">
        <v>302</v>
      </c>
      <c r="K936" s="46">
        <f t="shared" si="100"/>
        <v>9.25</v>
      </c>
      <c r="L936" s="46">
        <f t="shared" si="100"/>
        <v>9.25</v>
      </c>
      <c r="M936" s="60">
        <v>1</v>
      </c>
      <c r="N936" s="44">
        <v>2560</v>
      </c>
      <c r="O936" s="44" t="s">
        <v>1338</v>
      </c>
      <c r="P936" s="52"/>
      <c r="Q936" s="44"/>
      <c r="R936" s="167"/>
      <c r="S936" s="45"/>
      <c r="T936" s="49"/>
      <c r="U936" s="49"/>
      <c r="V936" s="49"/>
      <c r="W936" s="49"/>
      <c r="X936" s="49"/>
      <c r="Y936" s="250" t="s">
        <v>1338</v>
      </c>
    </row>
    <row r="937" spans="2:25">
      <c r="B937" s="26"/>
      <c r="C937" s="39" t="s">
        <v>224</v>
      </c>
      <c r="D937" s="39" t="s">
        <v>2025</v>
      </c>
      <c r="E937" s="40">
        <v>3.75</v>
      </c>
      <c r="F937" s="40">
        <v>3.5</v>
      </c>
      <c r="G937" s="40">
        <v>1.5</v>
      </c>
      <c r="H937" s="40">
        <f t="shared" si="98"/>
        <v>6.75</v>
      </c>
      <c r="I937" s="40">
        <f t="shared" si="99"/>
        <v>6.5</v>
      </c>
      <c r="J937" s="38" t="s">
        <v>302</v>
      </c>
      <c r="K937" s="40">
        <f t="shared" si="100"/>
        <v>6.75</v>
      </c>
      <c r="L937" s="40">
        <f t="shared" si="100"/>
        <v>6.5</v>
      </c>
      <c r="M937" s="61">
        <v>1</v>
      </c>
      <c r="N937" s="38">
        <v>2562</v>
      </c>
      <c r="O937" s="38" t="s">
        <v>1338</v>
      </c>
      <c r="P937" s="51"/>
      <c r="Q937" s="38"/>
      <c r="R937" s="168"/>
      <c r="S937" s="39"/>
      <c r="T937" s="43"/>
      <c r="U937" s="43"/>
      <c r="V937" s="43"/>
      <c r="W937" s="43"/>
      <c r="X937" s="43"/>
      <c r="Y937" s="250" t="s">
        <v>1338</v>
      </c>
    </row>
    <row r="938" spans="2:25">
      <c r="B938" s="26"/>
      <c r="C938" s="45" t="s">
        <v>225</v>
      </c>
      <c r="D938" s="45" t="s">
        <v>94</v>
      </c>
      <c r="E938" s="46">
        <v>3.75</v>
      </c>
      <c r="F938" s="46">
        <v>3.5</v>
      </c>
      <c r="G938" s="46">
        <v>1.5</v>
      </c>
      <c r="H938" s="46">
        <f t="shared" si="98"/>
        <v>6.75</v>
      </c>
      <c r="I938" s="46">
        <f t="shared" si="99"/>
        <v>6.5</v>
      </c>
      <c r="J938" s="44" t="s">
        <v>302</v>
      </c>
      <c r="K938" s="46">
        <f t="shared" si="100"/>
        <v>6.75</v>
      </c>
      <c r="L938" s="46">
        <f t="shared" si="100"/>
        <v>6.5</v>
      </c>
      <c r="M938" s="60">
        <v>1</v>
      </c>
      <c r="N938" s="44">
        <v>2562</v>
      </c>
      <c r="O938" s="44" t="s">
        <v>1338</v>
      </c>
      <c r="P938" s="52"/>
      <c r="Q938" s="44"/>
      <c r="R938" s="167"/>
      <c r="S938" s="45"/>
      <c r="T938" s="49"/>
      <c r="U938" s="49"/>
      <c r="V938" s="49"/>
      <c r="W938" s="49"/>
      <c r="X938" s="49"/>
      <c r="Y938" s="250" t="s">
        <v>1338</v>
      </c>
    </row>
    <row r="939" spans="2:25">
      <c r="B939" s="26"/>
      <c r="C939" s="39" t="s">
        <v>1823</v>
      </c>
      <c r="D939" s="39" t="s">
        <v>301</v>
      </c>
      <c r="E939" s="40">
        <v>4.125</v>
      </c>
      <c r="F939" s="40">
        <v>2.125</v>
      </c>
      <c r="G939" s="40">
        <v>2.5</v>
      </c>
      <c r="H939" s="40">
        <f t="shared" si="98"/>
        <v>9.125</v>
      </c>
      <c r="I939" s="40">
        <f t="shared" si="99"/>
        <v>7.125</v>
      </c>
      <c r="J939" s="38" t="s">
        <v>302</v>
      </c>
      <c r="K939" s="40">
        <f t="shared" si="100"/>
        <v>9.125</v>
      </c>
      <c r="L939" s="40">
        <f t="shared" si="100"/>
        <v>7.125</v>
      </c>
      <c r="M939" s="61">
        <v>1</v>
      </c>
      <c r="N939" s="38">
        <v>2563</v>
      </c>
      <c r="O939" s="38" t="s">
        <v>1338</v>
      </c>
      <c r="P939" s="51"/>
      <c r="Q939" s="38"/>
      <c r="R939" s="168"/>
      <c r="S939" s="39"/>
      <c r="T939" s="43"/>
      <c r="U939" s="43"/>
      <c r="V939" s="43"/>
      <c r="W939" s="43"/>
      <c r="X939" s="43"/>
      <c r="Y939" s="250" t="s">
        <v>1338</v>
      </c>
    </row>
    <row r="940" spans="2:25">
      <c r="B940" s="26"/>
      <c r="C940" s="45" t="s">
        <v>226</v>
      </c>
      <c r="D940" s="45" t="s">
        <v>2025</v>
      </c>
      <c r="E940" s="46">
        <v>2.125</v>
      </c>
      <c r="F940" s="46">
        <v>1.75</v>
      </c>
      <c r="G940" s="46">
        <v>0.75</v>
      </c>
      <c r="H940" s="46">
        <f t="shared" si="98"/>
        <v>3.625</v>
      </c>
      <c r="I940" s="46">
        <f t="shared" si="99"/>
        <v>3.25</v>
      </c>
      <c r="J940" s="44" t="s">
        <v>302</v>
      </c>
      <c r="K940" s="46">
        <v>9.9723000000000006</v>
      </c>
      <c r="L940" s="46">
        <v>5.8611000000000004</v>
      </c>
      <c r="M940" s="60">
        <v>6</v>
      </c>
      <c r="N940" s="44">
        <v>2565</v>
      </c>
      <c r="O940" s="44" t="s">
        <v>1338</v>
      </c>
      <c r="P940" s="52"/>
      <c r="Q940" s="44"/>
      <c r="R940" s="167"/>
      <c r="S940" s="45"/>
      <c r="T940" s="49"/>
      <c r="U940" s="49"/>
      <c r="V940" s="49"/>
      <c r="W940" s="49"/>
      <c r="X940" s="49"/>
      <c r="Y940" s="250" t="s">
        <v>1338</v>
      </c>
    </row>
    <row r="941" spans="2:25">
      <c r="B941" s="26"/>
      <c r="C941" s="39" t="s">
        <v>231</v>
      </c>
      <c r="D941" s="39" t="s">
        <v>94</v>
      </c>
      <c r="E941" s="40">
        <v>6.875</v>
      </c>
      <c r="F941" s="40">
        <v>4.25</v>
      </c>
      <c r="G941" s="40">
        <v>1.875</v>
      </c>
      <c r="H941" s="40">
        <f t="shared" si="98"/>
        <v>10.625</v>
      </c>
      <c r="I941" s="40">
        <f t="shared" si="99"/>
        <v>8</v>
      </c>
      <c r="J941" s="38" t="s">
        <v>302</v>
      </c>
      <c r="K941" s="40">
        <v>32.624899999999997</v>
      </c>
      <c r="L941" s="40">
        <v>24.7499</v>
      </c>
      <c r="M941" s="61">
        <v>9</v>
      </c>
      <c r="N941" s="38">
        <v>2570</v>
      </c>
      <c r="O941" s="38" t="s">
        <v>269</v>
      </c>
      <c r="P941" s="51"/>
      <c r="Q941" s="38"/>
      <c r="R941" s="168"/>
      <c r="S941" s="39"/>
      <c r="T941" s="43"/>
      <c r="U941" s="43"/>
      <c r="V941" s="43"/>
      <c r="W941" s="43"/>
      <c r="X941" s="43"/>
      <c r="Y941" s="250" t="s">
        <v>269</v>
      </c>
    </row>
    <row r="942" spans="2:25">
      <c r="B942" s="26"/>
      <c r="C942" s="45" t="s">
        <v>232</v>
      </c>
      <c r="D942" s="45" t="s">
        <v>2025</v>
      </c>
      <c r="E942" s="46">
        <v>7</v>
      </c>
      <c r="F942" s="46">
        <v>4.375</v>
      </c>
      <c r="G942" s="46">
        <v>0.75</v>
      </c>
      <c r="H942" s="46">
        <f t="shared" si="98"/>
        <v>8.5</v>
      </c>
      <c r="I942" s="46">
        <f t="shared" si="99"/>
        <v>5.875</v>
      </c>
      <c r="J942" s="44" t="s">
        <v>302</v>
      </c>
      <c r="K942" s="46">
        <v>34.124899999999997</v>
      </c>
      <c r="L942" s="46">
        <v>23.826000000000001</v>
      </c>
      <c r="M942" s="60">
        <v>16</v>
      </c>
      <c r="N942" s="44">
        <v>2570</v>
      </c>
      <c r="O942" s="44" t="s">
        <v>269</v>
      </c>
      <c r="P942" s="52"/>
      <c r="Q942" s="44"/>
      <c r="R942" s="167"/>
      <c r="S942" s="45"/>
      <c r="T942" s="49"/>
      <c r="U942" s="49"/>
      <c r="V942" s="49"/>
      <c r="W942" s="49"/>
      <c r="X942" s="49"/>
      <c r="Y942" s="250" t="s">
        <v>269</v>
      </c>
    </row>
    <row r="943" spans="2:25">
      <c r="B943" s="26"/>
      <c r="C943" s="39" t="s">
        <v>210</v>
      </c>
      <c r="D943" s="39" t="s">
        <v>2025</v>
      </c>
      <c r="E943" s="40">
        <v>8.125</v>
      </c>
      <c r="F943" s="40">
        <v>4.125</v>
      </c>
      <c r="G943" s="40">
        <v>1.125</v>
      </c>
      <c r="H943" s="40">
        <f t="shared" si="98"/>
        <v>10.375</v>
      </c>
      <c r="I943" s="40">
        <f t="shared" si="99"/>
        <v>6.375</v>
      </c>
      <c r="J943" s="38" t="s">
        <v>302</v>
      </c>
      <c r="K943" s="40">
        <f t="shared" ref="K943:L946" si="101">H943</f>
        <v>10.375</v>
      </c>
      <c r="L943" s="40">
        <f t="shared" si="101"/>
        <v>6.375</v>
      </c>
      <c r="M943" s="61">
        <v>1</v>
      </c>
      <c r="N943" s="38">
        <v>2572</v>
      </c>
      <c r="O943" s="38" t="s">
        <v>1338</v>
      </c>
      <c r="P943" s="51"/>
      <c r="Q943" s="38"/>
      <c r="R943" s="168"/>
      <c r="S943" s="39"/>
      <c r="T943" s="43"/>
      <c r="U943" s="43"/>
      <c r="V943" s="43"/>
      <c r="W943" s="43"/>
      <c r="X943" s="43"/>
      <c r="Y943" s="250" t="s">
        <v>1338</v>
      </c>
    </row>
    <row r="944" spans="2:25">
      <c r="B944" s="26"/>
      <c r="C944" s="45" t="s">
        <v>211</v>
      </c>
      <c r="D944" s="45" t="s">
        <v>301</v>
      </c>
      <c r="E944" s="46">
        <v>8</v>
      </c>
      <c r="F944" s="46">
        <v>4</v>
      </c>
      <c r="G944" s="46">
        <v>3.5</v>
      </c>
      <c r="H944" s="46">
        <f t="shared" si="98"/>
        <v>15</v>
      </c>
      <c r="I944" s="46">
        <f t="shared" si="99"/>
        <v>11</v>
      </c>
      <c r="J944" s="44" t="s">
        <v>302</v>
      </c>
      <c r="K944" s="46">
        <f t="shared" si="101"/>
        <v>15</v>
      </c>
      <c r="L944" s="46">
        <f t="shared" si="101"/>
        <v>11</v>
      </c>
      <c r="M944" s="60">
        <v>1</v>
      </c>
      <c r="N944" s="44">
        <v>2572</v>
      </c>
      <c r="O944" s="44" t="s">
        <v>1338</v>
      </c>
      <c r="P944" s="52"/>
      <c r="Q944" s="44"/>
      <c r="R944" s="167"/>
      <c r="S944" s="45"/>
      <c r="T944" s="49"/>
      <c r="U944" s="49"/>
      <c r="V944" s="49"/>
      <c r="W944" s="49"/>
      <c r="X944" s="49"/>
      <c r="Y944" s="250" t="s">
        <v>1338</v>
      </c>
    </row>
    <row r="945" spans="2:25">
      <c r="B945" s="26"/>
      <c r="C945" s="39" t="s">
        <v>212</v>
      </c>
      <c r="D945" s="39" t="s">
        <v>2025</v>
      </c>
      <c r="E945" s="40">
        <v>8.125</v>
      </c>
      <c r="F945" s="40">
        <v>4.125</v>
      </c>
      <c r="G945" s="40">
        <v>1.125</v>
      </c>
      <c r="H945" s="40">
        <f t="shared" si="98"/>
        <v>10.375</v>
      </c>
      <c r="I945" s="40">
        <f t="shared" si="99"/>
        <v>6.375</v>
      </c>
      <c r="J945" s="38" t="s">
        <v>302</v>
      </c>
      <c r="K945" s="40">
        <f t="shared" si="101"/>
        <v>10.375</v>
      </c>
      <c r="L945" s="40">
        <f t="shared" si="101"/>
        <v>6.375</v>
      </c>
      <c r="M945" s="61">
        <v>1</v>
      </c>
      <c r="N945" s="38">
        <v>2573</v>
      </c>
      <c r="O945" s="38" t="s">
        <v>1338</v>
      </c>
      <c r="P945" s="51"/>
      <c r="Q945" s="38"/>
      <c r="R945" s="168"/>
      <c r="S945" s="39"/>
      <c r="T945" s="43"/>
      <c r="U945" s="43"/>
      <c r="V945" s="43"/>
      <c r="W945" s="43"/>
      <c r="X945" s="43"/>
      <c r="Y945" s="250" t="s">
        <v>1338</v>
      </c>
    </row>
    <row r="946" spans="2:25">
      <c r="B946" s="26"/>
      <c r="C946" s="45" t="s">
        <v>213</v>
      </c>
      <c r="D946" s="45" t="s">
        <v>301</v>
      </c>
      <c r="E946" s="46">
        <v>8</v>
      </c>
      <c r="F946" s="46">
        <v>4</v>
      </c>
      <c r="G946" s="46">
        <v>4.75</v>
      </c>
      <c r="H946" s="46">
        <f t="shared" si="98"/>
        <v>17.5</v>
      </c>
      <c r="I946" s="46">
        <f t="shared" si="99"/>
        <v>13.5</v>
      </c>
      <c r="J946" s="44" t="s">
        <v>302</v>
      </c>
      <c r="K946" s="46">
        <f t="shared" si="101"/>
        <v>17.5</v>
      </c>
      <c r="L946" s="46">
        <f t="shared" si="101"/>
        <v>13.5</v>
      </c>
      <c r="M946" s="60">
        <v>1</v>
      </c>
      <c r="N946" s="44">
        <v>2573</v>
      </c>
      <c r="O946" s="44" t="s">
        <v>1338</v>
      </c>
      <c r="P946" s="52"/>
      <c r="Q946" s="44"/>
      <c r="R946" s="167"/>
      <c r="S946" s="45"/>
      <c r="T946" s="49"/>
      <c r="U946" s="49"/>
      <c r="V946" s="49"/>
      <c r="W946" s="49"/>
      <c r="X946" s="49"/>
      <c r="Y946" s="250" t="s">
        <v>1338</v>
      </c>
    </row>
    <row r="947" spans="2:25">
      <c r="B947" s="26"/>
      <c r="C947" s="39" t="s">
        <v>176</v>
      </c>
      <c r="D947" s="39" t="s">
        <v>2025</v>
      </c>
      <c r="E947" s="40">
        <v>3.75</v>
      </c>
      <c r="F947" s="40">
        <v>3</v>
      </c>
      <c r="G947" s="40">
        <v>0.6875</v>
      </c>
      <c r="H947" s="40">
        <f t="shared" si="98"/>
        <v>5.125</v>
      </c>
      <c r="I947" s="40">
        <f t="shared" si="99"/>
        <v>4.375</v>
      </c>
      <c r="J947" s="38" t="s">
        <v>302</v>
      </c>
      <c r="K947" s="40">
        <v>9.7220999999999993</v>
      </c>
      <c r="L947" s="40">
        <v>8.2222000000000008</v>
      </c>
      <c r="M947" s="61">
        <v>4</v>
      </c>
      <c r="N947" s="38">
        <v>2574</v>
      </c>
      <c r="O947" s="38" t="s">
        <v>1338</v>
      </c>
      <c r="P947" s="51"/>
      <c r="Q947" s="38"/>
      <c r="R947" s="168"/>
      <c r="S947" s="39"/>
      <c r="T947" s="43"/>
      <c r="U947" s="43"/>
      <c r="V947" s="43"/>
      <c r="W947" s="43"/>
      <c r="X947" s="43"/>
      <c r="Y947" s="250" t="s">
        <v>1338</v>
      </c>
    </row>
    <row r="948" spans="2:25">
      <c r="B948" s="26"/>
      <c r="C948" s="45" t="s">
        <v>177</v>
      </c>
      <c r="D948" s="45" t="s">
        <v>301</v>
      </c>
      <c r="E948" s="46">
        <v>3.625</v>
      </c>
      <c r="F948" s="46">
        <v>2.875</v>
      </c>
      <c r="G948" s="46">
        <v>0.75</v>
      </c>
      <c r="H948" s="46">
        <f t="shared" si="98"/>
        <v>5.125</v>
      </c>
      <c r="I948" s="46">
        <f t="shared" si="99"/>
        <v>4.375</v>
      </c>
      <c r="J948" s="44" t="s">
        <v>302</v>
      </c>
      <c r="K948" s="46">
        <v>10.25</v>
      </c>
      <c r="L948" s="46">
        <v>8.75</v>
      </c>
      <c r="M948" s="60">
        <v>4</v>
      </c>
      <c r="N948" s="44">
        <v>2574</v>
      </c>
      <c r="O948" s="44" t="s">
        <v>1338</v>
      </c>
      <c r="P948" s="52"/>
      <c r="Q948" s="44"/>
      <c r="R948" s="167"/>
      <c r="S948" s="45"/>
      <c r="T948" s="49"/>
      <c r="U948" s="49"/>
      <c r="V948" s="49"/>
      <c r="W948" s="49"/>
      <c r="X948" s="49"/>
      <c r="Y948" s="250" t="s">
        <v>1338</v>
      </c>
    </row>
    <row r="949" spans="2:25">
      <c r="B949" s="26"/>
      <c r="C949" s="39" t="s">
        <v>194</v>
      </c>
      <c r="D949" s="39" t="s">
        <v>301</v>
      </c>
      <c r="E949" s="40">
        <v>3</v>
      </c>
      <c r="F949" s="40">
        <v>2</v>
      </c>
      <c r="G949" s="40">
        <v>0.75</v>
      </c>
      <c r="H949" s="40">
        <f t="shared" si="98"/>
        <v>4.5</v>
      </c>
      <c r="I949" s="40">
        <f t="shared" si="99"/>
        <v>3.5</v>
      </c>
      <c r="J949" s="38" t="s">
        <v>302</v>
      </c>
      <c r="K949" s="40">
        <f>H949*2</f>
        <v>9</v>
      </c>
      <c r="L949" s="40">
        <f>I949*3</f>
        <v>10.5</v>
      </c>
      <c r="M949" s="61">
        <v>6</v>
      </c>
      <c r="N949" s="38">
        <v>2575</v>
      </c>
      <c r="O949" s="38" t="s">
        <v>1338</v>
      </c>
      <c r="P949" s="51"/>
      <c r="Q949" s="38"/>
      <c r="R949" s="168"/>
      <c r="S949" s="39"/>
      <c r="T949" s="43"/>
      <c r="U949" s="43"/>
      <c r="V949" s="43"/>
      <c r="W949" s="43"/>
      <c r="X949" s="43"/>
      <c r="Y949" s="250" t="s">
        <v>1338</v>
      </c>
    </row>
    <row r="950" spans="2:25">
      <c r="B950" s="26"/>
      <c r="C950" s="45" t="s">
        <v>163</v>
      </c>
      <c r="D950" s="45" t="s">
        <v>2026</v>
      </c>
      <c r="E950" s="46">
        <v>5.9375</v>
      </c>
      <c r="F950" s="46">
        <v>3.8125</v>
      </c>
      <c r="G950" s="46">
        <v>2</v>
      </c>
      <c r="H950" s="46">
        <f t="shared" si="98"/>
        <v>9.9375</v>
      </c>
      <c r="I950" s="46">
        <f t="shared" si="99"/>
        <v>7.8125</v>
      </c>
      <c r="J950" s="44" t="s">
        <v>302</v>
      </c>
      <c r="K950" s="46">
        <f t="shared" ref="K950:L952" si="102">H950</f>
        <v>9.9375</v>
      </c>
      <c r="L950" s="46">
        <f t="shared" si="102"/>
        <v>7.8125</v>
      </c>
      <c r="M950" s="60">
        <v>1</v>
      </c>
      <c r="N950" s="44">
        <v>2576</v>
      </c>
      <c r="O950" s="44" t="s">
        <v>1338</v>
      </c>
      <c r="P950" s="52"/>
      <c r="Q950" s="44"/>
      <c r="R950" s="167"/>
      <c r="S950" s="45"/>
      <c r="T950" s="49"/>
      <c r="U950" s="49"/>
      <c r="V950" s="49"/>
      <c r="W950" s="49"/>
      <c r="X950" s="49"/>
      <c r="Y950" s="250" t="s">
        <v>1338</v>
      </c>
    </row>
    <row r="951" spans="2:25">
      <c r="B951" s="26"/>
      <c r="C951" s="39" t="s">
        <v>138</v>
      </c>
      <c r="D951" s="39" t="s">
        <v>306</v>
      </c>
      <c r="E951" s="40">
        <v>10.375</v>
      </c>
      <c r="F951" s="40">
        <v>8.3125</v>
      </c>
      <c r="G951" s="40">
        <v>0.875</v>
      </c>
      <c r="H951" s="40">
        <f t="shared" si="98"/>
        <v>12.125</v>
      </c>
      <c r="I951" s="40">
        <f t="shared" si="99"/>
        <v>10.0625</v>
      </c>
      <c r="J951" s="38" t="s">
        <v>302</v>
      </c>
      <c r="K951" s="40">
        <f t="shared" si="102"/>
        <v>12.125</v>
      </c>
      <c r="L951" s="40">
        <f t="shared" si="102"/>
        <v>10.0625</v>
      </c>
      <c r="M951" s="61">
        <v>1</v>
      </c>
      <c r="N951" s="38">
        <v>2582</v>
      </c>
      <c r="O951" s="38" t="s">
        <v>1338</v>
      </c>
      <c r="P951" s="51"/>
      <c r="Q951" s="38"/>
      <c r="R951" s="168"/>
      <c r="S951" s="39"/>
      <c r="T951" s="43"/>
      <c r="U951" s="43"/>
      <c r="V951" s="43"/>
      <c r="W951" s="43"/>
      <c r="X951" s="43"/>
      <c r="Y951" s="250" t="s">
        <v>1338</v>
      </c>
    </row>
    <row r="952" spans="2:25">
      <c r="B952" s="26"/>
      <c r="C952" s="45" t="s">
        <v>139</v>
      </c>
      <c r="D952" s="45" t="s">
        <v>2026</v>
      </c>
      <c r="E952" s="46">
        <v>10.25</v>
      </c>
      <c r="F952" s="46">
        <v>8.1875</v>
      </c>
      <c r="G952" s="46">
        <v>1</v>
      </c>
      <c r="H952" s="46">
        <f t="shared" si="98"/>
        <v>12.25</v>
      </c>
      <c r="I952" s="46">
        <f t="shared" si="99"/>
        <v>10.1875</v>
      </c>
      <c r="J952" s="44" t="s">
        <v>302</v>
      </c>
      <c r="K952" s="46">
        <f t="shared" si="102"/>
        <v>12.25</v>
      </c>
      <c r="L952" s="46">
        <f t="shared" si="102"/>
        <v>10.1875</v>
      </c>
      <c r="M952" s="60">
        <v>1</v>
      </c>
      <c r="N952" s="44">
        <v>2582</v>
      </c>
      <c r="O952" s="44" t="s">
        <v>1338</v>
      </c>
      <c r="P952" s="52"/>
      <c r="Q952" s="44"/>
      <c r="R952" s="167"/>
      <c r="S952" s="45"/>
      <c r="T952" s="49"/>
      <c r="U952" s="49"/>
      <c r="V952" s="49"/>
      <c r="W952" s="49"/>
      <c r="X952" s="49"/>
      <c r="Y952" s="250" t="s">
        <v>1338</v>
      </c>
    </row>
    <row r="953" spans="2:25">
      <c r="B953" s="26"/>
      <c r="C953" s="39" t="s">
        <v>8</v>
      </c>
      <c r="D953" s="39" t="s">
        <v>2025</v>
      </c>
      <c r="E953" s="40">
        <v>11.28125</v>
      </c>
      <c r="F953" s="40">
        <v>2.53125</v>
      </c>
      <c r="G953" s="40">
        <v>0.625</v>
      </c>
      <c r="H953" s="40">
        <f t="shared" si="98"/>
        <v>12.53125</v>
      </c>
      <c r="I953" s="40">
        <f t="shared" si="99"/>
        <v>3.78125</v>
      </c>
      <c r="J953" s="38" t="s">
        <v>302</v>
      </c>
      <c r="K953" s="40">
        <v>37.968699999999998</v>
      </c>
      <c r="L953" s="40">
        <v>27.843699999999998</v>
      </c>
      <c r="M953" s="61">
        <v>21</v>
      </c>
      <c r="N953" s="38">
        <v>2584</v>
      </c>
      <c r="O953" s="38" t="s">
        <v>269</v>
      </c>
      <c r="P953" s="51"/>
      <c r="Q953" s="38"/>
      <c r="R953" s="168"/>
      <c r="S953" s="39"/>
      <c r="T953" s="43"/>
      <c r="U953" s="43"/>
      <c r="V953" s="43"/>
      <c r="W953" s="43"/>
      <c r="X953" s="43"/>
      <c r="Y953" s="250" t="s">
        <v>269</v>
      </c>
    </row>
    <row r="954" spans="2:25">
      <c r="B954" s="26"/>
      <c r="C954" s="45" t="s">
        <v>9</v>
      </c>
      <c r="D954" s="45" t="s">
        <v>2026</v>
      </c>
      <c r="E954" s="46">
        <v>11.15625</v>
      </c>
      <c r="F954" s="46">
        <v>2.40625</v>
      </c>
      <c r="G954" s="46">
        <v>1</v>
      </c>
      <c r="H954" s="46">
        <f t="shared" si="98"/>
        <v>13.15625</v>
      </c>
      <c r="I954" s="46">
        <f t="shared" si="99"/>
        <v>4.40625</v>
      </c>
      <c r="J954" s="44" t="s">
        <v>302</v>
      </c>
      <c r="K954" s="46">
        <v>39.749899999999997</v>
      </c>
      <c r="L954" s="46">
        <v>27.375</v>
      </c>
      <c r="M954" s="60">
        <v>18</v>
      </c>
      <c r="N954" s="44">
        <v>2584</v>
      </c>
      <c r="O954" s="44" t="s">
        <v>269</v>
      </c>
      <c r="P954" s="52"/>
      <c r="Q954" s="44"/>
      <c r="R954" s="167"/>
      <c r="S954" s="45"/>
      <c r="T954" s="49"/>
      <c r="U954" s="49"/>
      <c r="V954" s="49"/>
      <c r="W954" s="49"/>
      <c r="X954" s="49"/>
      <c r="Y954" s="250" t="s">
        <v>269</v>
      </c>
    </row>
    <row r="955" spans="2:25">
      <c r="B955" s="26"/>
      <c r="C955" s="39" t="s">
        <v>51</v>
      </c>
      <c r="D955" s="39" t="s">
        <v>2026</v>
      </c>
      <c r="E955" s="40">
        <v>10.4375</v>
      </c>
      <c r="F955" s="40">
        <v>6.0625</v>
      </c>
      <c r="G955" s="40">
        <v>1.5</v>
      </c>
      <c r="H955" s="40">
        <f t="shared" si="98"/>
        <v>13.4375</v>
      </c>
      <c r="I955" s="40">
        <f t="shared" si="99"/>
        <v>9.0625</v>
      </c>
      <c r="J955" s="38" t="s">
        <v>302</v>
      </c>
      <c r="K955" s="40">
        <f t="shared" ref="K955:L958" si="103">H955</f>
        <v>13.4375</v>
      </c>
      <c r="L955" s="40">
        <f t="shared" si="103"/>
        <v>9.0625</v>
      </c>
      <c r="M955" s="61">
        <v>1</v>
      </c>
      <c r="N955" s="38">
        <v>2585</v>
      </c>
      <c r="O955" s="38" t="s">
        <v>1338</v>
      </c>
      <c r="P955" s="51"/>
      <c r="Q955" s="38"/>
      <c r="R955" s="168"/>
      <c r="S955" s="39"/>
      <c r="T955" s="43"/>
      <c r="U955" s="43"/>
      <c r="V955" s="43"/>
      <c r="W955" s="43"/>
      <c r="X955" s="43"/>
      <c r="Y955" s="250" t="s">
        <v>1338</v>
      </c>
    </row>
    <row r="956" spans="2:25">
      <c r="B956" s="26"/>
      <c r="C956" s="45" t="s">
        <v>2042</v>
      </c>
      <c r="D956" s="45" t="s">
        <v>2025</v>
      </c>
      <c r="E956" s="46">
        <v>2</v>
      </c>
      <c r="F956" s="46">
        <v>2</v>
      </c>
      <c r="G956" s="46">
        <v>1.375</v>
      </c>
      <c r="H956" s="46">
        <f t="shared" si="98"/>
        <v>4.75</v>
      </c>
      <c r="I956" s="46">
        <f t="shared" si="99"/>
        <v>4.75</v>
      </c>
      <c r="J956" s="44" t="s">
        <v>302</v>
      </c>
      <c r="K956" s="46">
        <f t="shared" si="103"/>
        <v>4.75</v>
      </c>
      <c r="L956" s="46">
        <f t="shared" si="103"/>
        <v>4.75</v>
      </c>
      <c r="M956" s="60">
        <v>1</v>
      </c>
      <c r="N956" s="44">
        <v>2586</v>
      </c>
      <c r="O956" s="44" t="s">
        <v>1338</v>
      </c>
      <c r="P956" s="52"/>
      <c r="Q956" s="44"/>
      <c r="R956" s="167"/>
      <c r="S956" s="45"/>
      <c r="T956" s="49"/>
      <c r="U956" s="49"/>
      <c r="V956" s="49"/>
      <c r="W956" s="49"/>
      <c r="X956" s="49"/>
      <c r="Y956" s="250" t="s">
        <v>1338</v>
      </c>
    </row>
    <row r="957" spans="2:25">
      <c r="B957" s="26"/>
      <c r="C957" s="39" t="s">
        <v>2043</v>
      </c>
      <c r="D957" s="39" t="s">
        <v>2026</v>
      </c>
      <c r="E957" s="40">
        <v>1.875</v>
      </c>
      <c r="F957" s="40">
        <v>1.875</v>
      </c>
      <c r="G957" s="40">
        <v>1.625</v>
      </c>
      <c r="H957" s="40">
        <f t="shared" si="98"/>
        <v>5.125</v>
      </c>
      <c r="I957" s="40">
        <f t="shared" si="99"/>
        <v>5.125</v>
      </c>
      <c r="J957" s="38" t="s">
        <v>302</v>
      </c>
      <c r="K957" s="40">
        <f t="shared" si="103"/>
        <v>5.125</v>
      </c>
      <c r="L957" s="40">
        <f t="shared" si="103"/>
        <v>5.125</v>
      </c>
      <c r="M957" s="61">
        <v>1</v>
      </c>
      <c r="N957" s="38">
        <v>2586</v>
      </c>
      <c r="O957" s="38" t="s">
        <v>1338</v>
      </c>
      <c r="P957" s="51"/>
      <c r="Q957" s="38"/>
      <c r="R957" s="168"/>
      <c r="S957" s="39"/>
      <c r="T957" s="43"/>
      <c r="U957" s="43"/>
      <c r="V957" s="43"/>
      <c r="W957" s="43"/>
      <c r="X957" s="43"/>
      <c r="Y957" s="250" t="s">
        <v>1338</v>
      </c>
    </row>
    <row r="958" spans="2:25">
      <c r="B958" s="26"/>
      <c r="C958" s="45" t="s">
        <v>480</v>
      </c>
      <c r="D958" s="45" t="s">
        <v>2026</v>
      </c>
      <c r="E958" s="46">
        <v>2.25</v>
      </c>
      <c r="F958" s="46">
        <v>2.25</v>
      </c>
      <c r="G958" s="46">
        <v>1.875</v>
      </c>
      <c r="H958" s="46">
        <f t="shared" si="98"/>
        <v>6</v>
      </c>
      <c r="I958" s="46">
        <f t="shared" si="99"/>
        <v>6</v>
      </c>
      <c r="J958" s="44" t="s">
        <v>302</v>
      </c>
      <c r="K958" s="46">
        <f t="shared" si="103"/>
        <v>6</v>
      </c>
      <c r="L958" s="46">
        <f t="shared" si="103"/>
        <v>6</v>
      </c>
      <c r="M958" s="60">
        <v>1</v>
      </c>
      <c r="N958" s="44">
        <v>2587</v>
      </c>
      <c r="O958" s="44" t="s">
        <v>1338</v>
      </c>
      <c r="P958" s="52"/>
      <c r="Q958" s="44"/>
      <c r="R958" s="167"/>
      <c r="S958" s="45"/>
      <c r="T958" s="49"/>
      <c r="U958" s="49"/>
      <c r="V958" s="49"/>
      <c r="W958" s="49"/>
      <c r="X958" s="49"/>
      <c r="Y958" s="250" t="s">
        <v>1338</v>
      </c>
    </row>
    <row r="959" spans="2:25">
      <c r="B959" s="26"/>
      <c r="C959" s="39" t="s">
        <v>2012</v>
      </c>
      <c r="D959" s="39" t="s">
        <v>2025</v>
      </c>
      <c r="E959" s="40">
        <v>6.5</v>
      </c>
      <c r="F959" s="40">
        <v>4.625</v>
      </c>
      <c r="G959" s="40">
        <v>0.625</v>
      </c>
      <c r="H959" s="40">
        <f t="shared" si="98"/>
        <v>7.75</v>
      </c>
      <c r="I959" s="40">
        <f t="shared" si="99"/>
        <v>5.875</v>
      </c>
      <c r="J959" s="38" t="s">
        <v>302</v>
      </c>
      <c r="K959" s="40">
        <f>H959</f>
        <v>7.75</v>
      </c>
      <c r="L959" s="40">
        <f>I959*2</f>
        <v>11.75</v>
      </c>
      <c r="M959" s="61">
        <v>2</v>
      </c>
      <c r="N959" s="38">
        <v>2588</v>
      </c>
      <c r="O959" s="38" t="s">
        <v>1338</v>
      </c>
      <c r="P959" s="51"/>
      <c r="Q959" s="38"/>
      <c r="R959" s="168"/>
      <c r="S959" s="39" t="s">
        <v>1169</v>
      </c>
      <c r="T959" s="43"/>
      <c r="U959" s="43"/>
      <c r="V959" s="43"/>
      <c r="W959" s="43"/>
      <c r="X959" s="43"/>
      <c r="Y959" s="250" t="s">
        <v>1338</v>
      </c>
    </row>
    <row r="960" spans="2:25">
      <c r="B960" s="26"/>
      <c r="C960" s="45" t="s">
        <v>2013</v>
      </c>
      <c r="D960" s="45" t="s">
        <v>2026</v>
      </c>
      <c r="E960" s="46">
        <v>6.375</v>
      </c>
      <c r="F960" s="46">
        <v>4.5625</v>
      </c>
      <c r="G960" s="46">
        <v>1.625</v>
      </c>
      <c r="H960" s="46">
        <f t="shared" si="98"/>
        <v>9.625</v>
      </c>
      <c r="I960" s="46">
        <f t="shared" si="99"/>
        <v>7.8125</v>
      </c>
      <c r="J960" s="44" t="s">
        <v>302</v>
      </c>
      <c r="K960" s="46">
        <f>H960</f>
        <v>9.625</v>
      </c>
      <c r="L960" s="46">
        <f>I960*2</f>
        <v>15.625</v>
      </c>
      <c r="M960" s="60">
        <v>2</v>
      </c>
      <c r="N960" s="44">
        <v>2588</v>
      </c>
      <c r="O960" s="44" t="s">
        <v>1338</v>
      </c>
      <c r="P960" s="52"/>
      <c r="Q960" s="44"/>
      <c r="R960" s="167"/>
      <c r="S960" s="45"/>
      <c r="T960" s="49"/>
      <c r="U960" s="49"/>
      <c r="V960" s="49"/>
      <c r="W960" s="49"/>
      <c r="X960" s="49"/>
      <c r="Y960" s="250" t="s">
        <v>1338</v>
      </c>
    </row>
    <row r="961" spans="2:25">
      <c r="B961" s="26"/>
      <c r="C961" s="39" t="s">
        <v>23</v>
      </c>
      <c r="D961" s="39" t="s">
        <v>2026</v>
      </c>
      <c r="E961" s="40">
        <v>6.0625</v>
      </c>
      <c r="F961" s="40">
        <v>4.3125</v>
      </c>
      <c r="G961" s="40">
        <v>0.6875</v>
      </c>
      <c r="H961" s="40">
        <f t="shared" si="98"/>
        <v>7.4375</v>
      </c>
      <c r="I961" s="40">
        <f t="shared" si="99"/>
        <v>5.6875</v>
      </c>
      <c r="J961" s="38" t="s">
        <v>302</v>
      </c>
      <c r="K961" s="40">
        <v>7.4375</v>
      </c>
      <c r="L961" s="40">
        <f>I961*2</f>
        <v>11.375</v>
      </c>
      <c r="M961" s="61">
        <v>2</v>
      </c>
      <c r="N961" s="38">
        <v>2589</v>
      </c>
      <c r="O961" s="38" t="s">
        <v>1338</v>
      </c>
      <c r="P961" s="51"/>
      <c r="Q961" s="38"/>
      <c r="R961" s="168"/>
      <c r="S961" s="39" t="s">
        <v>1169</v>
      </c>
      <c r="T961" s="43"/>
      <c r="U961" s="43"/>
      <c r="V961" s="43"/>
      <c r="W961" s="43"/>
      <c r="X961" s="43"/>
      <c r="Y961" s="250" t="s">
        <v>1338</v>
      </c>
    </row>
    <row r="962" spans="2:25">
      <c r="B962" s="26"/>
      <c r="C962" s="45" t="s">
        <v>25</v>
      </c>
      <c r="D962" s="45" t="s">
        <v>2035</v>
      </c>
      <c r="E962" s="46">
        <v>5.9375</v>
      </c>
      <c r="F962" s="46">
        <v>4</v>
      </c>
      <c r="G962" s="46">
        <v>0.75</v>
      </c>
      <c r="H962" s="46">
        <f t="shared" si="98"/>
        <v>7.4375</v>
      </c>
      <c r="I962" s="46">
        <f t="shared" si="99"/>
        <v>5.5</v>
      </c>
      <c r="J962" s="44" t="s">
        <v>302</v>
      </c>
      <c r="K962" s="46">
        <f>H962</f>
        <v>7.4375</v>
      </c>
      <c r="L962" s="46">
        <f>I962*3</f>
        <v>16.5</v>
      </c>
      <c r="M962" s="60">
        <v>3</v>
      </c>
      <c r="N962" s="44">
        <v>2590</v>
      </c>
      <c r="O962" s="44" t="s">
        <v>1338</v>
      </c>
      <c r="P962" s="52"/>
      <c r="Q962" s="44"/>
      <c r="R962" s="167"/>
      <c r="S962" s="45"/>
      <c r="T962" s="49"/>
      <c r="U962" s="49"/>
      <c r="V962" s="49"/>
      <c r="W962" s="49"/>
      <c r="X962" s="49"/>
      <c r="Y962" s="250" t="s">
        <v>1338</v>
      </c>
    </row>
    <row r="963" spans="2:25">
      <c r="B963" s="26"/>
      <c r="C963" s="39" t="s">
        <v>1478</v>
      </c>
      <c r="D963" s="39" t="s">
        <v>2025</v>
      </c>
      <c r="E963" s="40">
        <v>15.1875</v>
      </c>
      <c r="F963" s="40">
        <v>4.75</v>
      </c>
      <c r="G963" s="40">
        <v>0.8125</v>
      </c>
      <c r="H963" s="40">
        <f t="shared" si="98"/>
        <v>16.8125</v>
      </c>
      <c r="I963" s="40">
        <f t="shared" si="99"/>
        <v>6.375</v>
      </c>
      <c r="J963" s="38" t="s">
        <v>318</v>
      </c>
      <c r="K963" s="40">
        <v>33.194499999999998</v>
      </c>
      <c r="L963" s="40">
        <v>31.5</v>
      </c>
      <c r="M963" s="61">
        <v>10</v>
      </c>
      <c r="N963" s="38">
        <v>2591</v>
      </c>
      <c r="O963" s="38" t="s">
        <v>269</v>
      </c>
      <c r="P963" s="51" t="s">
        <v>264</v>
      </c>
      <c r="Q963" s="38"/>
      <c r="R963" s="168"/>
      <c r="S963" s="39"/>
      <c r="T963" s="43"/>
      <c r="U963" s="43"/>
      <c r="V963" s="43"/>
      <c r="W963" s="43"/>
      <c r="X963" s="43"/>
      <c r="Y963" s="250" t="s">
        <v>269</v>
      </c>
    </row>
    <row r="964" spans="2:25">
      <c r="B964" s="26"/>
      <c r="C964" s="45" t="s">
        <v>1479</v>
      </c>
      <c r="D964" s="45" t="s">
        <v>301</v>
      </c>
      <c r="E964" s="46">
        <v>15.0625</v>
      </c>
      <c r="F964" s="46">
        <v>4.625</v>
      </c>
      <c r="G964" s="46">
        <v>0.8125</v>
      </c>
      <c r="H964" s="46">
        <f t="shared" si="98"/>
        <v>16.6875</v>
      </c>
      <c r="I964" s="46">
        <f t="shared" si="99"/>
        <v>6.25</v>
      </c>
      <c r="J964" s="44" t="s">
        <v>318</v>
      </c>
      <c r="K964" s="46">
        <v>33.194499999999998</v>
      </c>
      <c r="L964" s="46">
        <v>31.5</v>
      </c>
      <c r="M964" s="60">
        <v>10</v>
      </c>
      <c r="N964" s="44">
        <v>2591</v>
      </c>
      <c r="O964" s="44" t="s">
        <v>269</v>
      </c>
      <c r="P964" s="52" t="s">
        <v>264</v>
      </c>
      <c r="Q964" s="44"/>
      <c r="R964" s="167"/>
      <c r="S964" s="45"/>
      <c r="T964" s="49"/>
      <c r="U964" s="49"/>
      <c r="V964" s="49"/>
      <c r="W964" s="49"/>
      <c r="X964" s="49"/>
      <c r="Y964" s="250" t="s">
        <v>269</v>
      </c>
    </row>
    <row r="965" spans="2:25">
      <c r="B965" s="26"/>
      <c r="C965" s="39" t="s">
        <v>2381</v>
      </c>
      <c r="D965" s="39" t="s">
        <v>306</v>
      </c>
      <c r="E965" s="40">
        <v>15.1875</v>
      </c>
      <c r="F965" s="40">
        <v>4.75</v>
      </c>
      <c r="G965" s="40">
        <v>0.8125</v>
      </c>
      <c r="H965" s="40">
        <f t="shared" si="98"/>
        <v>16.8125</v>
      </c>
      <c r="I965" s="40">
        <f t="shared" si="99"/>
        <v>6.375</v>
      </c>
      <c r="J965" s="38"/>
      <c r="K965" s="40">
        <f>H965</f>
        <v>16.8125</v>
      </c>
      <c r="L965" s="40">
        <f>I965</f>
        <v>6.375</v>
      </c>
      <c r="M965" s="61">
        <v>1</v>
      </c>
      <c r="N965" s="38">
        <v>2591</v>
      </c>
      <c r="O965" s="38" t="s">
        <v>1338</v>
      </c>
      <c r="P965" s="51"/>
      <c r="Q965" s="38"/>
      <c r="R965" s="168"/>
      <c r="S965" s="39"/>
      <c r="T965" s="43"/>
      <c r="U965" s="43"/>
      <c r="V965" s="43"/>
      <c r="W965" s="43"/>
      <c r="X965" s="43"/>
      <c r="Y965" s="250" t="s">
        <v>1338</v>
      </c>
    </row>
    <row r="966" spans="2:25">
      <c r="B966" s="26"/>
      <c r="C966" s="45" t="s">
        <v>2382</v>
      </c>
      <c r="D966" s="45" t="s">
        <v>301</v>
      </c>
      <c r="E966" s="46">
        <v>15.0625</v>
      </c>
      <c r="F966" s="46">
        <v>4.625</v>
      </c>
      <c r="G966" s="46">
        <v>0.8125</v>
      </c>
      <c r="H966" s="46">
        <f t="shared" si="98"/>
        <v>16.6875</v>
      </c>
      <c r="I966" s="46">
        <f t="shared" si="99"/>
        <v>6.25</v>
      </c>
      <c r="J966" s="44"/>
      <c r="K966" s="46">
        <f>H966</f>
        <v>16.6875</v>
      </c>
      <c r="L966" s="46">
        <f>I966</f>
        <v>6.25</v>
      </c>
      <c r="M966" s="60">
        <v>1</v>
      </c>
      <c r="N966" s="44">
        <v>2591</v>
      </c>
      <c r="O966" s="44" t="s">
        <v>1338</v>
      </c>
      <c r="P966" s="52"/>
      <c r="Q966" s="44"/>
      <c r="R966" s="167"/>
      <c r="S966" s="45"/>
      <c r="T966" s="49"/>
      <c r="U966" s="49"/>
      <c r="V966" s="49"/>
      <c r="W966" s="49"/>
      <c r="X966" s="49"/>
      <c r="Y966" s="250" t="s">
        <v>1338</v>
      </c>
    </row>
    <row r="967" spans="2:25">
      <c r="B967" s="26"/>
      <c r="C967" s="39" t="s">
        <v>1225</v>
      </c>
      <c r="D967" s="39" t="s">
        <v>2025</v>
      </c>
      <c r="E967" s="40">
        <v>14.063000000000001</v>
      </c>
      <c r="F967" s="40">
        <v>5.375</v>
      </c>
      <c r="G967" s="40">
        <v>1.0629999999999999</v>
      </c>
      <c r="H967" s="40">
        <v>16.189</v>
      </c>
      <c r="I967" s="40">
        <v>7.5009999999999994</v>
      </c>
      <c r="J967" s="38" t="s">
        <v>318</v>
      </c>
      <c r="K967" s="40">
        <v>32.6875</v>
      </c>
      <c r="L967" s="40">
        <v>23.25</v>
      </c>
      <c r="M967" s="61">
        <v>6</v>
      </c>
      <c r="N967" s="38">
        <v>2592</v>
      </c>
      <c r="O967" s="38" t="s">
        <v>269</v>
      </c>
      <c r="P967" s="51" t="s">
        <v>1325</v>
      </c>
      <c r="Q967" s="65"/>
      <c r="R967" s="168"/>
      <c r="S967" s="39"/>
      <c r="T967" s="43"/>
      <c r="U967" s="43"/>
      <c r="V967" s="43"/>
      <c r="W967" s="43"/>
      <c r="X967" s="43"/>
      <c r="Y967" s="250" t="s">
        <v>269</v>
      </c>
    </row>
    <row r="968" spans="2:25">
      <c r="B968" s="26"/>
      <c r="C968" s="45" t="s">
        <v>1226</v>
      </c>
      <c r="D968" s="45" t="s">
        <v>94</v>
      </c>
      <c r="E968" s="46">
        <v>14.063000000000001</v>
      </c>
      <c r="F968" s="46">
        <v>5.375</v>
      </c>
      <c r="G968" s="46">
        <v>1.3129999999999999</v>
      </c>
      <c r="H968" s="46">
        <v>16.689</v>
      </c>
      <c r="I968" s="46">
        <v>8.0009999999999994</v>
      </c>
      <c r="J968" s="44" t="s">
        <v>318</v>
      </c>
      <c r="K968" s="46">
        <v>32.6875</v>
      </c>
      <c r="L968" s="46">
        <v>23.25</v>
      </c>
      <c r="M968" s="60">
        <v>6</v>
      </c>
      <c r="N968" s="44">
        <v>2592</v>
      </c>
      <c r="O968" s="44" t="s">
        <v>269</v>
      </c>
      <c r="P968" s="52" t="s">
        <v>1325</v>
      </c>
      <c r="Q968" s="66"/>
      <c r="R968" s="167"/>
      <c r="S968" s="45"/>
      <c r="T968" s="49"/>
      <c r="U968" s="49"/>
      <c r="V968" s="49"/>
      <c r="W968" s="49"/>
      <c r="X968" s="49"/>
      <c r="Y968" s="250" t="s">
        <v>269</v>
      </c>
    </row>
    <row r="969" spans="2:25">
      <c r="B969" s="26"/>
      <c r="C969" s="39" t="s">
        <v>1480</v>
      </c>
      <c r="D969" s="39" t="s">
        <v>2025</v>
      </c>
      <c r="E969" s="40">
        <v>11.125</v>
      </c>
      <c r="F969" s="40">
        <v>6.125</v>
      </c>
      <c r="G969" s="40">
        <v>0.75</v>
      </c>
      <c r="H969" s="40">
        <v>12.625</v>
      </c>
      <c r="I969" s="40">
        <v>7.625</v>
      </c>
      <c r="J969" s="38" t="s">
        <v>318</v>
      </c>
      <c r="K969" s="40">
        <v>25.186</v>
      </c>
      <c r="L969" s="40">
        <v>38.438000000000002</v>
      </c>
      <c r="M969" s="61">
        <v>10</v>
      </c>
      <c r="N969" s="38">
        <v>2593</v>
      </c>
      <c r="O969" s="38" t="s">
        <v>269</v>
      </c>
      <c r="P969" s="51" t="s">
        <v>1325</v>
      </c>
      <c r="Q969" s="65"/>
      <c r="R969" s="168"/>
      <c r="S969" s="39"/>
      <c r="T969" s="43"/>
      <c r="U969" s="43"/>
      <c r="V969" s="43"/>
      <c r="W969" s="43"/>
      <c r="X969" s="43"/>
      <c r="Y969" s="250" t="s">
        <v>269</v>
      </c>
    </row>
    <row r="970" spans="2:25">
      <c r="B970" s="26"/>
      <c r="C970" s="45" t="s">
        <v>1227</v>
      </c>
      <c r="D970" s="45" t="s">
        <v>94</v>
      </c>
      <c r="E970" s="46">
        <v>11.125</v>
      </c>
      <c r="F970" s="46">
        <v>6.125</v>
      </c>
      <c r="G970" s="46">
        <v>0.75</v>
      </c>
      <c r="H970" s="46">
        <v>12.625</v>
      </c>
      <c r="I970" s="46">
        <v>7.625</v>
      </c>
      <c r="J970" s="44" t="s">
        <v>318</v>
      </c>
      <c r="K970" s="46">
        <v>25.186</v>
      </c>
      <c r="L970" s="46">
        <v>38.438000000000002</v>
      </c>
      <c r="M970" s="60">
        <v>10</v>
      </c>
      <c r="N970" s="44">
        <v>2593</v>
      </c>
      <c r="O970" s="44" t="s">
        <v>269</v>
      </c>
      <c r="P970" s="52" t="s">
        <v>1325</v>
      </c>
      <c r="Q970" s="66"/>
      <c r="R970" s="167"/>
      <c r="S970" s="45"/>
      <c r="T970" s="49"/>
      <c r="U970" s="49"/>
      <c r="V970" s="49"/>
      <c r="W970" s="49"/>
      <c r="X970" s="49"/>
      <c r="Y970" s="250" t="s">
        <v>269</v>
      </c>
    </row>
    <row r="971" spans="2:25">
      <c r="B971" s="26"/>
      <c r="C971" s="39" t="s">
        <v>2365</v>
      </c>
      <c r="D971" s="39" t="s">
        <v>2025</v>
      </c>
      <c r="E971" s="40">
        <v>11.125</v>
      </c>
      <c r="F971" s="40">
        <v>6.125</v>
      </c>
      <c r="G971" s="40">
        <v>0.75</v>
      </c>
      <c r="H971" s="40">
        <v>12.625</v>
      </c>
      <c r="I971" s="40">
        <v>7.625</v>
      </c>
      <c r="J971" s="38"/>
      <c r="K971" s="40">
        <f>H971</f>
        <v>12.625</v>
      </c>
      <c r="L971" s="40">
        <f>I971</f>
        <v>7.625</v>
      </c>
      <c r="M971" s="61">
        <v>1</v>
      </c>
      <c r="N971" s="38">
        <v>2593</v>
      </c>
      <c r="O971" s="38" t="s">
        <v>1338</v>
      </c>
      <c r="P971" s="51"/>
      <c r="Q971" s="65"/>
      <c r="R971" s="168"/>
      <c r="S971" s="39"/>
      <c r="T971" s="43"/>
      <c r="U971" s="43"/>
      <c r="V971" s="43"/>
      <c r="W971" s="43"/>
      <c r="X971" s="43"/>
      <c r="Y971" s="250" t="s">
        <v>1338</v>
      </c>
    </row>
    <row r="972" spans="2:25">
      <c r="B972" s="26"/>
      <c r="C972" s="45" t="s">
        <v>2366</v>
      </c>
      <c r="D972" s="45" t="s">
        <v>94</v>
      </c>
      <c r="E972" s="46">
        <v>11.125</v>
      </c>
      <c r="F972" s="46">
        <v>6.125</v>
      </c>
      <c r="G972" s="46">
        <v>0.75</v>
      </c>
      <c r="H972" s="46">
        <v>12.625</v>
      </c>
      <c r="I972" s="46">
        <v>7.625</v>
      </c>
      <c r="J972" s="44"/>
      <c r="K972" s="46">
        <f>H972</f>
        <v>12.625</v>
      </c>
      <c r="L972" s="46">
        <f>I972</f>
        <v>7.625</v>
      </c>
      <c r="M972" s="60">
        <v>1</v>
      </c>
      <c r="N972" s="44">
        <v>2593</v>
      </c>
      <c r="O972" s="44" t="s">
        <v>1338</v>
      </c>
      <c r="P972" s="52"/>
      <c r="Q972" s="66"/>
      <c r="R972" s="167"/>
      <c r="S972" s="45"/>
      <c r="T972" s="49"/>
      <c r="U972" s="49"/>
      <c r="V972" s="49"/>
      <c r="W972" s="49"/>
      <c r="X972" s="49"/>
      <c r="Y972" s="250" t="s">
        <v>1338</v>
      </c>
    </row>
    <row r="973" spans="2:25">
      <c r="B973" s="26"/>
      <c r="C973" s="39" t="s">
        <v>1228</v>
      </c>
      <c r="D973" s="39" t="s">
        <v>2025</v>
      </c>
      <c r="E973" s="40">
        <v>10.125</v>
      </c>
      <c r="F973" s="40">
        <v>10.125</v>
      </c>
      <c r="G973" s="40">
        <v>0.75</v>
      </c>
      <c r="H973" s="40">
        <v>11.625</v>
      </c>
      <c r="I973" s="40">
        <v>11.625</v>
      </c>
      <c r="J973" s="38" t="s">
        <v>318</v>
      </c>
      <c r="K973" s="40">
        <v>35.0625</v>
      </c>
      <c r="L973" s="40">
        <v>23.1875</v>
      </c>
      <c r="M973" s="61">
        <v>6</v>
      </c>
      <c r="N973" s="38">
        <v>2594</v>
      </c>
      <c r="O973" s="38" t="s">
        <v>269</v>
      </c>
      <c r="P973" s="51" t="s">
        <v>1325</v>
      </c>
      <c r="Q973" s="65"/>
      <c r="R973" s="168"/>
      <c r="S973" s="39"/>
      <c r="T973" s="43"/>
      <c r="U973" s="43"/>
      <c r="V973" s="43"/>
      <c r="W973" s="43"/>
      <c r="X973" s="43"/>
      <c r="Y973" s="250" t="s">
        <v>269</v>
      </c>
    </row>
    <row r="974" spans="2:25">
      <c r="B974" s="26"/>
      <c r="C974" s="45" t="s">
        <v>1229</v>
      </c>
      <c r="D974" s="45" t="s">
        <v>94</v>
      </c>
      <c r="E974" s="46">
        <v>10.125</v>
      </c>
      <c r="F974" s="46">
        <v>10.125</v>
      </c>
      <c r="G974" s="46">
        <v>0.75</v>
      </c>
      <c r="H974" s="46">
        <v>11.625</v>
      </c>
      <c r="I974" s="46">
        <v>11.625</v>
      </c>
      <c r="J974" s="44" t="s">
        <v>318</v>
      </c>
      <c r="K974" s="46">
        <v>35.063000000000002</v>
      </c>
      <c r="L974" s="46">
        <v>23.1875</v>
      </c>
      <c r="M974" s="60">
        <v>6</v>
      </c>
      <c r="N974" s="44">
        <v>2594</v>
      </c>
      <c r="O974" s="44" t="s">
        <v>269</v>
      </c>
      <c r="P974" s="52" t="s">
        <v>1325</v>
      </c>
      <c r="Q974" s="66"/>
      <c r="R974" s="167"/>
      <c r="S974" s="45"/>
      <c r="T974" s="49"/>
      <c r="U974" s="49"/>
      <c r="V974" s="49"/>
      <c r="W974" s="49"/>
      <c r="X974" s="49"/>
      <c r="Y974" s="250" t="s">
        <v>269</v>
      </c>
    </row>
    <row r="975" spans="2:25">
      <c r="B975" s="26"/>
      <c r="C975" s="39" t="s">
        <v>273</v>
      </c>
      <c r="D975" s="39" t="s">
        <v>2025</v>
      </c>
      <c r="E975" s="40">
        <v>15.625</v>
      </c>
      <c r="F975" s="40">
        <v>11.625</v>
      </c>
      <c r="G975" s="40">
        <v>1.5</v>
      </c>
      <c r="H975" s="40">
        <v>11.625</v>
      </c>
      <c r="I975" s="40">
        <v>11.625</v>
      </c>
      <c r="J975" s="38" t="s">
        <v>318</v>
      </c>
      <c r="K975" s="40">
        <v>36.3125</v>
      </c>
      <c r="L975" s="40">
        <v>28.25</v>
      </c>
      <c r="M975" s="61">
        <v>4</v>
      </c>
      <c r="N975" s="38">
        <v>2595</v>
      </c>
      <c r="O975" s="38" t="s">
        <v>269</v>
      </c>
      <c r="P975" s="51" t="s">
        <v>264</v>
      </c>
      <c r="Q975" s="65"/>
      <c r="R975" s="168"/>
      <c r="S975" s="39"/>
      <c r="T975" s="43"/>
      <c r="U975" s="43"/>
      <c r="V975" s="43"/>
      <c r="W975" s="43"/>
      <c r="X975" s="43"/>
      <c r="Y975" s="250" t="s">
        <v>269</v>
      </c>
    </row>
    <row r="976" spans="2:25">
      <c r="B976" s="26"/>
      <c r="C976" s="45" t="s">
        <v>274</v>
      </c>
      <c r="D976" s="45" t="s">
        <v>94</v>
      </c>
      <c r="E976" s="46">
        <v>15.5</v>
      </c>
      <c r="F976" s="46">
        <v>11.5</v>
      </c>
      <c r="G976" s="46">
        <v>1.625</v>
      </c>
      <c r="H976" s="46">
        <v>11.625</v>
      </c>
      <c r="I976" s="46">
        <v>11.625</v>
      </c>
      <c r="J976" s="44" t="s">
        <v>318</v>
      </c>
      <c r="K976" s="46">
        <v>36.3125</v>
      </c>
      <c r="L976" s="46">
        <v>28.25</v>
      </c>
      <c r="M976" s="60">
        <v>4</v>
      </c>
      <c r="N976" s="44">
        <v>2595</v>
      </c>
      <c r="O976" s="44" t="s">
        <v>269</v>
      </c>
      <c r="P976" s="52" t="s">
        <v>264</v>
      </c>
      <c r="Q976" s="66"/>
      <c r="R976" s="167"/>
      <c r="S976" s="45"/>
      <c r="T976" s="49"/>
      <c r="U976" s="49"/>
      <c r="V976" s="49"/>
      <c r="W976" s="49"/>
      <c r="X976" s="49"/>
      <c r="Y976" s="250" t="s">
        <v>269</v>
      </c>
    </row>
    <row r="977" spans="2:25">
      <c r="B977" s="26"/>
      <c r="C977" s="39" t="s">
        <v>1328</v>
      </c>
      <c r="D977" s="39" t="s">
        <v>2025</v>
      </c>
      <c r="E977" s="40">
        <v>18.375</v>
      </c>
      <c r="F977" s="40">
        <v>13.375</v>
      </c>
      <c r="G977" s="40">
        <v>2.9380000000000002</v>
      </c>
      <c r="H977" s="40">
        <v>24.251000000000001</v>
      </c>
      <c r="I977" s="40">
        <v>19.251000000000001</v>
      </c>
      <c r="J977" s="38" t="s">
        <v>318</v>
      </c>
      <c r="K977" s="40">
        <v>24</v>
      </c>
      <c r="L977" s="40">
        <v>38</v>
      </c>
      <c r="M977" s="61">
        <v>2</v>
      </c>
      <c r="N977" s="38">
        <v>2596</v>
      </c>
      <c r="O977" s="38" t="s">
        <v>269</v>
      </c>
      <c r="P977" s="51" t="s">
        <v>1325</v>
      </c>
      <c r="Q977" s="65"/>
      <c r="R977" s="168"/>
      <c r="S977" s="39"/>
      <c r="T977" s="43"/>
      <c r="U977" s="43"/>
      <c r="V977" s="43"/>
      <c r="W977" s="43"/>
      <c r="X977" s="43"/>
      <c r="Y977" s="250" t="s">
        <v>269</v>
      </c>
    </row>
    <row r="978" spans="2:25">
      <c r="B978" s="26"/>
      <c r="C978" s="45" t="s">
        <v>1230</v>
      </c>
      <c r="D978" s="45" t="s">
        <v>94</v>
      </c>
      <c r="E978" s="46">
        <v>18.375</v>
      </c>
      <c r="F978" s="46">
        <v>13.375</v>
      </c>
      <c r="G978" s="46">
        <v>3.0630000000000002</v>
      </c>
      <c r="H978" s="46">
        <v>24.501000000000001</v>
      </c>
      <c r="I978" s="46">
        <v>19.501000000000001</v>
      </c>
      <c r="J978" s="44" t="s">
        <v>318</v>
      </c>
      <c r="K978" s="46">
        <v>24</v>
      </c>
      <c r="L978" s="46">
        <v>38</v>
      </c>
      <c r="M978" s="60">
        <v>2</v>
      </c>
      <c r="N978" s="44">
        <v>2596</v>
      </c>
      <c r="O978" s="44" t="s">
        <v>269</v>
      </c>
      <c r="P978" s="52" t="s">
        <v>1325</v>
      </c>
      <c r="Q978" s="66"/>
      <c r="R978" s="167"/>
      <c r="S978" s="45"/>
      <c r="T978" s="49"/>
      <c r="U978" s="49"/>
      <c r="V978" s="49"/>
      <c r="W978" s="49"/>
      <c r="X978" s="49"/>
      <c r="Y978" s="250" t="s">
        <v>269</v>
      </c>
    </row>
    <row r="979" spans="2:25">
      <c r="B979" s="26"/>
      <c r="C979" s="39" t="s">
        <v>2070</v>
      </c>
      <c r="D979" s="39" t="s">
        <v>2025</v>
      </c>
      <c r="E979" s="40">
        <v>6.21875</v>
      </c>
      <c r="F979" s="40">
        <v>2.96875</v>
      </c>
      <c r="G979" s="40">
        <v>0.75</v>
      </c>
      <c r="H979" s="40">
        <f>(E979+G979*2)</f>
        <v>7.71875</v>
      </c>
      <c r="I979" s="40">
        <f>(F979+G979*2)</f>
        <v>4.46875</v>
      </c>
      <c r="J979" s="38" t="s">
        <v>318</v>
      </c>
      <c r="K979" s="40">
        <v>46.03</v>
      </c>
      <c r="L979" s="40">
        <v>30.405999999999999</v>
      </c>
      <c r="M979" s="61">
        <v>42</v>
      </c>
      <c r="N979" s="38">
        <v>2597</v>
      </c>
      <c r="O979" s="38" t="s">
        <v>269</v>
      </c>
      <c r="P979" s="51" t="s">
        <v>2072</v>
      </c>
      <c r="Q979" s="65"/>
      <c r="R979" s="168"/>
      <c r="S979" s="39"/>
      <c r="T979" s="43"/>
      <c r="U979" s="43"/>
      <c r="V979" s="43"/>
      <c r="W979" s="43"/>
      <c r="X979" s="43"/>
      <c r="Y979" s="250" t="s">
        <v>269</v>
      </c>
    </row>
    <row r="980" spans="2:25">
      <c r="B980" s="26"/>
      <c r="C980" s="45" t="s">
        <v>2071</v>
      </c>
      <c r="D980" s="45" t="s">
        <v>94</v>
      </c>
      <c r="E980" s="46">
        <v>6.09375</v>
      </c>
      <c r="F980" s="46">
        <v>2.84375</v>
      </c>
      <c r="G980" s="46">
        <v>0.75</v>
      </c>
      <c r="H980" s="46">
        <f>(E980+G980*2)</f>
        <v>7.59375</v>
      </c>
      <c r="I980" s="46">
        <f>(F980+G980*2)</f>
        <v>4.34375</v>
      </c>
      <c r="J980" s="44" t="s">
        <v>318</v>
      </c>
      <c r="K980" s="46">
        <v>46.03</v>
      </c>
      <c r="L980" s="46">
        <v>30.405999999999999</v>
      </c>
      <c r="M980" s="60">
        <v>42</v>
      </c>
      <c r="N980" s="44">
        <v>2597</v>
      </c>
      <c r="O980" s="44" t="s">
        <v>269</v>
      </c>
      <c r="P980" s="52" t="s">
        <v>2072</v>
      </c>
      <c r="Q980" s="66"/>
      <c r="R980" s="167"/>
      <c r="S980" s="45"/>
      <c r="T980" s="49"/>
      <c r="U980" s="49"/>
      <c r="V980" s="49"/>
      <c r="W980" s="49"/>
      <c r="X980" s="49"/>
      <c r="Y980" s="250" t="s">
        <v>269</v>
      </c>
    </row>
    <row r="981" spans="2:25">
      <c r="B981" s="26"/>
      <c r="C981" s="39" t="s">
        <v>1783</v>
      </c>
      <c r="D981" s="39" t="s">
        <v>2025</v>
      </c>
      <c r="E981" s="40">
        <v>5.4375</v>
      </c>
      <c r="F981" s="40">
        <v>4</v>
      </c>
      <c r="G981" s="40">
        <v>0.875</v>
      </c>
      <c r="H981" s="40"/>
      <c r="I981" s="40">
        <f>(F981+G981*2)</f>
        <v>5.75</v>
      </c>
      <c r="J981" s="38" t="s">
        <v>302</v>
      </c>
      <c r="K981" s="40">
        <v>35.875</v>
      </c>
      <c r="L981" s="40">
        <v>23.125</v>
      </c>
      <c r="M981" s="61">
        <v>20</v>
      </c>
      <c r="N981" s="38">
        <v>2599</v>
      </c>
      <c r="O981" s="38" t="s">
        <v>269</v>
      </c>
      <c r="P981" s="51"/>
      <c r="Q981" s="38"/>
      <c r="R981" s="168"/>
      <c r="S981" s="39"/>
      <c r="T981" s="43"/>
      <c r="U981" s="43"/>
      <c r="V981" s="43"/>
      <c r="W981" s="43"/>
      <c r="X981" s="43"/>
      <c r="Y981" s="250" t="s">
        <v>269</v>
      </c>
    </row>
    <row r="982" spans="2:25">
      <c r="B982" s="26"/>
      <c r="C982" s="45" t="s">
        <v>1784</v>
      </c>
      <c r="D982" s="45" t="s">
        <v>2026</v>
      </c>
      <c r="E982" s="46">
        <v>5.3125</v>
      </c>
      <c r="F982" s="46">
        <v>3.875</v>
      </c>
      <c r="G982" s="46">
        <v>1</v>
      </c>
      <c r="H982" s="46"/>
      <c r="I982" s="46"/>
      <c r="J982" s="44" t="s">
        <v>302</v>
      </c>
      <c r="K982" s="46">
        <v>37.875</v>
      </c>
      <c r="L982" s="46">
        <v>24.625</v>
      </c>
      <c r="M982" s="60">
        <v>20</v>
      </c>
      <c r="N982" s="44">
        <v>2599</v>
      </c>
      <c r="O982" s="44" t="s">
        <v>269</v>
      </c>
      <c r="P982" s="52"/>
      <c r="Q982" s="44"/>
      <c r="R982" s="167"/>
      <c r="S982" s="45"/>
      <c r="T982" s="49"/>
      <c r="U982" s="49"/>
      <c r="V982" s="49"/>
      <c r="W982" s="49"/>
      <c r="X982" s="49"/>
      <c r="Y982" s="250" t="s">
        <v>269</v>
      </c>
    </row>
    <row r="983" spans="2:25">
      <c r="B983" s="26"/>
      <c r="C983" s="39" t="s">
        <v>1599</v>
      </c>
      <c r="D983" s="39" t="s">
        <v>2025</v>
      </c>
      <c r="E983" s="40">
        <v>5.4375</v>
      </c>
      <c r="F983" s="40">
        <v>4</v>
      </c>
      <c r="G983" s="40">
        <v>0.875</v>
      </c>
      <c r="H983" s="40">
        <f t="shared" ref="H983:H1006" si="104">(E983+G983*2)</f>
        <v>7.1875</v>
      </c>
      <c r="I983" s="40">
        <f t="shared" ref="I983:I1006" si="105">(F983+G983*2)</f>
        <v>5.75</v>
      </c>
      <c r="J983" s="38" t="s">
        <v>302</v>
      </c>
      <c r="K983" s="40">
        <f>H983</f>
        <v>7.1875</v>
      </c>
      <c r="L983" s="40">
        <f>I983*2</f>
        <v>11.5</v>
      </c>
      <c r="M983" s="61">
        <v>2</v>
      </c>
      <c r="N983" s="38">
        <v>2599</v>
      </c>
      <c r="O983" s="38" t="s">
        <v>1338</v>
      </c>
      <c r="P983" s="51"/>
      <c r="Q983" s="38"/>
      <c r="R983" s="168"/>
      <c r="S983" s="39"/>
      <c r="T983" s="43"/>
      <c r="U983" s="43"/>
      <c r="V983" s="43"/>
      <c r="W983" s="43"/>
      <c r="X983" s="43"/>
      <c r="Y983" s="250" t="s">
        <v>1338</v>
      </c>
    </row>
    <row r="984" spans="2:25">
      <c r="B984" s="26"/>
      <c r="C984" s="45" t="s">
        <v>1598</v>
      </c>
      <c r="D984" s="45" t="s">
        <v>2026</v>
      </c>
      <c r="E984" s="46">
        <v>5.333333333333333</v>
      </c>
      <c r="F984" s="46">
        <v>3.875</v>
      </c>
      <c r="G984" s="46">
        <v>1</v>
      </c>
      <c r="H984" s="46">
        <f t="shared" si="104"/>
        <v>7.333333333333333</v>
      </c>
      <c r="I984" s="46">
        <f t="shared" si="105"/>
        <v>5.875</v>
      </c>
      <c r="J984" s="44" t="s">
        <v>302</v>
      </c>
      <c r="K984" s="46">
        <f>H984</f>
        <v>7.333333333333333</v>
      </c>
      <c r="L984" s="46">
        <f>I984*2</f>
        <v>11.75</v>
      </c>
      <c r="M984" s="60">
        <v>2</v>
      </c>
      <c r="N984" s="44">
        <v>2599</v>
      </c>
      <c r="O984" s="44" t="s">
        <v>1338</v>
      </c>
      <c r="P984" s="52"/>
      <c r="Q984" s="44"/>
      <c r="R984" s="167"/>
      <c r="S984" s="45"/>
      <c r="T984" s="49"/>
      <c r="U984" s="49"/>
      <c r="V984" s="49"/>
      <c r="W984" s="49"/>
      <c r="X984" s="49"/>
      <c r="Y984" s="250" t="s">
        <v>1338</v>
      </c>
    </row>
    <row r="985" spans="2:25">
      <c r="B985" s="26"/>
      <c r="C985" s="39" t="s">
        <v>1948</v>
      </c>
      <c r="D985" s="39" t="s">
        <v>2025</v>
      </c>
      <c r="E985" s="40">
        <v>11.375</v>
      </c>
      <c r="F985" s="40">
        <v>9.75</v>
      </c>
      <c r="G985" s="40">
        <v>0.625</v>
      </c>
      <c r="H985" s="40">
        <f t="shared" si="104"/>
        <v>12.625</v>
      </c>
      <c r="I985" s="40">
        <f t="shared" si="105"/>
        <v>11</v>
      </c>
      <c r="J985" s="38" t="s">
        <v>302</v>
      </c>
      <c r="K985" s="40">
        <f>H985</f>
        <v>12.625</v>
      </c>
      <c r="L985" s="40">
        <f>I985</f>
        <v>11</v>
      </c>
      <c r="M985" s="61">
        <v>1</v>
      </c>
      <c r="N985" s="38">
        <v>2600</v>
      </c>
      <c r="O985" s="38" t="s">
        <v>1338</v>
      </c>
      <c r="P985" s="51"/>
      <c r="Q985" s="38"/>
      <c r="R985" s="168"/>
      <c r="S985" s="39"/>
      <c r="T985" s="43"/>
      <c r="U985" s="43"/>
      <c r="V985" s="43"/>
      <c r="W985" s="43"/>
      <c r="X985" s="43"/>
      <c r="Y985" s="250" t="s">
        <v>1338</v>
      </c>
    </row>
    <row r="986" spans="2:25">
      <c r="B986" s="26"/>
      <c r="C986" s="45" t="s">
        <v>1949</v>
      </c>
      <c r="D986" s="45" t="s">
        <v>2026</v>
      </c>
      <c r="E986" s="46">
        <v>11.25</v>
      </c>
      <c r="F986" s="46">
        <v>9.625</v>
      </c>
      <c r="G986" s="46">
        <v>0.875</v>
      </c>
      <c r="H986" s="46">
        <f t="shared" si="104"/>
        <v>13</v>
      </c>
      <c r="I986" s="46">
        <f t="shared" si="105"/>
        <v>11.375</v>
      </c>
      <c r="J986" s="44" t="s">
        <v>302</v>
      </c>
      <c r="K986" s="46">
        <f>H986</f>
        <v>13</v>
      </c>
      <c r="L986" s="46">
        <f>I986</f>
        <v>11.375</v>
      </c>
      <c r="M986" s="60">
        <v>1</v>
      </c>
      <c r="N986" s="44">
        <v>2600</v>
      </c>
      <c r="O986" s="44" t="s">
        <v>1338</v>
      </c>
      <c r="P986" s="52"/>
      <c r="Q986" s="44"/>
      <c r="R986" s="167"/>
      <c r="S986" s="45"/>
      <c r="T986" s="49"/>
      <c r="U986" s="49"/>
      <c r="V986" s="49"/>
      <c r="W986" s="49"/>
      <c r="X986" s="49"/>
      <c r="Y986" s="250" t="s">
        <v>1338</v>
      </c>
    </row>
    <row r="987" spans="2:25">
      <c r="B987" s="26"/>
      <c r="C987" s="39" t="s">
        <v>1412</v>
      </c>
      <c r="D987" s="39" t="s">
        <v>1970</v>
      </c>
      <c r="E987" s="40">
        <v>12</v>
      </c>
      <c r="F987" s="40">
        <v>6.125</v>
      </c>
      <c r="G987" s="40">
        <v>1E-3</v>
      </c>
      <c r="H987" s="40">
        <f t="shared" si="104"/>
        <v>12.002000000000001</v>
      </c>
      <c r="I987" s="40">
        <f t="shared" si="105"/>
        <v>6.1269999999999998</v>
      </c>
      <c r="J987" s="38" t="s">
        <v>302</v>
      </c>
      <c r="K987" s="40">
        <f>H987</f>
        <v>12.002000000000001</v>
      </c>
      <c r="L987" s="40">
        <f>I987*2</f>
        <v>12.254</v>
      </c>
      <c r="M987" s="61">
        <v>2</v>
      </c>
      <c r="N987" s="38">
        <v>2609</v>
      </c>
      <c r="O987" s="38" t="s">
        <v>1338</v>
      </c>
      <c r="P987" s="51"/>
      <c r="Q987" s="38"/>
      <c r="R987" s="168"/>
      <c r="S987" s="39"/>
      <c r="T987" s="43"/>
      <c r="U987" s="43"/>
      <c r="V987" s="43"/>
      <c r="W987" s="43"/>
      <c r="X987" s="43"/>
      <c r="Y987" s="250" t="s">
        <v>1338</v>
      </c>
    </row>
    <row r="988" spans="2:25">
      <c r="B988" s="25"/>
      <c r="C988" s="45" t="s">
        <v>1231</v>
      </c>
      <c r="D988" s="45" t="s">
        <v>2025</v>
      </c>
      <c r="E988" s="46">
        <v>3</v>
      </c>
      <c r="F988" s="46">
        <v>2.375</v>
      </c>
      <c r="G988" s="46">
        <v>0.75</v>
      </c>
      <c r="H988" s="46">
        <f t="shared" si="104"/>
        <v>4.5</v>
      </c>
      <c r="I988" s="46">
        <f t="shared" si="105"/>
        <v>3.875</v>
      </c>
      <c r="J988" s="44" t="s">
        <v>318</v>
      </c>
      <c r="K988" s="46">
        <v>38.125</v>
      </c>
      <c r="L988" s="46">
        <v>28.381599999999999</v>
      </c>
      <c r="M988" s="60">
        <v>72</v>
      </c>
      <c r="N988" s="44">
        <v>2616</v>
      </c>
      <c r="O988" s="44" t="s">
        <v>269</v>
      </c>
      <c r="P988" s="52" t="s">
        <v>2246</v>
      </c>
      <c r="Q988" s="66"/>
      <c r="R988" s="167"/>
      <c r="S988" s="45"/>
      <c r="T988" s="49"/>
      <c r="U988" s="49"/>
      <c r="V988" s="49"/>
      <c r="W988" s="49"/>
      <c r="X988" s="49"/>
      <c r="Y988" s="250" t="s">
        <v>269</v>
      </c>
    </row>
    <row r="989" spans="2:25">
      <c r="B989" s="25"/>
      <c r="C989" s="39" t="s">
        <v>1232</v>
      </c>
      <c r="D989" s="39" t="s">
        <v>94</v>
      </c>
      <c r="E989" s="40">
        <v>3</v>
      </c>
      <c r="F989" s="40">
        <v>2.375</v>
      </c>
      <c r="G989" s="40">
        <v>0.5625</v>
      </c>
      <c r="H989" s="40">
        <f t="shared" si="104"/>
        <v>4.125</v>
      </c>
      <c r="I989" s="40">
        <f t="shared" si="105"/>
        <v>3.5</v>
      </c>
      <c r="J989" s="38" t="s">
        <v>318</v>
      </c>
      <c r="K989" s="40">
        <v>38.125</v>
      </c>
      <c r="L989" s="40">
        <v>28.382000000000001</v>
      </c>
      <c r="M989" s="61">
        <v>72</v>
      </c>
      <c r="N989" s="38">
        <v>2616</v>
      </c>
      <c r="O989" s="38" t="s">
        <v>269</v>
      </c>
      <c r="P989" s="51" t="s">
        <v>2246</v>
      </c>
      <c r="Q989" s="65"/>
      <c r="R989" s="168"/>
      <c r="S989" s="39"/>
      <c r="T989" s="43"/>
      <c r="U989" s="43"/>
      <c r="V989" s="43"/>
      <c r="W989" s="43"/>
      <c r="X989" s="43"/>
      <c r="Y989" s="250" t="s">
        <v>269</v>
      </c>
    </row>
    <row r="990" spans="2:25">
      <c r="B990" s="26"/>
      <c r="C990" s="45" t="s">
        <v>270</v>
      </c>
      <c r="D990" s="45" t="s">
        <v>2025</v>
      </c>
      <c r="E990" s="46">
        <v>3.5</v>
      </c>
      <c r="F990" s="46">
        <v>2.9375</v>
      </c>
      <c r="G990" s="46">
        <v>0.75</v>
      </c>
      <c r="H990" s="46">
        <f t="shared" si="104"/>
        <v>5</v>
      </c>
      <c r="I990" s="46">
        <f t="shared" si="105"/>
        <v>4.4375</v>
      </c>
      <c r="J990" s="44" t="s">
        <v>318</v>
      </c>
      <c r="K990" s="46"/>
      <c r="L990" s="46"/>
      <c r="M990" s="60">
        <v>42</v>
      </c>
      <c r="N990" s="44">
        <v>2619</v>
      </c>
      <c r="O990" s="44" t="s">
        <v>269</v>
      </c>
      <c r="P990" s="52" t="s">
        <v>264</v>
      </c>
      <c r="Q990" s="44"/>
      <c r="R990" s="167"/>
      <c r="S990" s="45"/>
      <c r="T990" s="49"/>
      <c r="U990" s="49"/>
      <c r="V990" s="49"/>
      <c r="W990" s="49"/>
      <c r="X990" s="49"/>
      <c r="Y990" s="250" t="s">
        <v>269</v>
      </c>
    </row>
    <row r="991" spans="2:25">
      <c r="B991" s="26"/>
      <c r="C991" s="39" t="s">
        <v>271</v>
      </c>
      <c r="D991" s="39" t="s">
        <v>301</v>
      </c>
      <c r="E991" s="40">
        <v>3.5</v>
      </c>
      <c r="F991" s="40">
        <v>2.9375</v>
      </c>
      <c r="G991" s="40">
        <v>0.5</v>
      </c>
      <c r="H991" s="40">
        <f t="shared" si="104"/>
        <v>4.5</v>
      </c>
      <c r="I991" s="40">
        <f t="shared" si="105"/>
        <v>3.9375</v>
      </c>
      <c r="J991" s="38" t="s">
        <v>318</v>
      </c>
      <c r="K991" s="40"/>
      <c r="L991" s="40"/>
      <c r="M991" s="61">
        <v>42</v>
      </c>
      <c r="N991" s="38">
        <v>2619</v>
      </c>
      <c r="O991" s="38" t="s">
        <v>269</v>
      </c>
      <c r="P991" s="51" t="s">
        <v>264</v>
      </c>
      <c r="Q991" s="38"/>
      <c r="R991" s="168"/>
      <c r="S991" s="39"/>
      <c r="T991" s="43"/>
      <c r="U991" s="43"/>
      <c r="V991" s="43"/>
      <c r="W991" s="43"/>
      <c r="X991" s="43"/>
      <c r="Y991" s="250" t="s">
        <v>269</v>
      </c>
    </row>
    <row r="992" spans="2:25">
      <c r="B992" s="26"/>
      <c r="C992" s="45" t="s">
        <v>2544</v>
      </c>
      <c r="D992" s="45" t="s">
        <v>2026</v>
      </c>
      <c r="E992" s="46">
        <v>3.375</v>
      </c>
      <c r="F992" s="46">
        <v>3.375</v>
      </c>
      <c r="G992" s="46">
        <v>0.9375</v>
      </c>
      <c r="H992" s="46">
        <f t="shared" si="104"/>
        <v>5.25</v>
      </c>
      <c r="I992" s="46">
        <f t="shared" si="105"/>
        <v>5.25</v>
      </c>
      <c r="J992" s="44" t="s">
        <v>318</v>
      </c>
      <c r="K992" s="46">
        <v>41.247999999999998</v>
      </c>
      <c r="L992" s="46">
        <v>30.375</v>
      </c>
      <c r="M992" s="60">
        <v>48</v>
      </c>
      <c r="N992" s="44">
        <v>2620</v>
      </c>
      <c r="O992" s="44" t="s">
        <v>269</v>
      </c>
      <c r="P992" s="53">
        <v>44508</v>
      </c>
      <c r="Q992" s="44"/>
      <c r="R992" s="167"/>
      <c r="S992" s="45"/>
      <c r="T992" s="49"/>
      <c r="U992" s="49"/>
      <c r="V992" s="49"/>
      <c r="W992" s="49"/>
      <c r="X992" s="49"/>
      <c r="Y992" s="250" t="s">
        <v>269</v>
      </c>
    </row>
    <row r="993" spans="2:25">
      <c r="B993" s="26"/>
      <c r="C993" s="39" t="s">
        <v>240</v>
      </c>
      <c r="D993" s="39" t="s">
        <v>2025</v>
      </c>
      <c r="E993" s="40">
        <v>3.375</v>
      </c>
      <c r="F993" s="40">
        <v>3.375</v>
      </c>
      <c r="G993" s="40">
        <v>0.9375</v>
      </c>
      <c r="H993" s="40">
        <f t="shared" si="104"/>
        <v>5.25</v>
      </c>
      <c r="I993" s="40">
        <f t="shared" si="105"/>
        <v>5.25</v>
      </c>
      <c r="J993" s="38" t="s">
        <v>302</v>
      </c>
      <c r="K993" s="40">
        <f t="shared" ref="K993:K999" si="106">H993</f>
        <v>5.25</v>
      </c>
      <c r="L993" s="40">
        <f>I993*2</f>
        <v>10.5</v>
      </c>
      <c r="M993" s="61">
        <v>2</v>
      </c>
      <c r="N993" s="38">
        <v>2620</v>
      </c>
      <c r="O993" s="38" t="s">
        <v>1338</v>
      </c>
      <c r="P993" s="51"/>
      <c r="Q993" s="38"/>
      <c r="R993" s="168"/>
      <c r="S993" s="39" t="s">
        <v>1161</v>
      </c>
      <c r="T993" s="43"/>
      <c r="U993" s="43"/>
      <c r="V993" s="43"/>
      <c r="W993" s="43"/>
      <c r="X993" s="43"/>
      <c r="Y993" s="250" t="s">
        <v>1338</v>
      </c>
    </row>
    <row r="994" spans="2:25">
      <c r="B994" s="26"/>
      <c r="C994" s="45" t="s">
        <v>1666</v>
      </c>
      <c r="D994" s="45" t="s">
        <v>2025</v>
      </c>
      <c r="E994" s="46">
        <v>6.375</v>
      </c>
      <c r="F994" s="46">
        <v>1.375</v>
      </c>
      <c r="G994" s="46">
        <v>0.5625</v>
      </c>
      <c r="H994" s="46">
        <f t="shared" si="104"/>
        <v>7.5</v>
      </c>
      <c r="I994" s="46">
        <f t="shared" si="105"/>
        <v>2.5</v>
      </c>
      <c r="J994" s="44" t="s">
        <v>302</v>
      </c>
      <c r="K994" s="46">
        <f t="shared" si="106"/>
        <v>7.5</v>
      </c>
      <c r="L994" s="46">
        <f>I994*2</f>
        <v>5</v>
      </c>
      <c r="M994" s="60">
        <v>1</v>
      </c>
      <c r="N994" s="44">
        <v>2621</v>
      </c>
      <c r="O994" s="44" t="s">
        <v>1338</v>
      </c>
      <c r="P994" s="52"/>
      <c r="Q994" s="44"/>
      <c r="R994" s="167"/>
      <c r="S994" s="45"/>
      <c r="T994" s="49"/>
      <c r="U994" s="49"/>
      <c r="V994" s="49"/>
      <c r="W994" s="49"/>
      <c r="X994" s="49"/>
      <c r="Y994" s="250" t="s">
        <v>1338</v>
      </c>
    </row>
    <row r="995" spans="2:25">
      <c r="B995" s="26"/>
      <c r="C995" s="39" t="s">
        <v>1667</v>
      </c>
      <c r="D995" s="39" t="s">
        <v>2026</v>
      </c>
      <c r="E995" s="40">
        <v>6.25</v>
      </c>
      <c r="F995" s="40">
        <v>1.25</v>
      </c>
      <c r="G995" s="40">
        <v>0.75</v>
      </c>
      <c r="H995" s="40">
        <f t="shared" si="104"/>
        <v>7.75</v>
      </c>
      <c r="I995" s="40">
        <f t="shared" si="105"/>
        <v>2.75</v>
      </c>
      <c r="J995" s="38" t="s">
        <v>302</v>
      </c>
      <c r="K995" s="40">
        <f t="shared" si="106"/>
        <v>7.75</v>
      </c>
      <c r="L995" s="40">
        <f>I995</f>
        <v>2.75</v>
      </c>
      <c r="M995" s="61">
        <v>1</v>
      </c>
      <c r="N995" s="38">
        <v>2621</v>
      </c>
      <c r="O995" s="38" t="s">
        <v>1338</v>
      </c>
      <c r="P995" s="51"/>
      <c r="Q995" s="38"/>
      <c r="R995" s="168"/>
      <c r="S995" s="39"/>
      <c r="T995" s="43"/>
      <c r="U995" s="43"/>
      <c r="V995" s="43"/>
      <c r="W995" s="43"/>
      <c r="X995" s="43"/>
      <c r="Y995" s="250" t="s">
        <v>1338</v>
      </c>
    </row>
    <row r="996" spans="2:25">
      <c r="B996" s="26"/>
      <c r="C996" s="45" t="s">
        <v>1529</v>
      </c>
      <c r="D996" s="45" t="s">
        <v>2025</v>
      </c>
      <c r="E996" s="46">
        <v>4.375</v>
      </c>
      <c r="F996" s="46">
        <v>3.25</v>
      </c>
      <c r="G996" s="46">
        <v>0.5625</v>
      </c>
      <c r="H996" s="46">
        <f t="shared" si="104"/>
        <v>5.5</v>
      </c>
      <c r="I996" s="46">
        <f t="shared" si="105"/>
        <v>4.375</v>
      </c>
      <c r="J996" s="44" t="s">
        <v>302</v>
      </c>
      <c r="K996" s="46">
        <f t="shared" si="106"/>
        <v>5.5</v>
      </c>
      <c r="L996" s="46">
        <f>I996</f>
        <v>4.375</v>
      </c>
      <c r="M996" s="60">
        <v>1</v>
      </c>
      <c r="N996" s="44">
        <v>2625</v>
      </c>
      <c r="O996" s="44" t="s">
        <v>1338</v>
      </c>
      <c r="P996" s="52"/>
      <c r="Q996" s="44"/>
      <c r="R996" s="167"/>
      <c r="S996" s="45" t="s">
        <v>1169</v>
      </c>
      <c r="T996" s="49"/>
      <c r="U996" s="49"/>
      <c r="V996" s="49"/>
      <c r="W996" s="49"/>
      <c r="X996" s="49"/>
      <c r="Y996" s="250" t="s">
        <v>1338</v>
      </c>
    </row>
    <row r="997" spans="2:25">
      <c r="B997" s="26"/>
      <c r="C997" s="39" t="s">
        <v>1530</v>
      </c>
      <c r="D997" s="39" t="s">
        <v>2026</v>
      </c>
      <c r="E997" s="40">
        <v>4.25</v>
      </c>
      <c r="F997" s="40">
        <v>3.125</v>
      </c>
      <c r="G997" s="40">
        <v>0.75</v>
      </c>
      <c r="H997" s="40">
        <f t="shared" si="104"/>
        <v>5.75</v>
      </c>
      <c r="I997" s="40">
        <f t="shared" si="105"/>
        <v>4.625</v>
      </c>
      <c r="J997" s="38" t="s">
        <v>302</v>
      </c>
      <c r="K997" s="40">
        <f t="shared" si="106"/>
        <v>5.75</v>
      </c>
      <c r="L997" s="40">
        <f>I997</f>
        <v>4.625</v>
      </c>
      <c r="M997" s="61">
        <v>1</v>
      </c>
      <c r="N997" s="38">
        <v>2625</v>
      </c>
      <c r="O997" s="38" t="s">
        <v>1338</v>
      </c>
      <c r="P997" s="51"/>
      <c r="Q997" s="38"/>
      <c r="R997" s="168"/>
      <c r="S997" s="39"/>
      <c r="T997" s="43"/>
      <c r="U997" s="43"/>
      <c r="V997" s="43"/>
      <c r="W997" s="43"/>
      <c r="X997" s="43"/>
      <c r="Y997" s="250" t="s">
        <v>1338</v>
      </c>
    </row>
    <row r="998" spans="2:25">
      <c r="B998" s="26"/>
      <c r="C998" s="45" t="s">
        <v>1098</v>
      </c>
      <c r="D998" s="45" t="s">
        <v>2025</v>
      </c>
      <c r="E998" s="46">
        <v>6.375</v>
      </c>
      <c r="F998" s="46">
        <v>1.3125</v>
      </c>
      <c r="G998" s="46">
        <v>0.625</v>
      </c>
      <c r="H998" s="46">
        <f t="shared" si="104"/>
        <v>7.625</v>
      </c>
      <c r="I998" s="46">
        <f t="shared" si="105"/>
        <v>2.5625</v>
      </c>
      <c r="J998" s="44" t="s">
        <v>302</v>
      </c>
      <c r="K998" s="46">
        <f t="shared" si="106"/>
        <v>7.625</v>
      </c>
      <c r="L998" s="46">
        <f>I998*3</f>
        <v>7.6875</v>
      </c>
      <c r="M998" s="60">
        <v>3</v>
      </c>
      <c r="N998" s="44">
        <v>2627</v>
      </c>
      <c r="O998" s="44" t="s">
        <v>1338</v>
      </c>
      <c r="P998" s="52"/>
      <c r="Q998" s="44"/>
      <c r="R998" s="167"/>
      <c r="S998" s="45"/>
      <c r="T998" s="49"/>
      <c r="U998" s="49"/>
      <c r="V998" s="49"/>
      <c r="W998" s="49"/>
      <c r="X998" s="49"/>
      <c r="Y998" s="250" t="s">
        <v>1338</v>
      </c>
    </row>
    <row r="999" spans="2:25">
      <c r="B999" s="26"/>
      <c r="C999" s="39" t="s">
        <v>1099</v>
      </c>
      <c r="D999" s="39" t="s">
        <v>2026</v>
      </c>
      <c r="E999" s="40">
        <v>6.25</v>
      </c>
      <c r="F999" s="40">
        <v>1.1875</v>
      </c>
      <c r="G999" s="40">
        <v>0.75</v>
      </c>
      <c r="H999" s="40">
        <f t="shared" si="104"/>
        <v>7.75</v>
      </c>
      <c r="I999" s="40">
        <f t="shared" si="105"/>
        <v>2.6875</v>
      </c>
      <c r="J999" s="38" t="s">
        <v>302</v>
      </c>
      <c r="K999" s="40">
        <f t="shared" si="106"/>
        <v>7.75</v>
      </c>
      <c r="L999" s="40">
        <f>I999*3</f>
        <v>8.0625</v>
      </c>
      <c r="M999" s="61">
        <v>3</v>
      </c>
      <c r="N999" s="38">
        <v>2627</v>
      </c>
      <c r="O999" s="38" t="s">
        <v>1338</v>
      </c>
      <c r="P999" s="51"/>
      <c r="Q999" s="38"/>
      <c r="R999" s="168"/>
      <c r="S999" s="39"/>
      <c r="T999" s="43"/>
      <c r="U999" s="43"/>
      <c r="V999" s="43"/>
      <c r="W999" s="43"/>
      <c r="X999" s="43"/>
      <c r="Y999" s="250" t="s">
        <v>1338</v>
      </c>
    </row>
    <row r="1000" spans="2:25">
      <c r="B1000" s="26"/>
      <c r="C1000" s="45" t="s">
        <v>1845</v>
      </c>
      <c r="D1000" s="45" t="s">
        <v>2025</v>
      </c>
      <c r="E1000" s="46">
        <v>2.75</v>
      </c>
      <c r="F1000" s="46">
        <v>2.75</v>
      </c>
      <c r="G1000" s="46">
        <v>0.875</v>
      </c>
      <c r="H1000" s="46">
        <f t="shared" si="104"/>
        <v>4.5</v>
      </c>
      <c r="I1000" s="46">
        <f t="shared" si="105"/>
        <v>4.5</v>
      </c>
      <c r="J1000" s="44" t="s">
        <v>302</v>
      </c>
      <c r="K1000" s="46">
        <v>38.624899999999997</v>
      </c>
      <c r="L1000" s="46">
        <v>24</v>
      </c>
      <c r="M1000" s="60">
        <v>40</v>
      </c>
      <c r="N1000" s="44">
        <v>2628</v>
      </c>
      <c r="O1000" s="44" t="s">
        <v>269</v>
      </c>
      <c r="P1000" s="52"/>
      <c r="Q1000" s="44"/>
      <c r="R1000" s="167"/>
      <c r="S1000" s="45"/>
      <c r="T1000" s="49"/>
      <c r="U1000" s="49"/>
      <c r="V1000" s="49"/>
      <c r="W1000" s="49"/>
      <c r="X1000" s="49"/>
      <c r="Y1000" s="250" t="s">
        <v>269</v>
      </c>
    </row>
    <row r="1001" spans="2:25">
      <c r="B1001" s="26"/>
      <c r="C1001" s="39" t="s">
        <v>1846</v>
      </c>
      <c r="D1001" s="39" t="s">
        <v>301</v>
      </c>
      <c r="E1001" s="40">
        <v>2.625</v>
      </c>
      <c r="F1001" s="40">
        <v>2.625</v>
      </c>
      <c r="G1001" s="40">
        <v>1.5</v>
      </c>
      <c r="H1001" s="40">
        <f t="shared" si="104"/>
        <v>5.625</v>
      </c>
      <c r="I1001" s="40">
        <f t="shared" si="105"/>
        <v>5.625</v>
      </c>
      <c r="J1001" s="38" t="s">
        <v>302</v>
      </c>
      <c r="K1001" s="40">
        <v>35.6248</v>
      </c>
      <c r="L1001" s="40">
        <v>23.625</v>
      </c>
      <c r="M1001" s="61">
        <v>24</v>
      </c>
      <c r="N1001" s="38">
        <v>2628</v>
      </c>
      <c r="O1001" s="38" t="s">
        <v>269</v>
      </c>
      <c r="P1001" s="51"/>
      <c r="Q1001" s="38"/>
      <c r="R1001" s="168"/>
      <c r="S1001" s="39"/>
      <c r="T1001" s="43"/>
      <c r="U1001" s="43"/>
      <c r="V1001" s="43"/>
      <c r="W1001" s="43"/>
      <c r="X1001" s="43"/>
      <c r="Y1001" s="250" t="s">
        <v>269</v>
      </c>
    </row>
    <row r="1002" spans="2:25">
      <c r="B1002" s="26"/>
      <c r="C1002" s="45" t="s">
        <v>1067</v>
      </c>
      <c r="D1002" s="45" t="s">
        <v>2025</v>
      </c>
      <c r="E1002" s="46">
        <v>2.75</v>
      </c>
      <c r="F1002" s="46">
        <v>2.75</v>
      </c>
      <c r="G1002" s="46">
        <v>0.875</v>
      </c>
      <c r="H1002" s="46">
        <f t="shared" si="104"/>
        <v>4.5</v>
      </c>
      <c r="I1002" s="46">
        <f t="shared" si="105"/>
        <v>4.5</v>
      </c>
      <c r="J1002" s="44" t="s">
        <v>302</v>
      </c>
      <c r="K1002" s="46">
        <f t="shared" ref="K1002:L1008" si="107">H1002</f>
        <v>4.5</v>
      </c>
      <c r="L1002" s="46">
        <f t="shared" si="107"/>
        <v>4.5</v>
      </c>
      <c r="M1002" s="60">
        <v>1</v>
      </c>
      <c r="N1002" s="44">
        <v>2628</v>
      </c>
      <c r="O1002" s="44" t="s">
        <v>1338</v>
      </c>
      <c r="P1002" s="52"/>
      <c r="Q1002" s="44"/>
      <c r="R1002" s="167"/>
      <c r="S1002" s="45"/>
      <c r="T1002" s="49"/>
      <c r="U1002" s="49"/>
      <c r="V1002" s="49"/>
      <c r="W1002" s="49"/>
      <c r="X1002" s="49"/>
      <c r="Y1002" s="250" t="s">
        <v>1338</v>
      </c>
    </row>
    <row r="1003" spans="2:25">
      <c r="B1003" s="26"/>
      <c r="C1003" s="39" t="s">
        <v>1068</v>
      </c>
      <c r="D1003" s="39" t="s">
        <v>301</v>
      </c>
      <c r="E1003" s="40">
        <v>2.625</v>
      </c>
      <c r="F1003" s="40">
        <v>2.625</v>
      </c>
      <c r="G1003" s="40">
        <v>1.5</v>
      </c>
      <c r="H1003" s="40">
        <f t="shared" si="104"/>
        <v>5.625</v>
      </c>
      <c r="I1003" s="40">
        <f t="shared" si="105"/>
        <v>5.625</v>
      </c>
      <c r="J1003" s="38" t="s">
        <v>302</v>
      </c>
      <c r="K1003" s="40">
        <f t="shared" si="107"/>
        <v>5.625</v>
      </c>
      <c r="L1003" s="40">
        <f t="shared" si="107"/>
        <v>5.625</v>
      </c>
      <c r="M1003" s="61">
        <v>1</v>
      </c>
      <c r="N1003" s="38">
        <v>2628</v>
      </c>
      <c r="O1003" s="38" t="s">
        <v>1338</v>
      </c>
      <c r="P1003" s="51"/>
      <c r="Q1003" s="38"/>
      <c r="R1003" s="168"/>
      <c r="S1003" s="39"/>
      <c r="T1003" s="43"/>
      <c r="U1003" s="43"/>
      <c r="V1003" s="43"/>
      <c r="W1003" s="43"/>
      <c r="X1003" s="43"/>
      <c r="Y1003" s="250" t="s">
        <v>1338</v>
      </c>
    </row>
    <row r="1004" spans="2:25">
      <c r="B1004" s="26"/>
      <c r="C1004" s="45" t="s">
        <v>778</v>
      </c>
      <c r="D1004" s="45" t="s">
        <v>1970</v>
      </c>
      <c r="E1004" s="46">
        <v>16.375</v>
      </c>
      <c r="F1004" s="46">
        <v>10.75</v>
      </c>
      <c r="G1004" s="46">
        <v>1E-3</v>
      </c>
      <c r="H1004" s="46">
        <f t="shared" si="104"/>
        <v>16.376999999999999</v>
      </c>
      <c r="I1004" s="46">
        <f t="shared" si="105"/>
        <v>10.752000000000001</v>
      </c>
      <c r="J1004" s="44" t="s">
        <v>302</v>
      </c>
      <c r="K1004" s="46">
        <f t="shared" si="107"/>
        <v>16.376999999999999</v>
      </c>
      <c r="L1004" s="46">
        <f t="shared" si="107"/>
        <v>10.752000000000001</v>
      </c>
      <c r="M1004" s="60">
        <v>1</v>
      </c>
      <c r="N1004" s="44">
        <v>2630</v>
      </c>
      <c r="O1004" s="44" t="s">
        <v>1338</v>
      </c>
      <c r="P1004" s="52"/>
      <c r="Q1004" s="44"/>
      <c r="R1004" s="167"/>
      <c r="S1004" s="45"/>
      <c r="T1004" s="49"/>
      <c r="U1004" s="49"/>
      <c r="V1004" s="49"/>
      <c r="W1004" s="49"/>
      <c r="X1004" s="49"/>
      <c r="Y1004" s="250" t="s">
        <v>1338</v>
      </c>
    </row>
    <row r="1005" spans="2:25">
      <c r="B1005" s="26"/>
      <c r="C1005" s="39" t="s">
        <v>999</v>
      </c>
      <c r="D1005" s="39" t="s">
        <v>2025</v>
      </c>
      <c r="E1005" s="40">
        <v>9.5</v>
      </c>
      <c r="F1005" s="40">
        <v>2.375</v>
      </c>
      <c r="G1005" s="40">
        <v>0.5</v>
      </c>
      <c r="H1005" s="40">
        <f t="shared" si="104"/>
        <v>10.5</v>
      </c>
      <c r="I1005" s="40">
        <f t="shared" si="105"/>
        <v>3.375</v>
      </c>
      <c r="J1005" s="38" t="s">
        <v>302</v>
      </c>
      <c r="K1005" s="40">
        <f t="shared" si="107"/>
        <v>10.5</v>
      </c>
      <c r="L1005" s="40">
        <f t="shared" si="107"/>
        <v>3.375</v>
      </c>
      <c r="M1005" s="61">
        <v>1</v>
      </c>
      <c r="N1005" s="38">
        <v>2635</v>
      </c>
      <c r="O1005" s="38" t="s">
        <v>1338</v>
      </c>
      <c r="P1005" s="51"/>
      <c r="Q1005" s="38"/>
      <c r="R1005" s="168"/>
      <c r="S1005" s="39"/>
      <c r="T1005" s="43"/>
      <c r="U1005" s="43"/>
      <c r="V1005" s="43"/>
      <c r="W1005" s="43"/>
      <c r="X1005" s="43"/>
      <c r="Y1005" s="250" t="s">
        <v>1338</v>
      </c>
    </row>
    <row r="1006" spans="2:25">
      <c r="B1006" s="26"/>
      <c r="C1006" s="45" t="s">
        <v>1000</v>
      </c>
      <c r="D1006" s="45" t="s">
        <v>301</v>
      </c>
      <c r="E1006" s="46">
        <v>9.375</v>
      </c>
      <c r="F1006" s="46">
        <v>2.25</v>
      </c>
      <c r="G1006" s="46">
        <v>1.0625</v>
      </c>
      <c r="H1006" s="46">
        <f t="shared" si="104"/>
        <v>11.5</v>
      </c>
      <c r="I1006" s="46">
        <f t="shared" si="105"/>
        <v>4.375</v>
      </c>
      <c r="J1006" s="44" t="s">
        <v>302</v>
      </c>
      <c r="K1006" s="46">
        <f t="shared" si="107"/>
        <v>11.5</v>
      </c>
      <c r="L1006" s="46">
        <f t="shared" si="107"/>
        <v>4.375</v>
      </c>
      <c r="M1006" s="60">
        <v>1</v>
      </c>
      <c r="N1006" s="44">
        <v>2635</v>
      </c>
      <c r="O1006" s="44" t="s">
        <v>1338</v>
      </c>
      <c r="P1006" s="52"/>
      <c r="Q1006" s="44"/>
      <c r="R1006" s="167"/>
      <c r="S1006" s="45"/>
      <c r="T1006" s="49"/>
      <c r="U1006" s="49"/>
      <c r="V1006" s="49"/>
      <c r="W1006" s="49"/>
      <c r="X1006" s="49"/>
      <c r="Y1006" s="250" t="s">
        <v>1338</v>
      </c>
    </row>
    <row r="1007" spans="2:25">
      <c r="B1007" s="26"/>
      <c r="C1007" s="39" t="s">
        <v>961</v>
      </c>
      <c r="D1007" s="39" t="s">
        <v>2025</v>
      </c>
      <c r="E1007" s="40">
        <v>4</v>
      </c>
      <c r="F1007" s="40">
        <v>3.4375</v>
      </c>
      <c r="G1007" s="40">
        <v>0.75</v>
      </c>
      <c r="H1007" s="40">
        <f t="shared" ref="H1007:H1038" si="108">(E1007+G1007*2)</f>
        <v>5.5</v>
      </c>
      <c r="I1007" s="40">
        <f t="shared" ref="I1007:I1038" si="109">(F1007+G1007*2)</f>
        <v>4.9375</v>
      </c>
      <c r="J1007" s="38" t="s">
        <v>302</v>
      </c>
      <c r="K1007" s="40">
        <f t="shared" si="107"/>
        <v>5.5</v>
      </c>
      <c r="L1007" s="40">
        <f t="shared" si="107"/>
        <v>4.9375</v>
      </c>
      <c r="M1007" s="61">
        <v>1</v>
      </c>
      <c r="N1007" s="38">
        <v>2636</v>
      </c>
      <c r="O1007" s="38" t="s">
        <v>1338</v>
      </c>
      <c r="P1007" s="51"/>
      <c r="Q1007" s="38"/>
      <c r="R1007" s="168"/>
      <c r="S1007" s="39"/>
      <c r="T1007" s="43"/>
      <c r="U1007" s="43"/>
      <c r="V1007" s="43"/>
      <c r="W1007" s="43"/>
      <c r="X1007" s="43"/>
      <c r="Y1007" s="250" t="s">
        <v>1338</v>
      </c>
    </row>
    <row r="1008" spans="2:25">
      <c r="B1008" s="26"/>
      <c r="C1008" s="45" t="s">
        <v>962</v>
      </c>
      <c r="D1008" s="45" t="s">
        <v>301</v>
      </c>
      <c r="E1008" s="46">
        <v>3.875</v>
      </c>
      <c r="F1008" s="46">
        <v>3.3125</v>
      </c>
      <c r="G1008" s="46">
        <v>1.375</v>
      </c>
      <c r="H1008" s="46">
        <f t="shared" si="108"/>
        <v>6.625</v>
      </c>
      <c r="I1008" s="46">
        <f t="shared" si="109"/>
        <v>6.0625</v>
      </c>
      <c r="J1008" s="44" t="s">
        <v>302</v>
      </c>
      <c r="K1008" s="46">
        <f t="shared" si="107"/>
        <v>6.625</v>
      </c>
      <c r="L1008" s="46">
        <f t="shared" si="107"/>
        <v>6.0625</v>
      </c>
      <c r="M1008" s="60">
        <v>1</v>
      </c>
      <c r="N1008" s="44">
        <v>2636</v>
      </c>
      <c r="O1008" s="44" t="s">
        <v>1338</v>
      </c>
      <c r="P1008" s="52"/>
      <c r="Q1008" s="44"/>
      <c r="R1008" s="167"/>
      <c r="S1008" s="45"/>
      <c r="T1008" s="49"/>
      <c r="U1008" s="49"/>
      <c r="V1008" s="49"/>
      <c r="W1008" s="49"/>
      <c r="X1008" s="49"/>
      <c r="Y1008" s="250" t="s">
        <v>1338</v>
      </c>
    </row>
    <row r="1009" spans="2:25">
      <c r="B1009" s="26"/>
      <c r="C1009" s="39" t="s">
        <v>2314</v>
      </c>
      <c r="D1009" s="39" t="s">
        <v>2026</v>
      </c>
      <c r="E1009" s="40">
        <v>2.9375</v>
      </c>
      <c r="F1009" s="40">
        <v>2.3125</v>
      </c>
      <c r="G1009" s="40">
        <v>0.9375</v>
      </c>
      <c r="H1009" s="40">
        <f t="shared" si="108"/>
        <v>4.8125</v>
      </c>
      <c r="I1009" s="40">
        <f t="shared" si="109"/>
        <v>4.1875</v>
      </c>
      <c r="J1009" s="38" t="s">
        <v>318</v>
      </c>
      <c r="K1009" s="40">
        <v>35.704799999999999</v>
      </c>
      <c r="L1009" s="40">
        <v>25.542400000000001</v>
      </c>
      <c r="M1009" s="61">
        <v>42</v>
      </c>
      <c r="N1009" s="38">
        <v>2637</v>
      </c>
      <c r="O1009" s="38" t="s">
        <v>269</v>
      </c>
      <c r="P1009" s="57">
        <v>44448</v>
      </c>
      <c r="Q1009" s="38"/>
      <c r="R1009" s="168"/>
      <c r="S1009" s="39"/>
      <c r="T1009" s="43"/>
      <c r="U1009" s="43"/>
      <c r="V1009" s="43"/>
      <c r="W1009" s="43"/>
      <c r="X1009" s="43"/>
      <c r="Y1009" s="250" t="s">
        <v>269</v>
      </c>
    </row>
    <row r="1010" spans="2:25">
      <c r="B1010" s="26"/>
      <c r="C1010" s="45" t="s">
        <v>522</v>
      </c>
      <c r="D1010" s="45" t="s">
        <v>2025</v>
      </c>
      <c r="E1010" s="46">
        <v>3.0625</v>
      </c>
      <c r="F1010" s="46">
        <v>2.4375</v>
      </c>
      <c r="G1010" s="46">
        <v>1.0625</v>
      </c>
      <c r="H1010" s="46">
        <f t="shared" si="108"/>
        <v>5.1875</v>
      </c>
      <c r="I1010" s="46">
        <f t="shared" si="109"/>
        <v>4.5625</v>
      </c>
      <c r="J1010" s="44" t="s">
        <v>302</v>
      </c>
      <c r="K1010" s="46">
        <f t="shared" ref="K1010:L1013" si="110">H1010*2</f>
        <v>10.375</v>
      </c>
      <c r="L1010" s="46">
        <f t="shared" si="110"/>
        <v>9.125</v>
      </c>
      <c r="M1010" s="60">
        <v>4</v>
      </c>
      <c r="N1010" s="44">
        <v>2637</v>
      </c>
      <c r="O1010" s="44" t="s">
        <v>1338</v>
      </c>
      <c r="P1010" s="52"/>
      <c r="Q1010" s="44"/>
      <c r="R1010" s="167"/>
      <c r="S1010" s="45"/>
      <c r="T1010" s="49"/>
      <c r="U1010" s="49"/>
      <c r="V1010" s="49"/>
      <c r="W1010" s="49"/>
      <c r="X1010" s="49"/>
      <c r="Y1010" s="250" t="s">
        <v>1338</v>
      </c>
    </row>
    <row r="1011" spans="2:25">
      <c r="B1011" s="26"/>
      <c r="C1011" s="39" t="s">
        <v>523</v>
      </c>
      <c r="D1011" s="39" t="s">
        <v>301</v>
      </c>
      <c r="E1011" s="40">
        <v>2.9375</v>
      </c>
      <c r="F1011" s="40">
        <v>2.3125</v>
      </c>
      <c r="G1011" s="40">
        <v>0.9375</v>
      </c>
      <c r="H1011" s="40">
        <f t="shared" si="108"/>
        <v>4.8125</v>
      </c>
      <c r="I1011" s="40">
        <f t="shared" si="109"/>
        <v>4.1875</v>
      </c>
      <c r="J1011" s="38" t="s">
        <v>302</v>
      </c>
      <c r="K1011" s="40">
        <f t="shared" si="110"/>
        <v>9.625</v>
      </c>
      <c r="L1011" s="40">
        <f t="shared" si="110"/>
        <v>8.375</v>
      </c>
      <c r="M1011" s="61">
        <v>4</v>
      </c>
      <c r="N1011" s="38">
        <v>2637</v>
      </c>
      <c r="O1011" s="38" t="s">
        <v>1338</v>
      </c>
      <c r="P1011" s="51"/>
      <c r="Q1011" s="38"/>
      <c r="R1011" s="168"/>
      <c r="S1011" s="39"/>
      <c r="T1011" s="43"/>
      <c r="U1011" s="43"/>
      <c r="V1011" s="43"/>
      <c r="W1011" s="43"/>
      <c r="X1011" s="43"/>
      <c r="Y1011" s="250" t="s">
        <v>1338</v>
      </c>
    </row>
    <row r="1012" spans="2:25">
      <c r="B1012" s="26"/>
      <c r="C1012" s="45" t="s">
        <v>328</v>
      </c>
      <c r="D1012" s="45" t="s">
        <v>2025</v>
      </c>
      <c r="E1012" s="46">
        <v>3.3125</v>
      </c>
      <c r="F1012" s="46">
        <v>3.3125</v>
      </c>
      <c r="G1012" s="46">
        <v>0.625</v>
      </c>
      <c r="H1012" s="46">
        <f t="shared" si="108"/>
        <v>4.5625</v>
      </c>
      <c r="I1012" s="46">
        <f t="shared" si="109"/>
        <v>4.5625</v>
      </c>
      <c r="J1012" s="44" t="s">
        <v>302</v>
      </c>
      <c r="K1012" s="46">
        <f t="shared" si="110"/>
        <v>9.125</v>
      </c>
      <c r="L1012" s="46">
        <f t="shared" si="110"/>
        <v>9.125</v>
      </c>
      <c r="M1012" s="60">
        <v>4</v>
      </c>
      <c r="N1012" s="44">
        <v>2644</v>
      </c>
      <c r="O1012" s="44" t="s">
        <v>1338</v>
      </c>
      <c r="P1012" s="52"/>
      <c r="Q1012" s="44"/>
      <c r="R1012" s="167"/>
      <c r="S1012" s="45"/>
      <c r="T1012" s="49"/>
      <c r="U1012" s="49"/>
      <c r="V1012" s="49"/>
      <c r="W1012" s="49"/>
      <c r="X1012" s="49"/>
      <c r="Y1012" s="250" t="s">
        <v>1338</v>
      </c>
    </row>
    <row r="1013" spans="2:25">
      <c r="B1013" s="26"/>
      <c r="C1013" s="39" t="s">
        <v>329</v>
      </c>
      <c r="D1013" s="39" t="s">
        <v>2026</v>
      </c>
      <c r="E1013" s="40">
        <v>3.1875</v>
      </c>
      <c r="F1013" s="40">
        <v>3.1875</v>
      </c>
      <c r="G1013" s="40">
        <v>0.625</v>
      </c>
      <c r="H1013" s="40">
        <f t="shared" si="108"/>
        <v>4.4375</v>
      </c>
      <c r="I1013" s="40">
        <f t="shared" si="109"/>
        <v>4.4375</v>
      </c>
      <c r="J1013" s="38" t="s">
        <v>302</v>
      </c>
      <c r="K1013" s="40">
        <f t="shared" si="110"/>
        <v>8.875</v>
      </c>
      <c r="L1013" s="40">
        <f t="shared" si="110"/>
        <v>8.875</v>
      </c>
      <c r="M1013" s="61">
        <v>4</v>
      </c>
      <c r="N1013" s="38">
        <v>2644</v>
      </c>
      <c r="O1013" s="38" t="s">
        <v>1338</v>
      </c>
      <c r="P1013" s="51"/>
      <c r="Q1013" s="38"/>
      <c r="R1013" s="168"/>
      <c r="S1013" s="39"/>
      <c r="T1013" s="43"/>
      <c r="U1013" s="43"/>
      <c r="V1013" s="43"/>
      <c r="W1013" s="43"/>
      <c r="X1013" s="43"/>
      <c r="Y1013" s="250" t="s">
        <v>1338</v>
      </c>
    </row>
    <row r="1014" spans="2:25">
      <c r="B1014" s="26"/>
      <c r="C1014" s="45" t="s">
        <v>886</v>
      </c>
      <c r="D1014" s="45" t="s">
        <v>1970</v>
      </c>
      <c r="E1014" s="46">
        <v>16.5</v>
      </c>
      <c r="F1014" s="46">
        <v>10.6875</v>
      </c>
      <c r="G1014" s="46">
        <v>1E-3</v>
      </c>
      <c r="H1014" s="46">
        <f t="shared" si="108"/>
        <v>16.501999999999999</v>
      </c>
      <c r="I1014" s="46">
        <f t="shared" si="109"/>
        <v>10.689500000000001</v>
      </c>
      <c r="J1014" s="44" t="s">
        <v>302</v>
      </c>
      <c r="K1014" s="46">
        <f>H1014</f>
        <v>16.501999999999999</v>
      </c>
      <c r="L1014" s="46">
        <f>I1014</f>
        <v>10.689500000000001</v>
      </c>
      <c r="M1014" s="60">
        <v>1</v>
      </c>
      <c r="N1014" s="44">
        <v>2650</v>
      </c>
      <c r="O1014" s="44" t="s">
        <v>1338</v>
      </c>
      <c r="P1014" s="52"/>
      <c r="Q1014" s="44"/>
      <c r="R1014" s="167"/>
      <c r="S1014" s="45"/>
      <c r="T1014" s="49"/>
      <c r="U1014" s="49"/>
      <c r="V1014" s="49"/>
      <c r="W1014" s="49"/>
      <c r="X1014" s="49"/>
      <c r="Y1014" s="250" t="s">
        <v>1338</v>
      </c>
    </row>
    <row r="1015" spans="2:25">
      <c r="B1015" s="26"/>
      <c r="C1015" s="39" t="s">
        <v>1365</v>
      </c>
      <c r="D1015" s="39" t="s">
        <v>2025</v>
      </c>
      <c r="E1015" s="40">
        <v>5.125</v>
      </c>
      <c r="F1015" s="40">
        <v>5.125</v>
      </c>
      <c r="G1015" s="40">
        <v>1.875</v>
      </c>
      <c r="H1015" s="40">
        <f t="shared" si="108"/>
        <v>8.875</v>
      </c>
      <c r="I1015" s="40">
        <f t="shared" si="109"/>
        <v>8.875</v>
      </c>
      <c r="J1015" s="38"/>
      <c r="K1015" s="40">
        <v>36.875</v>
      </c>
      <c r="L1015" s="40">
        <v>27.562999999999999</v>
      </c>
      <c r="M1015" s="61">
        <v>12</v>
      </c>
      <c r="N1015" s="38">
        <v>2653</v>
      </c>
      <c r="O1015" s="38" t="s">
        <v>269</v>
      </c>
      <c r="P1015" s="51"/>
      <c r="Q1015" s="38"/>
      <c r="R1015" s="168"/>
      <c r="S1015" s="39"/>
      <c r="T1015" s="43"/>
      <c r="U1015" s="43"/>
      <c r="V1015" s="43"/>
      <c r="W1015" s="43"/>
      <c r="X1015" s="43"/>
      <c r="Y1015" s="250" t="s">
        <v>269</v>
      </c>
    </row>
    <row r="1016" spans="2:25">
      <c r="B1016" s="26"/>
      <c r="C1016" s="45" t="s">
        <v>1366</v>
      </c>
      <c r="D1016" s="45" t="s">
        <v>2026</v>
      </c>
      <c r="E1016" s="46">
        <v>5</v>
      </c>
      <c r="F1016" s="46">
        <v>5</v>
      </c>
      <c r="G1016" s="46">
        <v>2</v>
      </c>
      <c r="H1016" s="46">
        <f t="shared" si="108"/>
        <v>9</v>
      </c>
      <c r="I1016" s="46">
        <f t="shared" si="109"/>
        <v>9</v>
      </c>
      <c r="J1016" s="44"/>
      <c r="K1016" s="46">
        <v>37.130000000000003</v>
      </c>
      <c r="L1016" s="46">
        <v>27.75</v>
      </c>
      <c r="M1016" s="60">
        <v>12</v>
      </c>
      <c r="N1016" s="44">
        <v>2653</v>
      </c>
      <c r="O1016" s="44" t="s">
        <v>269</v>
      </c>
      <c r="P1016" s="52"/>
      <c r="Q1016" s="44"/>
      <c r="R1016" s="167"/>
      <c r="S1016" s="45"/>
      <c r="T1016" s="49"/>
      <c r="U1016" s="49"/>
      <c r="V1016" s="49"/>
      <c r="W1016" s="49"/>
      <c r="X1016" s="49"/>
      <c r="Y1016" s="250" t="s">
        <v>269</v>
      </c>
    </row>
    <row r="1017" spans="2:25">
      <c r="B1017" s="26"/>
      <c r="C1017" s="39" t="s">
        <v>189</v>
      </c>
      <c r="D1017" s="39" t="s">
        <v>2025</v>
      </c>
      <c r="E1017" s="40">
        <v>2.125</v>
      </c>
      <c r="F1017" s="40">
        <v>2.125</v>
      </c>
      <c r="G1017" s="40">
        <v>0.75</v>
      </c>
      <c r="H1017" s="40">
        <f t="shared" si="108"/>
        <v>3.625</v>
      </c>
      <c r="I1017" s="40">
        <f t="shared" si="109"/>
        <v>3.625</v>
      </c>
      <c r="J1017" s="38" t="s">
        <v>302</v>
      </c>
      <c r="K1017" s="40">
        <f t="shared" ref="K1017:K1022" si="111">H1017*2</f>
        <v>7.25</v>
      </c>
      <c r="L1017" s="40">
        <f>I1017*3</f>
        <v>10.875</v>
      </c>
      <c r="M1017" s="61">
        <v>6</v>
      </c>
      <c r="N1017" s="38">
        <v>2658</v>
      </c>
      <c r="O1017" s="38" t="s">
        <v>1338</v>
      </c>
      <c r="P1017" s="51"/>
      <c r="Q1017" s="38"/>
      <c r="R1017" s="168"/>
      <c r="S1017" s="39"/>
      <c r="T1017" s="43"/>
      <c r="U1017" s="43"/>
      <c r="V1017" s="43"/>
      <c r="W1017" s="43"/>
      <c r="X1017" s="43"/>
      <c r="Y1017" s="250" t="s">
        <v>1338</v>
      </c>
    </row>
    <row r="1018" spans="2:25">
      <c r="B1018" s="26"/>
      <c r="C1018" s="45" t="s">
        <v>190</v>
      </c>
      <c r="D1018" s="45" t="s">
        <v>301</v>
      </c>
      <c r="E1018" s="46">
        <v>2</v>
      </c>
      <c r="F1018" s="46">
        <v>2</v>
      </c>
      <c r="G1018" s="46">
        <v>1.625</v>
      </c>
      <c r="H1018" s="46">
        <f t="shared" si="108"/>
        <v>5.25</v>
      </c>
      <c r="I1018" s="46">
        <f t="shared" si="109"/>
        <v>5.25</v>
      </c>
      <c r="J1018" s="44" t="s">
        <v>302</v>
      </c>
      <c r="K1018" s="46">
        <f t="shared" si="111"/>
        <v>10.5</v>
      </c>
      <c r="L1018" s="46">
        <f>I1018*2</f>
        <v>10.5</v>
      </c>
      <c r="M1018" s="60">
        <v>4</v>
      </c>
      <c r="N1018" s="44">
        <v>2658</v>
      </c>
      <c r="O1018" s="44" t="s">
        <v>1338</v>
      </c>
      <c r="P1018" s="52"/>
      <c r="Q1018" s="44"/>
      <c r="R1018" s="167"/>
      <c r="S1018" s="45"/>
      <c r="T1018" s="49"/>
      <c r="U1018" s="49"/>
      <c r="V1018" s="49"/>
      <c r="W1018" s="49"/>
      <c r="X1018" s="49"/>
      <c r="Y1018" s="250" t="s">
        <v>1338</v>
      </c>
    </row>
    <row r="1019" spans="2:25">
      <c r="B1019" s="26"/>
      <c r="C1019" s="39" t="s">
        <v>236</v>
      </c>
      <c r="D1019" s="39" t="s">
        <v>2025</v>
      </c>
      <c r="E1019" s="40">
        <v>3.4375</v>
      </c>
      <c r="F1019" s="40">
        <v>1.8125</v>
      </c>
      <c r="G1019" s="40">
        <v>0.75</v>
      </c>
      <c r="H1019" s="40">
        <f t="shared" si="108"/>
        <v>4.9375</v>
      </c>
      <c r="I1019" s="40">
        <f t="shared" si="109"/>
        <v>3.3125</v>
      </c>
      <c r="J1019" s="38" t="s">
        <v>302</v>
      </c>
      <c r="K1019" s="40">
        <f t="shared" si="111"/>
        <v>9.875</v>
      </c>
      <c r="L1019" s="40">
        <f>I1019*2</f>
        <v>6.625</v>
      </c>
      <c r="M1019" s="61">
        <v>4</v>
      </c>
      <c r="N1019" s="38">
        <v>2659</v>
      </c>
      <c r="O1019" s="38" t="s">
        <v>1338</v>
      </c>
      <c r="P1019" s="51"/>
      <c r="Q1019" s="38"/>
      <c r="R1019" s="168"/>
      <c r="S1019" s="39"/>
      <c r="T1019" s="43"/>
      <c r="U1019" s="43"/>
      <c r="V1019" s="43"/>
      <c r="W1019" s="43"/>
      <c r="X1019" s="43"/>
      <c r="Y1019" s="250" t="s">
        <v>1338</v>
      </c>
    </row>
    <row r="1020" spans="2:25">
      <c r="B1020" s="26"/>
      <c r="C1020" s="45" t="s">
        <v>237</v>
      </c>
      <c r="D1020" s="45" t="s">
        <v>301</v>
      </c>
      <c r="E1020" s="46">
        <v>3.3125</v>
      </c>
      <c r="F1020" s="46">
        <v>1.6875</v>
      </c>
      <c r="G1020" s="46">
        <v>1.5625</v>
      </c>
      <c r="H1020" s="46">
        <f t="shared" si="108"/>
        <v>6.4375</v>
      </c>
      <c r="I1020" s="46">
        <f t="shared" si="109"/>
        <v>4.8125</v>
      </c>
      <c r="J1020" s="44" t="s">
        <v>302</v>
      </c>
      <c r="K1020" s="46">
        <f t="shared" si="111"/>
        <v>12.875</v>
      </c>
      <c r="L1020" s="46">
        <f>I1020*2</f>
        <v>9.625</v>
      </c>
      <c r="M1020" s="60">
        <v>4</v>
      </c>
      <c r="N1020" s="44">
        <v>2659</v>
      </c>
      <c r="O1020" s="44" t="s">
        <v>1338</v>
      </c>
      <c r="P1020" s="52"/>
      <c r="Q1020" s="44"/>
      <c r="R1020" s="167"/>
      <c r="S1020" s="45"/>
      <c r="T1020" s="49"/>
      <c r="U1020" s="49"/>
      <c r="V1020" s="49"/>
      <c r="W1020" s="49"/>
      <c r="X1020" s="49"/>
      <c r="Y1020" s="250" t="s">
        <v>1338</v>
      </c>
    </row>
    <row r="1021" spans="2:25">
      <c r="B1021" s="26"/>
      <c r="C1021" s="39" t="s">
        <v>238</v>
      </c>
      <c r="D1021" s="39" t="s">
        <v>2025</v>
      </c>
      <c r="E1021" s="40">
        <v>4.875</v>
      </c>
      <c r="F1021" s="40">
        <v>4.875</v>
      </c>
      <c r="G1021" s="40">
        <v>1.5</v>
      </c>
      <c r="H1021" s="40">
        <f t="shared" si="108"/>
        <v>7.875</v>
      </c>
      <c r="I1021" s="40">
        <f t="shared" si="109"/>
        <v>7.875</v>
      </c>
      <c r="J1021" s="38" t="s">
        <v>302</v>
      </c>
      <c r="K1021" s="40">
        <f t="shared" si="111"/>
        <v>15.75</v>
      </c>
      <c r="L1021" s="40">
        <f>I1021</f>
        <v>7.875</v>
      </c>
      <c r="M1021" s="61">
        <v>2</v>
      </c>
      <c r="N1021" s="38">
        <v>2662</v>
      </c>
      <c r="O1021" s="38" t="s">
        <v>1338</v>
      </c>
      <c r="P1021" s="51"/>
      <c r="Q1021" s="38"/>
      <c r="R1021" s="168"/>
      <c r="S1021" s="39"/>
      <c r="T1021" s="43"/>
      <c r="U1021" s="43"/>
      <c r="V1021" s="43"/>
      <c r="W1021" s="43"/>
      <c r="X1021" s="43"/>
      <c r="Y1021" s="250" t="s">
        <v>1338</v>
      </c>
    </row>
    <row r="1022" spans="2:25">
      <c r="B1022" s="26"/>
      <c r="C1022" s="45" t="s">
        <v>239</v>
      </c>
      <c r="D1022" s="45" t="s">
        <v>301</v>
      </c>
      <c r="E1022" s="46">
        <v>4.75</v>
      </c>
      <c r="F1022" s="46">
        <v>4.75</v>
      </c>
      <c r="G1022" s="46">
        <v>0.75</v>
      </c>
      <c r="H1022" s="46">
        <f t="shared" si="108"/>
        <v>6.25</v>
      </c>
      <c r="I1022" s="46">
        <f t="shared" si="109"/>
        <v>6.25</v>
      </c>
      <c r="J1022" s="44" t="s">
        <v>302</v>
      </c>
      <c r="K1022" s="46">
        <f t="shared" si="111"/>
        <v>12.5</v>
      </c>
      <c r="L1022" s="46">
        <f>I1022</f>
        <v>6.25</v>
      </c>
      <c r="M1022" s="60">
        <v>2</v>
      </c>
      <c r="N1022" s="44">
        <v>2662</v>
      </c>
      <c r="O1022" s="44" t="s">
        <v>1338</v>
      </c>
      <c r="P1022" s="52"/>
      <c r="Q1022" s="44"/>
      <c r="R1022" s="167"/>
      <c r="S1022" s="45"/>
      <c r="T1022" s="49"/>
      <c r="U1022" s="49"/>
      <c r="V1022" s="49"/>
      <c r="W1022" s="49"/>
      <c r="X1022" s="49"/>
      <c r="Y1022" s="250" t="s">
        <v>1338</v>
      </c>
    </row>
    <row r="1023" spans="2:25">
      <c r="B1023" s="26"/>
      <c r="C1023" s="39" t="s">
        <v>885</v>
      </c>
      <c r="D1023" s="39" t="s">
        <v>1970</v>
      </c>
      <c r="E1023" s="40">
        <v>17.75</v>
      </c>
      <c r="F1023" s="40">
        <v>6.5</v>
      </c>
      <c r="G1023" s="40">
        <v>1E-3</v>
      </c>
      <c r="H1023" s="40">
        <f t="shared" si="108"/>
        <v>17.751999999999999</v>
      </c>
      <c r="I1023" s="40">
        <f t="shared" si="109"/>
        <v>6.5019999999999998</v>
      </c>
      <c r="J1023" s="38" t="s">
        <v>302</v>
      </c>
      <c r="K1023" s="40">
        <f>H1023</f>
        <v>17.751999999999999</v>
      </c>
      <c r="L1023" s="40">
        <f>I1023</f>
        <v>6.5019999999999998</v>
      </c>
      <c r="M1023" s="61">
        <v>1</v>
      </c>
      <c r="N1023" s="38">
        <v>2663</v>
      </c>
      <c r="O1023" s="38" t="s">
        <v>1338</v>
      </c>
      <c r="P1023" s="51"/>
      <c r="Q1023" s="38"/>
      <c r="R1023" s="168"/>
      <c r="S1023" s="39"/>
      <c r="T1023" s="43"/>
      <c r="U1023" s="43"/>
      <c r="V1023" s="43"/>
      <c r="W1023" s="43"/>
      <c r="X1023" s="43"/>
      <c r="Y1023" s="250" t="s">
        <v>1338</v>
      </c>
    </row>
    <row r="1024" spans="2:25">
      <c r="B1024" s="26"/>
      <c r="C1024" s="45" t="s">
        <v>24</v>
      </c>
      <c r="D1024" s="45" t="s">
        <v>301</v>
      </c>
      <c r="E1024" s="46">
        <v>5.9375</v>
      </c>
      <c r="F1024" s="46">
        <v>3.8125</v>
      </c>
      <c r="G1024" s="46">
        <v>2</v>
      </c>
      <c r="H1024" s="46">
        <f t="shared" si="108"/>
        <v>9.9375</v>
      </c>
      <c r="I1024" s="46">
        <f t="shared" si="109"/>
        <v>7.8125</v>
      </c>
      <c r="J1024" s="44" t="s">
        <v>302</v>
      </c>
      <c r="K1024" s="46">
        <v>15.75</v>
      </c>
      <c r="L1024" s="46">
        <v>10</v>
      </c>
      <c r="M1024" s="60">
        <v>2</v>
      </c>
      <c r="N1024" s="44">
        <v>2665</v>
      </c>
      <c r="O1024" s="44" t="s">
        <v>1338</v>
      </c>
      <c r="P1024" s="52"/>
      <c r="Q1024" s="44"/>
      <c r="R1024" s="167"/>
      <c r="S1024" s="45"/>
      <c r="T1024" s="49"/>
      <c r="U1024" s="49"/>
      <c r="V1024" s="49"/>
      <c r="W1024" s="49"/>
      <c r="X1024" s="49"/>
      <c r="Y1024" s="250" t="s">
        <v>1338</v>
      </c>
    </row>
    <row r="1025" spans="2:25">
      <c r="B1025" s="26"/>
      <c r="C1025" s="39" t="s">
        <v>884</v>
      </c>
      <c r="D1025" s="39" t="s">
        <v>1970</v>
      </c>
      <c r="E1025" s="40">
        <v>11.3125</v>
      </c>
      <c r="F1025" s="40">
        <v>8</v>
      </c>
      <c r="G1025" s="40">
        <v>1E-3</v>
      </c>
      <c r="H1025" s="40">
        <f t="shared" si="108"/>
        <v>11.314500000000001</v>
      </c>
      <c r="I1025" s="40">
        <f t="shared" si="109"/>
        <v>8.0020000000000007</v>
      </c>
      <c r="J1025" s="38" t="s">
        <v>302</v>
      </c>
      <c r="K1025" s="40">
        <f>H1025</f>
        <v>11.314500000000001</v>
      </c>
      <c r="L1025" s="40">
        <f>I1025</f>
        <v>8.0020000000000007</v>
      </c>
      <c r="M1025" s="61">
        <v>1</v>
      </c>
      <c r="N1025" s="38">
        <v>2667</v>
      </c>
      <c r="O1025" s="38" t="s">
        <v>1338</v>
      </c>
      <c r="P1025" s="51"/>
      <c r="Q1025" s="38"/>
      <c r="R1025" s="168"/>
      <c r="S1025" s="39"/>
      <c r="T1025" s="43"/>
      <c r="U1025" s="43"/>
      <c r="V1025" s="43"/>
      <c r="W1025" s="43"/>
      <c r="X1025" s="43"/>
      <c r="Y1025" s="250" t="s">
        <v>1338</v>
      </c>
    </row>
    <row r="1026" spans="2:25">
      <c r="B1026" s="26"/>
      <c r="C1026" s="45" t="s">
        <v>1683</v>
      </c>
      <c r="D1026" s="45" t="s">
        <v>2025</v>
      </c>
      <c r="E1026" s="46">
        <v>3.5</v>
      </c>
      <c r="F1026" s="46">
        <v>3</v>
      </c>
      <c r="G1026" s="46">
        <v>1.125</v>
      </c>
      <c r="H1026" s="46">
        <f t="shared" si="108"/>
        <v>5.75</v>
      </c>
      <c r="I1026" s="46">
        <f t="shared" si="109"/>
        <v>5.25</v>
      </c>
      <c r="J1026" s="44" t="s">
        <v>302</v>
      </c>
      <c r="K1026" s="46">
        <f>H1026*2</f>
        <v>11.5</v>
      </c>
      <c r="L1026" s="46">
        <f>I1026*2</f>
        <v>10.5</v>
      </c>
      <c r="M1026" s="60">
        <v>4</v>
      </c>
      <c r="N1026" s="44">
        <v>2671</v>
      </c>
      <c r="O1026" s="44" t="s">
        <v>1338</v>
      </c>
      <c r="P1026" s="52"/>
      <c r="Q1026" s="44"/>
      <c r="R1026" s="167"/>
      <c r="S1026" s="45"/>
      <c r="T1026" s="49"/>
      <c r="U1026" s="49"/>
      <c r="V1026" s="49"/>
      <c r="W1026" s="49"/>
      <c r="X1026" s="49"/>
      <c r="Y1026" s="250" t="s">
        <v>1338</v>
      </c>
    </row>
    <row r="1027" spans="2:25">
      <c r="B1027" s="26"/>
      <c r="C1027" s="39" t="s">
        <v>1684</v>
      </c>
      <c r="D1027" s="39" t="s">
        <v>2026</v>
      </c>
      <c r="E1027" s="40">
        <v>3.375</v>
      </c>
      <c r="F1027" s="40">
        <v>2.875</v>
      </c>
      <c r="G1027" s="40">
        <v>0.9375</v>
      </c>
      <c r="H1027" s="40">
        <f t="shared" si="108"/>
        <v>5.25</v>
      </c>
      <c r="I1027" s="40">
        <f t="shared" si="109"/>
        <v>4.75</v>
      </c>
      <c r="J1027" s="38" t="s">
        <v>302</v>
      </c>
      <c r="K1027" s="40">
        <f>H1027*2</f>
        <v>10.5</v>
      </c>
      <c r="L1027" s="40">
        <f>I1027*2</f>
        <v>9.5</v>
      </c>
      <c r="M1027" s="61">
        <v>4</v>
      </c>
      <c r="N1027" s="38">
        <v>2671</v>
      </c>
      <c r="O1027" s="38" t="s">
        <v>1338</v>
      </c>
      <c r="P1027" s="51"/>
      <c r="Q1027" s="38"/>
      <c r="R1027" s="168"/>
      <c r="S1027" s="39"/>
      <c r="T1027" s="43"/>
      <c r="U1027" s="43"/>
      <c r="V1027" s="43"/>
      <c r="W1027" s="43"/>
      <c r="X1027" s="43"/>
      <c r="Y1027" s="250" t="s">
        <v>1338</v>
      </c>
    </row>
    <row r="1028" spans="2:25">
      <c r="B1028" s="26"/>
      <c r="C1028" s="45" t="s">
        <v>1628</v>
      </c>
      <c r="D1028" s="45" t="s">
        <v>2025</v>
      </c>
      <c r="E1028" s="46">
        <v>7</v>
      </c>
      <c r="F1028" s="46">
        <v>2.25</v>
      </c>
      <c r="G1028" s="46">
        <v>0.9375</v>
      </c>
      <c r="H1028" s="46">
        <f t="shared" si="108"/>
        <v>8.875</v>
      </c>
      <c r="I1028" s="46">
        <f t="shared" si="109"/>
        <v>4.125</v>
      </c>
      <c r="J1028" s="44" t="s">
        <v>302</v>
      </c>
      <c r="K1028" s="46">
        <f>H1028*3</f>
        <v>26.625</v>
      </c>
      <c r="L1028" s="46">
        <f>I1028*1</f>
        <v>4.125</v>
      </c>
      <c r="M1028" s="60">
        <v>3</v>
      </c>
      <c r="N1028" s="44">
        <v>2677</v>
      </c>
      <c r="O1028" s="44" t="s">
        <v>1338</v>
      </c>
      <c r="P1028" s="52"/>
      <c r="Q1028" s="44"/>
      <c r="R1028" s="167"/>
      <c r="S1028" s="45"/>
      <c r="T1028" s="49"/>
      <c r="U1028" s="49"/>
      <c r="V1028" s="49"/>
      <c r="W1028" s="49"/>
      <c r="X1028" s="49"/>
      <c r="Y1028" s="250" t="s">
        <v>1338</v>
      </c>
    </row>
    <row r="1029" spans="2:25">
      <c r="B1029" s="26"/>
      <c r="C1029" s="39" t="s">
        <v>1629</v>
      </c>
      <c r="D1029" s="39" t="s">
        <v>2026</v>
      </c>
      <c r="E1029" s="40">
        <v>6.875</v>
      </c>
      <c r="F1029" s="40">
        <v>2.125</v>
      </c>
      <c r="G1029" s="40">
        <v>1.0625</v>
      </c>
      <c r="H1029" s="40">
        <f t="shared" si="108"/>
        <v>9</v>
      </c>
      <c r="I1029" s="40">
        <f t="shared" si="109"/>
        <v>4.25</v>
      </c>
      <c r="J1029" s="38" t="s">
        <v>302</v>
      </c>
      <c r="K1029" s="40">
        <f>H1029*3</f>
        <v>27</v>
      </c>
      <c r="L1029" s="40">
        <f>I1029*1</f>
        <v>4.25</v>
      </c>
      <c r="M1029" s="61">
        <v>3</v>
      </c>
      <c r="N1029" s="38">
        <v>2677</v>
      </c>
      <c r="O1029" s="38" t="s">
        <v>1338</v>
      </c>
      <c r="P1029" s="51"/>
      <c r="Q1029" s="38"/>
      <c r="R1029" s="168"/>
      <c r="S1029" s="39"/>
      <c r="T1029" s="43"/>
      <c r="U1029" s="43"/>
      <c r="V1029" s="43"/>
      <c r="W1029" s="43"/>
      <c r="X1029" s="43"/>
      <c r="Y1029" s="250" t="s">
        <v>1338</v>
      </c>
    </row>
    <row r="1030" spans="2:25">
      <c r="B1030" s="26"/>
      <c r="C1030" s="45" t="s">
        <v>1626</v>
      </c>
      <c r="D1030" s="45" t="s">
        <v>2025</v>
      </c>
      <c r="E1030" s="46">
        <v>4</v>
      </c>
      <c r="F1030" s="46">
        <v>4</v>
      </c>
      <c r="G1030" s="46">
        <v>2.6875</v>
      </c>
      <c r="H1030" s="46">
        <f t="shared" si="108"/>
        <v>9.375</v>
      </c>
      <c r="I1030" s="46">
        <f t="shared" si="109"/>
        <v>9.375</v>
      </c>
      <c r="J1030" s="44" t="s">
        <v>302</v>
      </c>
      <c r="K1030" s="46">
        <f>H1030*2</f>
        <v>18.75</v>
      </c>
      <c r="L1030" s="46">
        <f>I1030*1</f>
        <v>9.375</v>
      </c>
      <c r="M1030" s="60">
        <v>2</v>
      </c>
      <c r="N1030" s="44">
        <v>2678</v>
      </c>
      <c r="O1030" s="44" t="s">
        <v>1338</v>
      </c>
      <c r="P1030" s="52"/>
      <c r="Q1030" s="44"/>
      <c r="R1030" s="167"/>
      <c r="S1030" s="45"/>
      <c r="T1030" s="49"/>
      <c r="U1030" s="49"/>
      <c r="V1030" s="49"/>
      <c r="W1030" s="49"/>
      <c r="X1030" s="49"/>
      <c r="Y1030" s="250" t="s">
        <v>1338</v>
      </c>
    </row>
    <row r="1031" spans="2:25">
      <c r="B1031" s="26"/>
      <c r="C1031" s="39" t="s">
        <v>1627</v>
      </c>
      <c r="D1031" s="39" t="s">
        <v>2026</v>
      </c>
      <c r="E1031" s="40">
        <v>3.875</v>
      </c>
      <c r="F1031" s="40">
        <v>3.875</v>
      </c>
      <c r="G1031" s="40">
        <v>2.8125</v>
      </c>
      <c r="H1031" s="40">
        <f t="shared" si="108"/>
        <v>9.5</v>
      </c>
      <c r="I1031" s="40">
        <f t="shared" si="109"/>
        <v>9.5</v>
      </c>
      <c r="J1031" s="38" t="s">
        <v>302</v>
      </c>
      <c r="K1031" s="40">
        <f>H1031*2</f>
        <v>19</v>
      </c>
      <c r="L1031" s="40">
        <f>I1031*1</f>
        <v>9.5</v>
      </c>
      <c r="M1031" s="61">
        <v>2</v>
      </c>
      <c r="N1031" s="38">
        <v>2678</v>
      </c>
      <c r="O1031" s="38" t="s">
        <v>1338</v>
      </c>
      <c r="P1031" s="51"/>
      <c r="Q1031" s="38"/>
      <c r="R1031" s="168"/>
      <c r="S1031" s="39"/>
      <c r="T1031" s="43"/>
      <c r="U1031" s="43"/>
      <c r="V1031" s="43"/>
      <c r="W1031" s="43"/>
      <c r="X1031" s="43"/>
      <c r="Y1031" s="250" t="s">
        <v>1338</v>
      </c>
    </row>
    <row r="1032" spans="2:25">
      <c r="B1032" s="26"/>
      <c r="C1032" s="45" t="s">
        <v>1623</v>
      </c>
      <c r="D1032" s="45" t="s">
        <v>2025</v>
      </c>
      <c r="E1032" s="46">
        <v>4.125</v>
      </c>
      <c r="F1032" s="46">
        <v>5.125</v>
      </c>
      <c r="G1032" s="46">
        <v>0.9375</v>
      </c>
      <c r="H1032" s="46">
        <f t="shared" si="108"/>
        <v>6</v>
      </c>
      <c r="I1032" s="46">
        <f t="shared" si="109"/>
        <v>7</v>
      </c>
      <c r="J1032" s="44" t="s">
        <v>302</v>
      </c>
      <c r="K1032" s="46">
        <f>H1032*2</f>
        <v>12</v>
      </c>
      <c r="L1032" s="46">
        <f>I1032</f>
        <v>7</v>
      </c>
      <c r="M1032" s="60">
        <v>2</v>
      </c>
      <c r="N1032" s="44">
        <v>2679</v>
      </c>
      <c r="O1032" s="44" t="s">
        <v>1338</v>
      </c>
      <c r="P1032" s="52"/>
      <c r="Q1032" s="44"/>
      <c r="R1032" s="167"/>
      <c r="S1032" s="45"/>
      <c r="T1032" s="49"/>
      <c r="U1032" s="49"/>
      <c r="V1032" s="49"/>
      <c r="W1032" s="49"/>
      <c r="X1032" s="49"/>
      <c r="Y1032" s="250" t="s">
        <v>1338</v>
      </c>
    </row>
    <row r="1033" spans="2:25">
      <c r="B1033" s="26"/>
      <c r="C1033" s="39" t="s">
        <v>1624</v>
      </c>
      <c r="D1033" s="39" t="s">
        <v>2026</v>
      </c>
      <c r="E1033" s="40">
        <v>4</v>
      </c>
      <c r="F1033" s="40">
        <v>5</v>
      </c>
      <c r="G1033" s="40">
        <v>1.0625</v>
      </c>
      <c r="H1033" s="40">
        <f t="shared" si="108"/>
        <v>6.125</v>
      </c>
      <c r="I1033" s="40">
        <f t="shared" si="109"/>
        <v>7.125</v>
      </c>
      <c r="J1033" s="38" t="s">
        <v>302</v>
      </c>
      <c r="K1033" s="40">
        <f>H1033*2</f>
        <v>12.25</v>
      </c>
      <c r="L1033" s="40">
        <f>I1033</f>
        <v>7.125</v>
      </c>
      <c r="M1033" s="61">
        <v>2</v>
      </c>
      <c r="N1033" s="38">
        <v>2679</v>
      </c>
      <c r="O1033" s="38" t="s">
        <v>1338</v>
      </c>
      <c r="P1033" s="51"/>
      <c r="Q1033" s="38"/>
      <c r="R1033" s="168"/>
      <c r="S1033" s="39"/>
      <c r="T1033" s="43"/>
      <c r="U1033" s="43"/>
      <c r="V1033" s="43"/>
      <c r="W1033" s="43"/>
      <c r="X1033" s="43"/>
      <c r="Y1033" s="250" t="s">
        <v>1338</v>
      </c>
    </row>
    <row r="1034" spans="2:25">
      <c r="B1034" s="26"/>
      <c r="C1034" s="45" t="s">
        <v>1625</v>
      </c>
      <c r="D1034" s="45" t="s">
        <v>2035</v>
      </c>
      <c r="E1034" s="46">
        <v>2</v>
      </c>
      <c r="F1034" s="46">
        <v>1.75</v>
      </c>
      <c r="G1034" s="46">
        <v>1</v>
      </c>
      <c r="H1034" s="46">
        <f t="shared" si="108"/>
        <v>4</v>
      </c>
      <c r="I1034" s="46">
        <f t="shared" si="109"/>
        <v>3.75</v>
      </c>
      <c r="J1034" s="44" t="s">
        <v>302</v>
      </c>
      <c r="K1034" s="46">
        <f>H1034*3</f>
        <v>12</v>
      </c>
      <c r="L1034" s="46">
        <f>I1034*2</f>
        <v>7.5</v>
      </c>
      <c r="M1034" s="60">
        <v>6</v>
      </c>
      <c r="N1034" s="44">
        <v>2681</v>
      </c>
      <c r="O1034" s="44" t="s">
        <v>1338</v>
      </c>
      <c r="P1034" s="52"/>
      <c r="Q1034" s="44"/>
      <c r="R1034" s="167"/>
      <c r="S1034" s="45"/>
      <c r="T1034" s="49"/>
      <c r="U1034" s="49"/>
      <c r="V1034" s="49"/>
      <c r="W1034" s="49"/>
      <c r="X1034" s="49"/>
      <c r="Y1034" s="250" t="s">
        <v>1338</v>
      </c>
    </row>
    <row r="1035" spans="2:25">
      <c r="B1035" s="26"/>
      <c r="C1035" s="39" t="s">
        <v>1571</v>
      </c>
      <c r="D1035" s="39" t="s">
        <v>2026</v>
      </c>
      <c r="E1035" s="40">
        <v>8</v>
      </c>
      <c r="F1035" s="40">
        <v>6</v>
      </c>
      <c r="G1035" s="40">
        <v>0.625</v>
      </c>
      <c r="H1035" s="40">
        <f t="shared" si="108"/>
        <v>9.25</v>
      </c>
      <c r="I1035" s="40">
        <f t="shared" si="109"/>
        <v>7.25</v>
      </c>
      <c r="J1035" s="38"/>
      <c r="K1035" s="40">
        <f>H1035</f>
        <v>9.25</v>
      </c>
      <c r="L1035" s="40">
        <f>I1035</f>
        <v>7.25</v>
      </c>
      <c r="M1035" s="61">
        <v>1</v>
      </c>
      <c r="N1035" s="38">
        <v>2698</v>
      </c>
      <c r="O1035" s="38" t="s">
        <v>1338</v>
      </c>
      <c r="P1035" s="51"/>
      <c r="Q1035" s="38"/>
      <c r="R1035" s="168"/>
      <c r="S1035" s="39" t="s">
        <v>1161</v>
      </c>
      <c r="T1035" s="43"/>
      <c r="U1035" s="43"/>
      <c r="V1035" s="43"/>
      <c r="W1035" s="43"/>
      <c r="X1035" s="43"/>
      <c r="Y1035" s="250" t="s">
        <v>1338</v>
      </c>
    </row>
    <row r="1036" spans="2:25">
      <c r="B1036" s="26"/>
      <c r="C1036" s="45" t="s">
        <v>1502</v>
      </c>
      <c r="D1036" s="45" t="s">
        <v>2025</v>
      </c>
      <c r="E1036" s="46">
        <v>3.25</v>
      </c>
      <c r="F1036" s="46">
        <v>3</v>
      </c>
      <c r="G1036" s="46">
        <v>2.1875</v>
      </c>
      <c r="H1036" s="46">
        <f t="shared" si="108"/>
        <v>7.625</v>
      </c>
      <c r="I1036" s="46">
        <f t="shared" si="109"/>
        <v>7.375</v>
      </c>
      <c r="J1036" s="44"/>
      <c r="K1036" s="46">
        <f>H1036*2</f>
        <v>15.25</v>
      </c>
      <c r="L1036" s="46">
        <f t="shared" ref="L1036:L1042" si="112">I1036</f>
        <v>7.375</v>
      </c>
      <c r="M1036" s="60">
        <v>2</v>
      </c>
      <c r="N1036" s="44">
        <v>2715</v>
      </c>
      <c r="O1036" s="44" t="s">
        <v>1338</v>
      </c>
      <c r="P1036" s="52"/>
      <c r="Q1036" s="44"/>
      <c r="R1036" s="167"/>
      <c r="S1036" s="45"/>
      <c r="T1036" s="49"/>
      <c r="U1036" s="49"/>
      <c r="V1036" s="49"/>
      <c r="W1036" s="49"/>
      <c r="X1036" s="49"/>
      <c r="Y1036" s="250" t="s">
        <v>1338</v>
      </c>
    </row>
    <row r="1037" spans="2:25">
      <c r="B1037" s="25"/>
      <c r="C1037" s="39" t="s">
        <v>1503</v>
      </c>
      <c r="D1037" s="39" t="s">
        <v>2026</v>
      </c>
      <c r="E1037" s="40">
        <v>3.125</v>
      </c>
      <c r="F1037" s="40">
        <v>2.875</v>
      </c>
      <c r="G1037" s="40">
        <v>2.1875</v>
      </c>
      <c r="H1037" s="40">
        <f t="shared" si="108"/>
        <v>7.5</v>
      </c>
      <c r="I1037" s="40">
        <f t="shared" si="109"/>
        <v>7.25</v>
      </c>
      <c r="J1037" s="38"/>
      <c r="K1037" s="40">
        <f>H1037*2</f>
        <v>15</v>
      </c>
      <c r="L1037" s="40">
        <f t="shared" si="112"/>
        <v>7.25</v>
      </c>
      <c r="M1037" s="61">
        <v>2</v>
      </c>
      <c r="N1037" s="38">
        <v>2715</v>
      </c>
      <c r="O1037" s="38" t="s">
        <v>1338</v>
      </c>
      <c r="P1037" s="51"/>
      <c r="Q1037" s="38"/>
      <c r="R1037" s="168"/>
      <c r="S1037" s="39"/>
      <c r="T1037" s="43"/>
      <c r="U1037" s="43"/>
      <c r="V1037" s="43"/>
      <c r="W1037" s="43"/>
      <c r="X1037" s="43"/>
      <c r="Y1037" s="250" t="s">
        <v>1338</v>
      </c>
    </row>
    <row r="1038" spans="2:25">
      <c r="B1038" s="26"/>
      <c r="C1038" s="45" t="s">
        <v>1199</v>
      </c>
      <c r="D1038" s="45" t="s">
        <v>2025</v>
      </c>
      <c r="E1038" s="46">
        <v>7.375</v>
      </c>
      <c r="F1038" s="46">
        <v>5.5</v>
      </c>
      <c r="G1038" s="46">
        <v>0.9375</v>
      </c>
      <c r="H1038" s="46">
        <f t="shared" si="108"/>
        <v>9.25</v>
      </c>
      <c r="I1038" s="46">
        <f t="shared" si="109"/>
        <v>7.375</v>
      </c>
      <c r="J1038" s="44"/>
      <c r="K1038" s="46">
        <f>H1038</f>
        <v>9.25</v>
      </c>
      <c r="L1038" s="46">
        <f t="shared" si="112"/>
        <v>7.375</v>
      </c>
      <c r="M1038" s="60">
        <v>1</v>
      </c>
      <c r="N1038" s="44">
        <v>2716</v>
      </c>
      <c r="O1038" s="44" t="s">
        <v>1338</v>
      </c>
      <c r="P1038" s="52"/>
      <c r="Q1038" s="44"/>
      <c r="R1038" s="167"/>
      <c r="S1038" s="45"/>
      <c r="T1038" s="49"/>
      <c r="U1038" s="49"/>
      <c r="V1038" s="49"/>
      <c r="W1038" s="49"/>
      <c r="X1038" s="49"/>
      <c r="Y1038" s="250" t="s">
        <v>1338</v>
      </c>
    </row>
    <row r="1039" spans="2:25">
      <c r="B1039" s="26"/>
      <c r="C1039" s="39" t="s">
        <v>1200</v>
      </c>
      <c r="D1039" s="39" t="s">
        <v>2026</v>
      </c>
      <c r="E1039" s="40">
        <v>7.25</v>
      </c>
      <c r="F1039" s="40">
        <v>5.375</v>
      </c>
      <c r="G1039" s="40">
        <v>1</v>
      </c>
      <c r="H1039" s="40">
        <f t="shared" ref="H1039:H1051" si="113">(E1039+G1039*2)</f>
        <v>9.25</v>
      </c>
      <c r="I1039" s="40">
        <f t="shared" ref="I1039:I1051" si="114">(F1039+G1039*2)</f>
        <v>7.375</v>
      </c>
      <c r="J1039" s="38"/>
      <c r="K1039" s="40">
        <f>H1039</f>
        <v>9.25</v>
      </c>
      <c r="L1039" s="40">
        <f t="shared" si="112"/>
        <v>7.375</v>
      </c>
      <c r="M1039" s="61">
        <v>1</v>
      </c>
      <c r="N1039" s="38">
        <v>2716</v>
      </c>
      <c r="O1039" s="38" t="s">
        <v>1338</v>
      </c>
      <c r="P1039" s="51"/>
      <c r="Q1039" s="38"/>
      <c r="R1039" s="168"/>
      <c r="S1039" s="39"/>
      <c r="T1039" s="43"/>
      <c r="U1039" s="43"/>
      <c r="V1039" s="43"/>
      <c r="W1039" s="43"/>
      <c r="X1039" s="43"/>
      <c r="Y1039" s="250" t="s">
        <v>1338</v>
      </c>
    </row>
    <row r="1040" spans="2:25">
      <c r="B1040" s="27"/>
      <c r="C1040" s="45" t="s">
        <v>1203</v>
      </c>
      <c r="D1040" s="45" t="s">
        <v>2025</v>
      </c>
      <c r="E1040" s="46">
        <v>10.875</v>
      </c>
      <c r="F1040" s="46">
        <v>8.5</v>
      </c>
      <c r="G1040" s="46">
        <v>0.9375</v>
      </c>
      <c r="H1040" s="46">
        <f t="shared" si="113"/>
        <v>12.75</v>
      </c>
      <c r="I1040" s="46">
        <f t="shared" si="114"/>
        <v>10.375</v>
      </c>
      <c r="J1040" s="44"/>
      <c r="K1040" s="46">
        <f>H1040</f>
        <v>12.75</v>
      </c>
      <c r="L1040" s="46">
        <f t="shared" si="112"/>
        <v>10.375</v>
      </c>
      <c r="M1040" s="60">
        <v>1</v>
      </c>
      <c r="N1040" s="44">
        <v>2718</v>
      </c>
      <c r="O1040" s="44" t="s">
        <v>1338</v>
      </c>
      <c r="P1040" s="52"/>
      <c r="Q1040" s="44"/>
      <c r="R1040" s="167"/>
      <c r="S1040" s="45"/>
      <c r="T1040" s="49"/>
      <c r="U1040" s="49"/>
      <c r="V1040" s="49"/>
      <c r="W1040" s="49"/>
      <c r="X1040" s="49"/>
      <c r="Y1040" s="250" t="s">
        <v>1338</v>
      </c>
    </row>
    <row r="1041" spans="2:25">
      <c r="B1041" s="26"/>
      <c r="C1041" s="39" t="s">
        <v>1204</v>
      </c>
      <c r="D1041" s="39" t="s">
        <v>2026</v>
      </c>
      <c r="E1041" s="40">
        <v>10.75</v>
      </c>
      <c r="F1041" s="40">
        <v>8.375</v>
      </c>
      <c r="G1041" s="40">
        <v>1</v>
      </c>
      <c r="H1041" s="40">
        <f t="shared" si="113"/>
        <v>12.75</v>
      </c>
      <c r="I1041" s="40">
        <f t="shared" si="114"/>
        <v>10.375</v>
      </c>
      <c r="J1041" s="38"/>
      <c r="K1041" s="40">
        <f>H1041</f>
        <v>12.75</v>
      </c>
      <c r="L1041" s="40">
        <f t="shared" si="112"/>
        <v>10.375</v>
      </c>
      <c r="M1041" s="61">
        <v>1</v>
      </c>
      <c r="N1041" s="38">
        <v>2718</v>
      </c>
      <c r="O1041" s="38" t="s">
        <v>1338</v>
      </c>
      <c r="P1041" s="51"/>
      <c r="Q1041" s="38"/>
      <c r="R1041" s="168"/>
      <c r="S1041" s="39"/>
      <c r="T1041" s="43"/>
      <c r="U1041" s="43"/>
      <c r="V1041" s="43"/>
      <c r="W1041" s="43"/>
      <c r="X1041" s="43"/>
      <c r="Y1041" s="250" t="s">
        <v>1338</v>
      </c>
    </row>
    <row r="1042" spans="2:25">
      <c r="B1042" s="26"/>
      <c r="C1042" s="45" t="s">
        <v>1136</v>
      </c>
      <c r="D1042" s="45" t="s">
        <v>2035</v>
      </c>
      <c r="E1042" s="46">
        <v>5.9375</v>
      </c>
      <c r="F1042" s="46">
        <v>4.5625</v>
      </c>
      <c r="G1042" s="46">
        <v>1</v>
      </c>
      <c r="H1042" s="46">
        <f t="shared" si="113"/>
        <v>7.9375</v>
      </c>
      <c r="I1042" s="46">
        <f t="shared" si="114"/>
        <v>6.5625</v>
      </c>
      <c r="J1042" s="44"/>
      <c r="K1042" s="46">
        <f>H1042</f>
        <v>7.9375</v>
      </c>
      <c r="L1042" s="46">
        <f t="shared" si="112"/>
        <v>6.5625</v>
      </c>
      <c r="M1042" s="60">
        <v>1</v>
      </c>
      <c r="N1042" s="44">
        <v>2720</v>
      </c>
      <c r="O1042" s="44" t="s">
        <v>1338</v>
      </c>
      <c r="P1042" s="52"/>
      <c r="Q1042" s="44"/>
      <c r="R1042" s="167"/>
      <c r="S1042" s="45"/>
      <c r="T1042" s="49"/>
      <c r="U1042" s="49"/>
      <c r="V1042" s="49"/>
      <c r="W1042" s="49"/>
      <c r="X1042" s="49"/>
      <c r="Y1042" s="250" t="s">
        <v>1338</v>
      </c>
    </row>
    <row r="1043" spans="2:25">
      <c r="B1043" s="26"/>
      <c r="C1043" s="39" t="s">
        <v>2541</v>
      </c>
      <c r="D1043" s="39" t="s">
        <v>2026</v>
      </c>
      <c r="E1043" s="40">
        <v>4.25</v>
      </c>
      <c r="F1043" s="40">
        <v>4.25</v>
      </c>
      <c r="G1043" s="40">
        <v>0.875</v>
      </c>
      <c r="H1043" s="40">
        <f t="shared" si="113"/>
        <v>6</v>
      </c>
      <c r="I1043" s="40">
        <f t="shared" si="114"/>
        <v>6</v>
      </c>
      <c r="J1043" s="38" t="s">
        <v>318</v>
      </c>
      <c r="K1043" s="40">
        <v>34.875</v>
      </c>
      <c r="L1043" s="40">
        <v>24.375</v>
      </c>
      <c r="M1043" s="61">
        <v>30</v>
      </c>
      <c r="N1043" s="38">
        <v>2747</v>
      </c>
      <c r="O1043" s="38" t="s">
        <v>269</v>
      </c>
      <c r="P1043" s="57">
        <v>44508</v>
      </c>
      <c r="Q1043" s="38"/>
      <c r="R1043" s="168"/>
      <c r="S1043" s="39"/>
      <c r="T1043" s="43"/>
      <c r="U1043" s="43"/>
      <c r="V1043" s="43"/>
      <c r="W1043" s="43"/>
      <c r="X1043" s="43"/>
      <c r="Y1043" s="250" t="s">
        <v>269</v>
      </c>
    </row>
    <row r="1044" spans="2:25">
      <c r="B1044" s="26"/>
      <c r="C1044" s="45" t="s">
        <v>951</v>
      </c>
      <c r="D1044" s="45" t="s">
        <v>2025</v>
      </c>
      <c r="E1044" s="46">
        <v>4.375</v>
      </c>
      <c r="F1044" s="46">
        <v>4.375</v>
      </c>
      <c r="G1044" s="46">
        <v>0.625</v>
      </c>
      <c r="H1044" s="46">
        <f t="shared" si="113"/>
        <v>5.625</v>
      </c>
      <c r="I1044" s="46">
        <f t="shared" si="114"/>
        <v>5.625</v>
      </c>
      <c r="J1044" s="44" t="s">
        <v>302</v>
      </c>
      <c r="K1044" s="46">
        <v>11.311999999999999</v>
      </c>
      <c r="L1044" s="46">
        <v>11.311999999999999</v>
      </c>
      <c r="M1044" s="60">
        <v>4</v>
      </c>
      <c r="N1044" s="44">
        <v>2747</v>
      </c>
      <c r="O1044" s="44" t="s">
        <v>1338</v>
      </c>
      <c r="P1044" s="52"/>
      <c r="Q1044" s="44"/>
      <c r="R1044" s="167"/>
      <c r="S1044" s="45"/>
      <c r="T1044" s="49"/>
      <c r="U1044" s="49"/>
      <c r="V1044" s="49"/>
      <c r="W1044" s="49"/>
      <c r="X1044" s="49"/>
      <c r="Y1044" s="250" t="s">
        <v>1338</v>
      </c>
    </row>
    <row r="1045" spans="2:25">
      <c r="B1045" s="26"/>
      <c r="C1045" s="39" t="s">
        <v>952</v>
      </c>
      <c r="D1045" s="39" t="s">
        <v>2026</v>
      </c>
      <c r="E1045" s="40">
        <v>4.25</v>
      </c>
      <c r="F1045" s="40">
        <v>4.25</v>
      </c>
      <c r="G1045" s="40">
        <v>0.875</v>
      </c>
      <c r="H1045" s="40">
        <f t="shared" si="113"/>
        <v>6</v>
      </c>
      <c r="I1045" s="40">
        <f t="shared" si="114"/>
        <v>6</v>
      </c>
      <c r="J1045" s="38" t="s">
        <v>302</v>
      </c>
      <c r="K1045" s="40">
        <f>H1045*2</f>
        <v>12</v>
      </c>
      <c r="L1045" s="40">
        <f>I1045*2</f>
        <v>12</v>
      </c>
      <c r="M1045" s="61">
        <v>4</v>
      </c>
      <c r="N1045" s="38">
        <v>2747</v>
      </c>
      <c r="O1045" s="38" t="s">
        <v>1338</v>
      </c>
      <c r="P1045" s="51"/>
      <c r="Q1045" s="38"/>
      <c r="R1045" s="168"/>
      <c r="S1045" s="39"/>
      <c r="T1045" s="43"/>
      <c r="U1045" s="43"/>
      <c r="V1045" s="43"/>
      <c r="W1045" s="43"/>
      <c r="X1045" s="43"/>
      <c r="Y1045" s="250" t="s">
        <v>1338</v>
      </c>
    </row>
    <row r="1046" spans="2:25">
      <c r="B1046" s="26"/>
      <c r="C1046" s="45" t="s">
        <v>277</v>
      </c>
      <c r="D1046" s="45" t="s">
        <v>2025</v>
      </c>
      <c r="E1046" s="46">
        <v>15.5</v>
      </c>
      <c r="F1046" s="46">
        <v>11.5</v>
      </c>
      <c r="G1046" s="46">
        <v>2.375</v>
      </c>
      <c r="H1046" s="46">
        <f t="shared" si="113"/>
        <v>20.25</v>
      </c>
      <c r="I1046" s="46">
        <f t="shared" si="114"/>
        <v>16.25</v>
      </c>
      <c r="J1046" s="44" t="s">
        <v>318</v>
      </c>
      <c r="K1046" s="46">
        <v>40.329799999999999</v>
      </c>
      <c r="L1046" s="46">
        <v>32.583300000000001</v>
      </c>
      <c r="M1046" s="60">
        <v>4</v>
      </c>
      <c r="N1046" s="44">
        <v>2753</v>
      </c>
      <c r="O1046" s="44" t="s">
        <v>269</v>
      </c>
      <c r="P1046" s="52" t="s">
        <v>264</v>
      </c>
      <c r="Q1046" s="44"/>
      <c r="R1046" s="167"/>
      <c r="S1046" s="45"/>
      <c r="T1046" s="49"/>
      <c r="U1046" s="49"/>
      <c r="V1046" s="49"/>
      <c r="W1046" s="49"/>
      <c r="X1046" s="49"/>
      <c r="Y1046" s="250" t="s">
        <v>269</v>
      </c>
    </row>
    <row r="1047" spans="2:25">
      <c r="B1047" s="26"/>
      <c r="C1047" s="39" t="s">
        <v>278</v>
      </c>
      <c r="D1047" s="39" t="s">
        <v>301</v>
      </c>
      <c r="E1047" s="40">
        <v>15.34375</v>
      </c>
      <c r="F1047" s="40">
        <v>11.34375</v>
      </c>
      <c r="G1047" s="40">
        <v>2.375</v>
      </c>
      <c r="H1047" s="40">
        <f t="shared" si="113"/>
        <v>20.09375</v>
      </c>
      <c r="I1047" s="40">
        <f t="shared" si="114"/>
        <v>16.09375</v>
      </c>
      <c r="J1047" s="38" t="s">
        <v>318</v>
      </c>
      <c r="K1047" s="40">
        <v>40.329799999999999</v>
      </c>
      <c r="L1047" s="40">
        <v>32.583300000000001</v>
      </c>
      <c r="M1047" s="61">
        <v>4</v>
      </c>
      <c r="N1047" s="38">
        <v>2753</v>
      </c>
      <c r="O1047" s="38" t="s">
        <v>269</v>
      </c>
      <c r="P1047" s="51" t="s">
        <v>264</v>
      </c>
      <c r="Q1047" s="38"/>
      <c r="R1047" s="168"/>
      <c r="S1047" s="39"/>
      <c r="T1047" s="43"/>
      <c r="U1047" s="43"/>
      <c r="V1047" s="43"/>
      <c r="W1047" s="43"/>
      <c r="X1047" s="43"/>
      <c r="Y1047" s="250" t="s">
        <v>269</v>
      </c>
    </row>
    <row r="1048" spans="2:25">
      <c r="B1048" s="26"/>
      <c r="C1048" s="45" t="s">
        <v>2344</v>
      </c>
      <c r="D1048" s="45" t="s">
        <v>2025</v>
      </c>
      <c r="E1048" s="46">
        <v>3.5139999999999998</v>
      </c>
      <c r="F1048" s="46">
        <v>3.0139999999999998</v>
      </c>
      <c r="G1048" s="46">
        <v>1.0349999999999999</v>
      </c>
      <c r="H1048" s="46">
        <f t="shared" si="113"/>
        <v>5.5839999999999996</v>
      </c>
      <c r="I1048" s="46">
        <f t="shared" si="114"/>
        <v>5.0839999999999996</v>
      </c>
      <c r="J1048" s="44" t="s">
        <v>302</v>
      </c>
      <c r="K1048" s="46">
        <v>27.917000000000002</v>
      </c>
      <c r="L1048" s="46">
        <v>15.250999999999999</v>
      </c>
      <c r="M1048" s="60">
        <v>15</v>
      </c>
      <c r="N1048" s="44">
        <v>2761</v>
      </c>
      <c r="O1048" s="44" t="s">
        <v>1351</v>
      </c>
      <c r="P1048" s="53">
        <v>42801</v>
      </c>
      <c r="Q1048" s="44"/>
      <c r="R1048" s="167"/>
      <c r="S1048" s="45"/>
      <c r="T1048" s="49"/>
      <c r="U1048" s="49"/>
      <c r="V1048" s="49"/>
      <c r="W1048" s="49"/>
      <c r="X1048" s="49"/>
      <c r="Y1048" s="250" t="s">
        <v>1351</v>
      </c>
    </row>
    <row r="1049" spans="2:25">
      <c r="B1049" s="26"/>
      <c r="C1049" s="39" t="s">
        <v>2197</v>
      </c>
      <c r="D1049" s="39" t="s">
        <v>2026</v>
      </c>
      <c r="E1049" s="40">
        <v>13.25</v>
      </c>
      <c r="F1049" s="40">
        <v>2.5</v>
      </c>
      <c r="G1049" s="40">
        <v>2.5</v>
      </c>
      <c r="H1049" s="40">
        <f t="shared" si="113"/>
        <v>18.25</v>
      </c>
      <c r="I1049" s="40">
        <f t="shared" si="114"/>
        <v>7.5</v>
      </c>
      <c r="J1049" s="38" t="s">
        <v>318</v>
      </c>
      <c r="K1049" s="40">
        <v>36.5</v>
      </c>
      <c r="L1049" s="40">
        <v>23.1875</v>
      </c>
      <c r="M1049" s="61">
        <v>6</v>
      </c>
      <c r="N1049" s="38">
        <v>2766</v>
      </c>
      <c r="O1049" s="38" t="s">
        <v>269</v>
      </c>
      <c r="P1049" s="51" t="s">
        <v>2198</v>
      </c>
      <c r="Q1049" s="38"/>
      <c r="R1049" s="168"/>
      <c r="S1049" s="39"/>
      <c r="T1049" s="43"/>
      <c r="U1049" s="43"/>
      <c r="V1049" s="43"/>
      <c r="W1049" s="43"/>
      <c r="X1049" s="43"/>
      <c r="Y1049" s="250" t="s">
        <v>269</v>
      </c>
    </row>
    <row r="1050" spans="2:25">
      <c r="B1050" s="26"/>
      <c r="C1050" s="45" t="s">
        <v>801</v>
      </c>
      <c r="D1050" s="45" t="s">
        <v>301</v>
      </c>
      <c r="E1050" s="46">
        <v>4.9583000000000004</v>
      </c>
      <c r="F1050" s="46">
        <v>4.9583000000000004</v>
      </c>
      <c r="G1050" s="46">
        <v>1.1874</v>
      </c>
      <c r="H1050" s="46">
        <f t="shared" si="113"/>
        <v>7.3331</v>
      </c>
      <c r="I1050" s="46">
        <f t="shared" si="114"/>
        <v>7.3331</v>
      </c>
      <c r="J1050" s="44" t="s">
        <v>302</v>
      </c>
      <c r="K1050" s="46">
        <v>36.665799999999997</v>
      </c>
      <c r="L1050" s="46">
        <v>29.332599999999999</v>
      </c>
      <c r="M1050" s="60">
        <v>20</v>
      </c>
      <c r="N1050" s="44">
        <v>2781</v>
      </c>
      <c r="O1050" s="44" t="s">
        <v>269</v>
      </c>
      <c r="P1050" s="52"/>
      <c r="Q1050" s="44"/>
      <c r="R1050" s="167"/>
      <c r="S1050" s="45"/>
      <c r="T1050" s="49"/>
      <c r="U1050" s="49"/>
      <c r="V1050" s="49"/>
      <c r="W1050" s="49"/>
      <c r="X1050" s="49"/>
      <c r="Y1050" s="250" t="s">
        <v>269</v>
      </c>
    </row>
    <row r="1051" spans="2:25">
      <c r="B1051" s="25"/>
      <c r="C1051" s="39" t="s">
        <v>802</v>
      </c>
      <c r="D1051" s="39" t="s">
        <v>2025</v>
      </c>
      <c r="E1051" s="40">
        <v>6.6805000000000003</v>
      </c>
      <c r="F1051" s="40">
        <v>6.6805000000000003</v>
      </c>
      <c r="G1051" s="40">
        <v>0.75</v>
      </c>
      <c r="H1051" s="40">
        <f t="shared" si="113"/>
        <v>8.1805000000000003</v>
      </c>
      <c r="I1051" s="40">
        <f t="shared" si="114"/>
        <v>8.1805000000000003</v>
      </c>
      <c r="J1051" s="38" t="s">
        <v>302</v>
      </c>
      <c r="K1051" s="40">
        <v>40</v>
      </c>
      <c r="L1051" s="40">
        <v>26.722200000000001</v>
      </c>
      <c r="M1051" s="61">
        <v>24</v>
      </c>
      <c r="N1051" s="38">
        <v>2781</v>
      </c>
      <c r="O1051" s="38" t="s">
        <v>269</v>
      </c>
      <c r="P1051" s="51"/>
      <c r="Q1051" s="38"/>
      <c r="R1051" s="168"/>
      <c r="S1051" s="39"/>
      <c r="T1051" s="43"/>
      <c r="U1051" s="43"/>
      <c r="V1051" s="43"/>
      <c r="W1051" s="43"/>
      <c r="X1051" s="43"/>
      <c r="Y1051" s="250" t="s">
        <v>269</v>
      </c>
    </row>
    <row r="1052" spans="2:25">
      <c r="B1052" s="26"/>
      <c r="C1052" s="100" t="s">
        <v>2674</v>
      </c>
      <c r="D1052" s="130" t="s">
        <v>1970</v>
      </c>
      <c r="E1052" s="101">
        <v>5.375</v>
      </c>
      <c r="F1052" s="101">
        <v>5.3257000000000003</v>
      </c>
      <c r="G1052" s="101">
        <v>1.375</v>
      </c>
      <c r="H1052" s="101">
        <v>14.082700000000001</v>
      </c>
      <c r="I1052" s="101">
        <v>5.375</v>
      </c>
      <c r="J1052" s="131" t="s">
        <v>302</v>
      </c>
      <c r="K1052" s="101">
        <v>28.165400000000002</v>
      </c>
      <c r="L1052" s="101">
        <v>26.8749</v>
      </c>
      <c r="M1052" s="132">
        <v>10</v>
      </c>
      <c r="N1052" s="99">
        <v>2782</v>
      </c>
      <c r="O1052" s="99" t="s">
        <v>269</v>
      </c>
      <c r="P1052" s="108">
        <v>44823</v>
      </c>
      <c r="Q1052" s="133"/>
      <c r="R1052" s="166"/>
      <c r="S1052" s="100"/>
      <c r="T1052" s="105"/>
      <c r="U1052" s="105"/>
      <c r="V1052" s="105"/>
      <c r="W1052" s="105"/>
      <c r="X1052" s="105"/>
      <c r="Y1052" s="250" t="s">
        <v>269</v>
      </c>
    </row>
    <row r="1053" spans="2:25">
      <c r="B1053" s="26"/>
      <c r="C1053" s="39" t="s">
        <v>520</v>
      </c>
      <c r="D1053" s="39" t="s">
        <v>2025</v>
      </c>
      <c r="E1053" s="40">
        <v>2.375</v>
      </c>
      <c r="F1053" s="40">
        <v>2.25</v>
      </c>
      <c r="G1053" s="40">
        <v>0.625</v>
      </c>
      <c r="H1053" s="40">
        <f t="shared" ref="H1053:H1076" si="115">(E1053+G1053*2)</f>
        <v>3.625</v>
      </c>
      <c r="I1053" s="40">
        <f t="shared" ref="I1053:I1076" si="116">(F1053+G1053*2)</f>
        <v>3.5</v>
      </c>
      <c r="J1053" s="38" t="s">
        <v>302</v>
      </c>
      <c r="K1053" s="40">
        <f t="shared" ref="K1053:L1056" si="117">H1053*2</f>
        <v>7.25</v>
      </c>
      <c r="L1053" s="40">
        <f t="shared" si="117"/>
        <v>7</v>
      </c>
      <c r="M1053" s="61">
        <v>4</v>
      </c>
      <c r="N1053" s="38">
        <v>2783</v>
      </c>
      <c r="O1053" s="38" t="s">
        <v>1338</v>
      </c>
      <c r="P1053" s="51"/>
      <c r="Q1053" s="38"/>
      <c r="R1053" s="168"/>
      <c r="S1053" s="39"/>
      <c r="T1053" s="43"/>
      <c r="U1053" s="43"/>
      <c r="V1053" s="43"/>
      <c r="W1053" s="43"/>
      <c r="X1053" s="43"/>
      <c r="Y1053" s="250" t="s">
        <v>1338</v>
      </c>
    </row>
    <row r="1054" spans="2:25">
      <c r="B1054" s="26"/>
      <c r="C1054" s="45" t="s">
        <v>521</v>
      </c>
      <c r="D1054" s="45" t="s">
        <v>2026</v>
      </c>
      <c r="E1054" s="46">
        <v>2.25</v>
      </c>
      <c r="F1054" s="46">
        <v>2.125</v>
      </c>
      <c r="G1054" s="46">
        <v>1</v>
      </c>
      <c r="H1054" s="46">
        <f t="shared" si="115"/>
        <v>4.25</v>
      </c>
      <c r="I1054" s="46">
        <f t="shared" si="116"/>
        <v>4.125</v>
      </c>
      <c r="J1054" s="44" t="s">
        <v>302</v>
      </c>
      <c r="K1054" s="46">
        <f t="shared" si="117"/>
        <v>8.5</v>
      </c>
      <c r="L1054" s="46">
        <f t="shared" si="117"/>
        <v>8.25</v>
      </c>
      <c r="M1054" s="60">
        <v>4</v>
      </c>
      <c r="N1054" s="44">
        <v>2783</v>
      </c>
      <c r="O1054" s="44" t="s">
        <v>1338</v>
      </c>
      <c r="P1054" s="52"/>
      <c r="Q1054" s="44"/>
      <c r="R1054" s="167"/>
      <c r="S1054" s="45"/>
      <c r="T1054" s="49"/>
      <c r="U1054" s="49"/>
      <c r="V1054" s="49"/>
      <c r="W1054" s="49"/>
      <c r="X1054" s="49"/>
      <c r="Y1054" s="250" t="s">
        <v>1338</v>
      </c>
    </row>
    <row r="1055" spans="2:25">
      <c r="B1055" s="26"/>
      <c r="C1055" s="39" t="s">
        <v>728</v>
      </c>
      <c r="D1055" s="39" t="s">
        <v>2025</v>
      </c>
      <c r="E1055" s="40">
        <v>3.3125</v>
      </c>
      <c r="F1055" s="40">
        <v>2.5625</v>
      </c>
      <c r="G1055" s="40">
        <v>0.5</v>
      </c>
      <c r="H1055" s="40">
        <f t="shared" si="115"/>
        <v>4.3125</v>
      </c>
      <c r="I1055" s="40">
        <f t="shared" si="116"/>
        <v>3.5625</v>
      </c>
      <c r="J1055" s="38" t="s">
        <v>302</v>
      </c>
      <c r="K1055" s="40">
        <f t="shared" si="117"/>
        <v>8.625</v>
      </c>
      <c r="L1055" s="40">
        <f t="shared" si="117"/>
        <v>7.125</v>
      </c>
      <c r="M1055" s="61">
        <v>4</v>
      </c>
      <c r="N1055" s="38">
        <v>2785</v>
      </c>
      <c r="O1055" s="38" t="s">
        <v>1338</v>
      </c>
      <c r="P1055" s="51"/>
      <c r="Q1055" s="38"/>
      <c r="R1055" s="168"/>
      <c r="S1055" s="39"/>
      <c r="T1055" s="43"/>
      <c r="U1055" s="43"/>
      <c r="V1055" s="43"/>
      <c r="W1055" s="43"/>
      <c r="X1055" s="43"/>
      <c r="Y1055" s="250" t="s">
        <v>1338</v>
      </c>
    </row>
    <row r="1056" spans="2:25">
      <c r="B1056" s="26"/>
      <c r="C1056" s="45" t="s">
        <v>729</v>
      </c>
      <c r="D1056" s="45" t="s">
        <v>301</v>
      </c>
      <c r="E1056" s="46">
        <v>3.3125</v>
      </c>
      <c r="F1056" s="46">
        <v>2.5625</v>
      </c>
      <c r="G1056" s="46">
        <v>0.75</v>
      </c>
      <c r="H1056" s="46">
        <f t="shared" si="115"/>
        <v>4.8125</v>
      </c>
      <c r="I1056" s="46">
        <f t="shared" si="116"/>
        <v>4.0625</v>
      </c>
      <c r="J1056" s="44" t="s">
        <v>302</v>
      </c>
      <c r="K1056" s="46">
        <f t="shared" si="117"/>
        <v>9.625</v>
      </c>
      <c r="L1056" s="46">
        <f t="shared" si="117"/>
        <v>8.125</v>
      </c>
      <c r="M1056" s="60">
        <v>4</v>
      </c>
      <c r="N1056" s="44">
        <v>2785</v>
      </c>
      <c r="O1056" s="44" t="s">
        <v>1338</v>
      </c>
      <c r="P1056" s="52"/>
      <c r="Q1056" s="44"/>
      <c r="R1056" s="167"/>
      <c r="S1056" s="45"/>
      <c r="T1056" s="49"/>
      <c r="U1056" s="49"/>
      <c r="V1056" s="49"/>
      <c r="W1056" s="49"/>
      <c r="X1056" s="49"/>
      <c r="Y1056" s="250" t="s">
        <v>1338</v>
      </c>
    </row>
    <row r="1057" spans="2:25">
      <c r="B1057" s="26"/>
      <c r="C1057" s="39" t="s">
        <v>298</v>
      </c>
      <c r="D1057" s="39" t="s">
        <v>2025</v>
      </c>
      <c r="E1057" s="40">
        <v>3.75</v>
      </c>
      <c r="F1057" s="40">
        <v>4.4375</v>
      </c>
      <c r="G1057" s="40">
        <v>0.75</v>
      </c>
      <c r="H1057" s="40">
        <f t="shared" si="115"/>
        <v>5.25</v>
      </c>
      <c r="I1057" s="40">
        <f t="shared" si="116"/>
        <v>5.9375</v>
      </c>
      <c r="J1057" s="38" t="s">
        <v>302</v>
      </c>
      <c r="K1057" s="40">
        <v>37.291600000000003</v>
      </c>
      <c r="L1057" s="40">
        <v>22.055499999999999</v>
      </c>
      <c r="M1057" s="61">
        <v>24</v>
      </c>
      <c r="N1057" s="38">
        <v>2820</v>
      </c>
      <c r="O1057" s="38" t="s">
        <v>269</v>
      </c>
      <c r="P1057" s="51"/>
      <c r="Q1057" s="38"/>
      <c r="R1057" s="168"/>
      <c r="S1057" s="39"/>
      <c r="T1057" s="43"/>
      <c r="U1057" s="43"/>
      <c r="V1057" s="43"/>
      <c r="W1057" s="43"/>
      <c r="X1057" s="43"/>
      <c r="Y1057" s="250" t="s">
        <v>269</v>
      </c>
    </row>
    <row r="1058" spans="2:25">
      <c r="B1058" s="26"/>
      <c r="C1058" s="45" t="s">
        <v>299</v>
      </c>
      <c r="D1058" s="45" t="s">
        <v>301</v>
      </c>
      <c r="E1058" s="46">
        <v>3.625</v>
      </c>
      <c r="F1058" s="46">
        <v>4.3125</v>
      </c>
      <c r="G1058" s="46">
        <v>1.125</v>
      </c>
      <c r="H1058" s="46">
        <f t="shared" si="115"/>
        <v>5.875</v>
      </c>
      <c r="I1058" s="46">
        <f t="shared" si="116"/>
        <v>6.5625</v>
      </c>
      <c r="J1058" s="44" t="s">
        <v>302</v>
      </c>
      <c r="K1058" s="46">
        <v>33.6875</v>
      </c>
      <c r="L1058" s="46">
        <v>24.2361</v>
      </c>
      <c r="M1058" s="60">
        <v>20</v>
      </c>
      <c r="N1058" s="44">
        <v>2820</v>
      </c>
      <c r="O1058" s="44" t="s">
        <v>269</v>
      </c>
      <c r="P1058" s="52"/>
      <c r="Q1058" s="44"/>
      <c r="R1058" s="167"/>
      <c r="S1058" s="45"/>
      <c r="T1058" s="49"/>
      <c r="U1058" s="49"/>
      <c r="V1058" s="49"/>
      <c r="W1058" s="49"/>
      <c r="X1058" s="49"/>
      <c r="Y1058" s="250" t="s">
        <v>269</v>
      </c>
    </row>
    <row r="1059" spans="2:25">
      <c r="B1059" s="26"/>
      <c r="C1059" s="39" t="s">
        <v>296</v>
      </c>
      <c r="D1059" s="39" t="s">
        <v>2025</v>
      </c>
      <c r="E1059" s="40">
        <v>3.3125</v>
      </c>
      <c r="F1059" s="40">
        <v>3.3125</v>
      </c>
      <c r="G1059" s="40">
        <v>1</v>
      </c>
      <c r="H1059" s="40">
        <f t="shared" si="115"/>
        <v>5.3125</v>
      </c>
      <c r="I1059" s="40">
        <f t="shared" si="116"/>
        <v>5.3125</v>
      </c>
      <c r="J1059" s="38" t="s">
        <v>302</v>
      </c>
      <c r="K1059" s="40">
        <f t="shared" ref="K1059:L1062" si="118">H1059*2</f>
        <v>10.625</v>
      </c>
      <c r="L1059" s="40">
        <f t="shared" si="118"/>
        <v>10.625</v>
      </c>
      <c r="M1059" s="61">
        <v>4</v>
      </c>
      <c r="N1059" s="38">
        <v>2821</v>
      </c>
      <c r="O1059" s="38" t="s">
        <v>1338</v>
      </c>
      <c r="P1059" s="51"/>
      <c r="Q1059" s="38"/>
      <c r="R1059" s="168"/>
      <c r="S1059" s="39"/>
      <c r="T1059" s="43"/>
      <c r="U1059" s="43"/>
      <c r="V1059" s="43"/>
      <c r="W1059" s="43"/>
      <c r="X1059" s="43"/>
      <c r="Y1059" s="250" t="s">
        <v>1338</v>
      </c>
    </row>
    <row r="1060" spans="2:25">
      <c r="B1060" s="26"/>
      <c r="C1060" s="45" t="s">
        <v>297</v>
      </c>
      <c r="D1060" s="45" t="s">
        <v>99</v>
      </c>
      <c r="E1060" s="46">
        <v>3.1875</v>
      </c>
      <c r="F1060" s="46">
        <v>3.1875</v>
      </c>
      <c r="G1060" s="46">
        <v>1.5</v>
      </c>
      <c r="H1060" s="46">
        <f t="shared" si="115"/>
        <v>6.1875</v>
      </c>
      <c r="I1060" s="46">
        <f t="shared" si="116"/>
        <v>6.1875</v>
      </c>
      <c r="J1060" s="44" t="s">
        <v>302</v>
      </c>
      <c r="K1060" s="46">
        <f t="shared" si="118"/>
        <v>12.375</v>
      </c>
      <c r="L1060" s="46">
        <f t="shared" si="118"/>
        <v>12.375</v>
      </c>
      <c r="M1060" s="60">
        <v>4</v>
      </c>
      <c r="N1060" s="44">
        <v>2821</v>
      </c>
      <c r="O1060" s="44" t="s">
        <v>1338</v>
      </c>
      <c r="P1060" s="52"/>
      <c r="Q1060" s="44"/>
      <c r="R1060" s="167"/>
      <c r="S1060" s="45"/>
      <c r="T1060" s="49"/>
      <c r="U1060" s="49"/>
      <c r="V1060" s="49"/>
      <c r="W1060" s="49"/>
      <c r="X1060" s="49"/>
      <c r="Y1060" s="250" t="s">
        <v>1338</v>
      </c>
    </row>
    <row r="1061" spans="2:25">
      <c r="B1061" s="26"/>
      <c r="C1061" s="39" t="s">
        <v>374</v>
      </c>
      <c r="D1061" s="39" t="s">
        <v>2025</v>
      </c>
      <c r="E1061" s="40">
        <v>4</v>
      </c>
      <c r="F1061" s="40">
        <v>3.8125</v>
      </c>
      <c r="G1061" s="40">
        <v>0.6875</v>
      </c>
      <c r="H1061" s="40">
        <f t="shared" si="115"/>
        <v>5.375</v>
      </c>
      <c r="I1061" s="40">
        <f t="shared" si="116"/>
        <v>5.1875</v>
      </c>
      <c r="J1061" s="38" t="s">
        <v>302</v>
      </c>
      <c r="K1061" s="40">
        <f t="shared" si="118"/>
        <v>10.75</v>
      </c>
      <c r="L1061" s="40">
        <f t="shared" si="118"/>
        <v>10.375</v>
      </c>
      <c r="M1061" s="61">
        <v>4</v>
      </c>
      <c r="N1061" s="38">
        <v>2824</v>
      </c>
      <c r="O1061" s="38" t="s">
        <v>1338</v>
      </c>
      <c r="P1061" s="51"/>
      <c r="Q1061" s="38"/>
      <c r="R1061" s="168"/>
      <c r="S1061" s="39"/>
      <c r="T1061" s="43"/>
      <c r="U1061" s="43"/>
      <c r="V1061" s="43"/>
      <c r="W1061" s="43"/>
      <c r="X1061" s="43"/>
      <c r="Y1061" s="250" t="s">
        <v>1338</v>
      </c>
    </row>
    <row r="1062" spans="2:25">
      <c r="B1062" s="26"/>
      <c r="C1062" s="45" t="s">
        <v>375</v>
      </c>
      <c r="D1062" s="45" t="s">
        <v>2035</v>
      </c>
      <c r="E1062" s="46">
        <v>3.5</v>
      </c>
      <c r="F1062" s="46">
        <v>3.6875</v>
      </c>
      <c r="G1062" s="46">
        <v>1</v>
      </c>
      <c r="H1062" s="46">
        <f t="shared" si="115"/>
        <v>5.5</v>
      </c>
      <c r="I1062" s="46">
        <f t="shared" si="116"/>
        <v>5.6875</v>
      </c>
      <c r="J1062" s="44" t="s">
        <v>302</v>
      </c>
      <c r="K1062" s="46">
        <f t="shared" si="118"/>
        <v>11</v>
      </c>
      <c r="L1062" s="46">
        <f t="shared" si="118"/>
        <v>11.375</v>
      </c>
      <c r="M1062" s="60">
        <v>4</v>
      </c>
      <c r="N1062" s="44">
        <v>2824</v>
      </c>
      <c r="O1062" s="44" t="s">
        <v>1338</v>
      </c>
      <c r="P1062" s="52"/>
      <c r="Q1062" s="44"/>
      <c r="R1062" s="167"/>
      <c r="S1062" s="45"/>
      <c r="T1062" s="49"/>
      <c r="U1062" s="49"/>
      <c r="V1062" s="49"/>
      <c r="W1062" s="49"/>
      <c r="X1062" s="49"/>
      <c r="Y1062" s="250" t="s">
        <v>1338</v>
      </c>
    </row>
    <row r="1063" spans="2:25">
      <c r="B1063" s="26"/>
      <c r="C1063" s="39" t="s">
        <v>2247</v>
      </c>
      <c r="D1063" s="39" t="s">
        <v>301</v>
      </c>
      <c r="E1063" s="40">
        <v>11</v>
      </c>
      <c r="F1063" s="40">
        <v>7.5</v>
      </c>
      <c r="G1063" s="40">
        <v>4.25</v>
      </c>
      <c r="H1063" s="40">
        <f t="shared" si="115"/>
        <v>19.5</v>
      </c>
      <c r="I1063" s="40">
        <f t="shared" si="116"/>
        <v>16</v>
      </c>
      <c r="J1063" s="38" t="s">
        <v>318</v>
      </c>
      <c r="K1063" s="40">
        <v>36</v>
      </c>
      <c r="L1063" s="40">
        <v>27</v>
      </c>
      <c r="M1063" s="61">
        <v>4</v>
      </c>
      <c r="N1063" s="38">
        <v>2857</v>
      </c>
      <c r="O1063" s="38" t="s">
        <v>269</v>
      </c>
      <c r="P1063" s="57">
        <v>42388</v>
      </c>
      <c r="Q1063" s="38"/>
      <c r="R1063" s="168"/>
      <c r="S1063" s="39"/>
      <c r="T1063" s="43"/>
      <c r="U1063" s="43"/>
      <c r="V1063" s="43"/>
      <c r="W1063" s="43"/>
      <c r="X1063" s="43"/>
      <c r="Y1063" s="250" t="s">
        <v>269</v>
      </c>
    </row>
    <row r="1064" spans="2:25">
      <c r="B1064" s="26"/>
      <c r="C1064" s="45" t="s">
        <v>268</v>
      </c>
      <c r="D1064" s="45" t="s">
        <v>2026</v>
      </c>
      <c r="E1064" s="46">
        <v>11</v>
      </c>
      <c r="F1064" s="46">
        <v>7.5</v>
      </c>
      <c r="G1064" s="46">
        <v>4.25</v>
      </c>
      <c r="H1064" s="46">
        <f t="shared" si="115"/>
        <v>19.5</v>
      </c>
      <c r="I1064" s="46">
        <f t="shared" si="116"/>
        <v>16</v>
      </c>
      <c r="J1064" s="44"/>
      <c r="K1064" s="46">
        <v>19.5</v>
      </c>
      <c r="L1064" s="46">
        <v>16.0001</v>
      </c>
      <c r="M1064" s="60">
        <v>1</v>
      </c>
      <c r="N1064" s="44">
        <v>2857</v>
      </c>
      <c r="O1064" s="44" t="s">
        <v>1351</v>
      </c>
      <c r="P1064" s="53">
        <v>41696</v>
      </c>
      <c r="Q1064" s="44"/>
      <c r="R1064" s="167"/>
      <c r="S1064" s="45"/>
      <c r="T1064" s="49"/>
      <c r="U1064" s="49"/>
      <c r="V1064" s="49"/>
      <c r="W1064" s="49"/>
      <c r="X1064" s="49"/>
      <c r="Y1064" s="250" t="s">
        <v>1351</v>
      </c>
    </row>
    <row r="1065" spans="2:25">
      <c r="B1065" s="26"/>
      <c r="C1065" s="39" t="s">
        <v>153</v>
      </c>
      <c r="D1065" s="39" t="s">
        <v>2025</v>
      </c>
      <c r="E1065" s="40">
        <v>8.4375</v>
      </c>
      <c r="F1065" s="40">
        <v>1.625</v>
      </c>
      <c r="G1065" s="40">
        <v>0.5625</v>
      </c>
      <c r="H1065" s="40">
        <f t="shared" si="115"/>
        <v>9.5625</v>
      </c>
      <c r="I1065" s="40">
        <f t="shared" si="116"/>
        <v>2.75</v>
      </c>
      <c r="J1065" s="38" t="s">
        <v>302</v>
      </c>
      <c r="K1065" s="40">
        <f>H1065*1</f>
        <v>9.5625</v>
      </c>
      <c r="L1065" s="40">
        <f>I1065*3</f>
        <v>8.25</v>
      </c>
      <c r="M1065" s="61">
        <v>3</v>
      </c>
      <c r="N1065" s="38">
        <v>2860</v>
      </c>
      <c r="O1065" s="38" t="s">
        <v>1338</v>
      </c>
      <c r="P1065" s="51"/>
      <c r="Q1065" s="38"/>
      <c r="R1065" s="168"/>
      <c r="S1065" s="39"/>
      <c r="T1065" s="43"/>
      <c r="U1065" s="43"/>
      <c r="V1065" s="43"/>
      <c r="W1065" s="43"/>
      <c r="X1065" s="43"/>
      <c r="Y1065" s="250" t="s">
        <v>1338</v>
      </c>
    </row>
    <row r="1066" spans="2:25">
      <c r="B1066" s="26"/>
      <c r="C1066" s="45" t="s">
        <v>154</v>
      </c>
      <c r="D1066" s="45" t="s">
        <v>301</v>
      </c>
      <c r="E1066" s="46">
        <v>8.3125</v>
      </c>
      <c r="F1066" s="46">
        <v>1.5</v>
      </c>
      <c r="G1066" s="46">
        <v>0.875</v>
      </c>
      <c r="H1066" s="46">
        <f t="shared" si="115"/>
        <v>10.0625</v>
      </c>
      <c r="I1066" s="46">
        <f t="shared" si="116"/>
        <v>3.25</v>
      </c>
      <c r="J1066" s="44" t="s">
        <v>302</v>
      </c>
      <c r="K1066" s="46">
        <f>H1066*1</f>
        <v>10.0625</v>
      </c>
      <c r="L1066" s="46">
        <f>I1066*3</f>
        <v>9.75</v>
      </c>
      <c r="M1066" s="60">
        <v>3</v>
      </c>
      <c r="N1066" s="44">
        <v>2860</v>
      </c>
      <c r="O1066" s="44" t="s">
        <v>1338</v>
      </c>
      <c r="P1066" s="52"/>
      <c r="Q1066" s="44"/>
      <c r="R1066" s="167"/>
      <c r="S1066" s="45"/>
      <c r="T1066" s="49"/>
      <c r="U1066" s="49"/>
      <c r="V1066" s="49"/>
      <c r="W1066" s="49"/>
      <c r="X1066" s="49"/>
      <c r="Y1066" s="250" t="s">
        <v>1338</v>
      </c>
    </row>
    <row r="1067" spans="2:25">
      <c r="B1067" s="26"/>
      <c r="C1067" s="39" t="s">
        <v>1736</v>
      </c>
      <c r="D1067" s="39" t="s">
        <v>2025</v>
      </c>
      <c r="E1067" s="40">
        <v>3.625</v>
      </c>
      <c r="F1067" s="40">
        <v>3.625</v>
      </c>
      <c r="G1067" s="40">
        <v>2.625</v>
      </c>
      <c r="H1067" s="40">
        <f t="shared" si="115"/>
        <v>8.875</v>
      </c>
      <c r="I1067" s="40">
        <f t="shared" si="116"/>
        <v>8.875</v>
      </c>
      <c r="J1067" s="38" t="s">
        <v>302</v>
      </c>
      <c r="K1067" s="40">
        <v>36.074399999999997</v>
      </c>
      <c r="L1067" s="40">
        <v>26.925599999999999</v>
      </c>
      <c r="M1067" s="61">
        <v>12</v>
      </c>
      <c r="N1067" s="38">
        <v>2866</v>
      </c>
      <c r="O1067" s="38" t="s">
        <v>269</v>
      </c>
      <c r="P1067" s="51"/>
      <c r="Q1067" s="38"/>
      <c r="R1067" s="168"/>
      <c r="S1067" s="39"/>
      <c r="T1067" s="43"/>
      <c r="U1067" s="43"/>
      <c r="V1067" s="43"/>
      <c r="W1067" s="43"/>
      <c r="X1067" s="43"/>
      <c r="Y1067" s="250" t="s">
        <v>269</v>
      </c>
    </row>
    <row r="1068" spans="2:25">
      <c r="B1068" s="26"/>
      <c r="C1068" s="45" t="s">
        <v>1731</v>
      </c>
      <c r="D1068" s="45" t="s">
        <v>2026</v>
      </c>
      <c r="E1068" s="46">
        <v>3.5</v>
      </c>
      <c r="F1068" s="46">
        <v>3.5</v>
      </c>
      <c r="G1068" s="46">
        <v>0.8125</v>
      </c>
      <c r="H1068" s="46">
        <f t="shared" si="115"/>
        <v>5.125</v>
      </c>
      <c r="I1068" s="46">
        <f t="shared" si="116"/>
        <v>5.125</v>
      </c>
      <c r="J1068" s="44"/>
      <c r="K1068" s="46">
        <v>10.097</v>
      </c>
      <c r="L1068" s="46">
        <v>10.097</v>
      </c>
      <c r="M1068" s="60">
        <v>4</v>
      </c>
      <c r="N1068" s="44">
        <v>2866</v>
      </c>
      <c r="O1068" s="44" t="s">
        <v>1338</v>
      </c>
      <c r="P1068" s="52"/>
      <c r="Q1068" s="44"/>
      <c r="R1068" s="167"/>
      <c r="S1068" s="45"/>
      <c r="T1068" s="49"/>
      <c r="U1068" s="49"/>
      <c r="V1068" s="49"/>
      <c r="W1068" s="49"/>
      <c r="X1068" s="49"/>
      <c r="Y1068" s="250" t="s">
        <v>1338</v>
      </c>
    </row>
    <row r="1069" spans="2:25">
      <c r="B1069" s="26"/>
      <c r="C1069" s="39" t="s">
        <v>1732</v>
      </c>
      <c r="D1069" s="39" t="s">
        <v>2025</v>
      </c>
      <c r="E1069" s="40">
        <v>5.25</v>
      </c>
      <c r="F1069" s="40">
        <v>2.0625</v>
      </c>
      <c r="G1069" s="40">
        <v>0.5</v>
      </c>
      <c r="H1069" s="40">
        <f t="shared" si="115"/>
        <v>6.25</v>
      </c>
      <c r="I1069" s="40">
        <f t="shared" si="116"/>
        <v>3.0625</v>
      </c>
      <c r="J1069" s="38" t="s">
        <v>302</v>
      </c>
      <c r="K1069" s="40">
        <v>12.430999999999999</v>
      </c>
      <c r="L1069" s="40">
        <v>6.0279999999999996</v>
      </c>
      <c r="M1069" s="61">
        <v>4</v>
      </c>
      <c r="N1069" s="38">
        <v>2867</v>
      </c>
      <c r="O1069" s="38" t="s">
        <v>1338</v>
      </c>
      <c r="P1069" s="57">
        <v>41696</v>
      </c>
      <c r="Q1069" s="38"/>
      <c r="R1069" s="168"/>
      <c r="S1069" s="39"/>
      <c r="T1069" s="43"/>
      <c r="U1069" s="43"/>
      <c r="V1069" s="43"/>
      <c r="W1069" s="43"/>
      <c r="X1069" s="43"/>
      <c r="Y1069" s="250" t="s">
        <v>1338</v>
      </c>
    </row>
    <row r="1070" spans="2:25">
      <c r="B1070" s="26"/>
      <c r="C1070" s="45" t="s">
        <v>1733</v>
      </c>
      <c r="D1070" s="45" t="s">
        <v>2026</v>
      </c>
      <c r="E1070" s="46">
        <v>5.125</v>
      </c>
      <c r="F1070" s="46">
        <v>1.9375</v>
      </c>
      <c r="G1070" s="46">
        <v>0.5625</v>
      </c>
      <c r="H1070" s="46">
        <f t="shared" si="115"/>
        <v>6.25</v>
      </c>
      <c r="I1070" s="46">
        <f t="shared" si="116"/>
        <v>3.0625</v>
      </c>
      <c r="J1070" s="44" t="s">
        <v>302</v>
      </c>
      <c r="K1070" s="46">
        <v>12.319000000000001</v>
      </c>
      <c r="L1070" s="46">
        <v>5.9169999999999998</v>
      </c>
      <c r="M1070" s="60">
        <v>4</v>
      </c>
      <c r="N1070" s="44">
        <v>2867</v>
      </c>
      <c r="O1070" s="44" t="s">
        <v>1338</v>
      </c>
      <c r="P1070" s="53">
        <v>41696</v>
      </c>
      <c r="Q1070" s="44"/>
      <c r="R1070" s="167"/>
      <c r="S1070" s="45"/>
      <c r="T1070" s="49"/>
      <c r="U1070" s="49"/>
      <c r="V1070" s="49"/>
      <c r="W1070" s="49"/>
      <c r="X1070" s="49"/>
      <c r="Y1070" s="250" t="s">
        <v>1338</v>
      </c>
    </row>
    <row r="1071" spans="2:25">
      <c r="B1071" s="26"/>
      <c r="C1071" s="39" t="s">
        <v>1729</v>
      </c>
      <c r="D1071" s="39" t="s">
        <v>306</v>
      </c>
      <c r="E1071" s="40">
        <v>4.375</v>
      </c>
      <c r="F1071" s="40">
        <v>4.375</v>
      </c>
      <c r="G1071" s="40">
        <v>0.75</v>
      </c>
      <c r="H1071" s="40">
        <f t="shared" si="115"/>
        <v>5.875</v>
      </c>
      <c r="I1071" s="40">
        <f t="shared" si="116"/>
        <v>5.875</v>
      </c>
      <c r="J1071" s="38" t="s">
        <v>302</v>
      </c>
      <c r="K1071" s="40">
        <f t="shared" ref="K1071:K1076" si="119">H1071*1</f>
        <v>5.875</v>
      </c>
      <c r="L1071" s="40">
        <f>I1071*2</f>
        <v>11.75</v>
      </c>
      <c r="M1071" s="61">
        <v>2</v>
      </c>
      <c r="N1071" s="38">
        <v>2869</v>
      </c>
      <c r="O1071" s="38" t="s">
        <v>1338</v>
      </c>
      <c r="P1071" s="51"/>
      <c r="Q1071" s="38"/>
      <c r="R1071" s="168"/>
      <c r="S1071" s="39"/>
      <c r="T1071" s="43"/>
      <c r="U1071" s="43"/>
      <c r="V1071" s="43"/>
      <c r="W1071" s="43"/>
      <c r="X1071" s="43"/>
      <c r="Y1071" s="250" t="s">
        <v>1338</v>
      </c>
    </row>
    <row r="1072" spans="2:25">
      <c r="B1072" s="26"/>
      <c r="C1072" s="45" t="s">
        <v>1730</v>
      </c>
      <c r="D1072" s="45" t="s">
        <v>2026</v>
      </c>
      <c r="E1072" s="46">
        <v>4.25</v>
      </c>
      <c r="F1072" s="46">
        <v>4.25</v>
      </c>
      <c r="G1072" s="46">
        <v>1.25</v>
      </c>
      <c r="H1072" s="46">
        <f t="shared" si="115"/>
        <v>6.75</v>
      </c>
      <c r="I1072" s="46">
        <f t="shared" si="116"/>
        <v>6.75</v>
      </c>
      <c r="J1072" s="44" t="s">
        <v>302</v>
      </c>
      <c r="K1072" s="46">
        <f t="shared" si="119"/>
        <v>6.75</v>
      </c>
      <c r="L1072" s="46">
        <f>I1072*2</f>
        <v>13.5</v>
      </c>
      <c r="M1072" s="60">
        <v>2</v>
      </c>
      <c r="N1072" s="44">
        <v>2869</v>
      </c>
      <c r="O1072" s="44" t="s">
        <v>1338</v>
      </c>
      <c r="P1072" s="52"/>
      <c r="Q1072" s="44"/>
      <c r="R1072" s="167"/>
      <c r="S1072" s="45"/>
      <c r="T1072" s="49"/>
      <c r="U1072" s="49"/>
      <c r="V1072" s="49"/>
      <c r="W1072" s="49"/>
      <c r="X1072" s="49"/>
      <c r="Y1072" s="250" t="s">
        <v>1338</v>
      </c>
    </row>
    <row r="1073" spans="2:25">
      <c r="B1073" s="26"/>
      <c r="C1073" s="39" t="s">
        <v>1727</v>
      </c>
      <c r="D1073" s="39" t="s">
        <v>306</v>
      </c>
      <c r="E1073" s="40">
        <v>4.5</v>
      </c>
      <c r="F1073" s="40">
        <v>4.5</v>
      </c>
      <c r="G1073" s="40">
        <v>2.1875</v>
      </c>
      <c r="H1073" s="40">
        <f t="shared" si="115"/>
        <v>8.875</v>
      </c>
      <c r="I1073" s="40">
        <f t="shared" si="116"/>
        <v>8.875</v>
      </c>
      <c r="J1073" s="38"/>
      <c r="K1073" s="40">
        <f t="shared" si="119"/>
        <v>8.875</v>
      </c>
      <c r="L1073" s="40">
        <f>I1073</f>
        <v>8.875</v>
      </c>
      <c r="M1073" s="61">
        <v>1</v>
      </c>
      <c r="N1073" s="38">
        <v>2870</v>
      </c>
      <c r="O1073" s="38" t="s">
        <v>1338</v>
      </c>
      <c r="P1073" s="51"/>
      <c r="Q1073" s="38"/>
      <c r="R1073" s="168"/>
      <c r="S1073" s="39"/>
      <c r="T1073" s="43"/>
      <c r="U1073" s="43"/>
      <c r="V1073" s="43"/>
      <c r="W1073" s="43"/>
      <c r="X1073" s="43"/>
      <c r="Y1073" s="250" t="s">
        <v>1338</v>
      </c>
    </row>
    <row r="1074" spans="2:25">
      <c r="B1074" s="26"/>
      <c r="C1074" s="45" t="s">
        <v>1728</v>
      </c>
      <c r="D1074" s="45" t="s">
        <v>301</v>
      </c>
      <c r="E1074" s="46">
        <v>4.375</v>
      </c>
      <c r="F1074" s="46">
        <v>4.375</v>
      </c>
      <c r="G1074" s="46">
        <v>2.75</v>
      </c>
      <c r="H1074" s="46">
        <f t="shared" si="115"/>
        <v>9.875</v>
      </c>
      <c r="I1074" s="46">
        <f t="shared" si="116"/>
        <v>9.875</v>
      </c>
      <c r="J1074" s="44"/>
      <c r="K1074" s="46">
        <f t="shared" si="119"/>
        <v>9.875</v>
      </c>
      <c r="L1074" s="46">
        <f>I1074</f>
        <v>9.875</v>
      </c>
      <c r="M1074" s="60">
        <v>1</v>
      </c>
      <c r="N1074" s="44">
        <v>2870</v>
      </c>
      <c r="O1074" s="44" t="s">
        <v>1338</v>
      </c>
      <c r="P1074" s="52"/>
      <c r="Q1074" s="44"/>
      <c r="R1074" s="167"/>
      <c r="S1074" s="45"/>
      <c r="T1074" s="49"/>
      <c r="U1074" s="49"/>
      <c r="V1074" s="49"/>
      <c r="W1074" s="49"/>
      <c r="X1074" s="49"/>
      <c r="Y1074" s="250" t="s">
        <v>1338</v>
      </c>
    </row>
    <row r="1075" spans="2:25">
      <c r="B1075" s="26"/>
      <c r="C1075" s="39" t="s">
        <v>1725</v>
      </c>
      <c r="D1075" s="39" t="s">
        <v>2025</v>
      </c>
      <c r="E1075" s="40">
        <v>7.125</v>
      </c>
      <c r="F1075" s="40">
        <v>7.125</v>
      </c>
      <c r="G1075" s="40">
        <v>1</v>
      </c>
      <c r="H1075" s="40">
        <f t="shared" si="115"/>
        <v>9.125</v>
      </c>
      <c r="I1075" s="40">
        <f t="shared" si="116"/>
        <v>9.125</v>
      </c>
      <c r="J1075" s="38"/>
      <c r="K1075" s="40">
        <f t="shared" si="119"/>
        <v>9.125</v>
      </c>
      <c r="L1075" s="40">
        <f>+I1075</f>
        <v>9.125</v>
      </c>
      <c r="M1075" s="61">
        <v>1</v>
      </c>
      <c r="N1075" s="38">
        <v>2871</v>
      </c>
      <c r="O1075" s="38" t="s">
        <v>1338</v>
      </c>
      <c r="P1075" s="51"/>
      <c r="Q1075" s="38"/>
      <c r="R1075" s="168"/>
      <c r="S1075" s="39"/>
      <c r="T1075" s="43"/>
      <c r="U1075" s="43"/>
      <c r="V1075" s="43"/>
      <c r="W1075" s="43"/>
      <c r="X1075" s="43"/>
      <c r="Y1075" s="250" t="s">
        <v>1338</v>
      </c>
    </row>
    <row r="1076" spans="2:25">
      <c r="B1076" s="26"/>
      <c r="C1076" s="45" t="s">
        <v>1726</v>
      </c>
      <c r="D1076" s="45" t="s">
        <v>301</v>
      </c>
      <c r="E1076" s="46">
        <v>7</v>
      </c>
      <c r="F1076" s="46">
        <v>7</v>
      </c>
      <c r="G1076" s="46">
        <v>1.5</v>
      </c>
      <c r="H1076" s="46">
        <f t="shared" si="115"/>
        <v>10</v>
      </c>
      <c r="I1076" s="46">
        <f t="shared" si="116"/>
        <v>10</v>
      </c>
      <c r="J1076" s="44"/>
      <c r="K1076" s="46">
        <f t="shared" si="119"/>
        <v>10</v>
      </c>
      <c r="L1076" s="46">
        <f>I1076*1</f>
        <v>10</v>
      </c>
      <c r="M1076" s="60">
        <v>1</v>
      </c>
      <c r="N1076" s="44">
        <v>2871</v>
      </c>
      <c r="O1076" s="44" t="s">
        <v>1338</v>
      </c>
      <c r="P1076" s="52"/>
      <c r="Q1076" s="44"/>
      <c r="R1076" s="167"/>
      <c r="S1076" s="45"/>
      <c r="T1076" s="49"/>
      <c r="U1076" s="49"/>
      <c r="V1076" s="49"/>
      <c r="W1076" s="49"/>
      <c r="X1076" s="49"/>
      <c r="Y1076" s="250" t="s">
        <v>1338</v>
      </c>
    </row>
    <row r="1077" spans="2:25">
      <c r="B1077" s="26"/>
      <c r="C1077" s="39" t="s">
        <v>1233</v>
      </c>
      <c r="D1077" s="39" t="s">
        <v>2025</v>
      </c>
      <c r="E1077" s="40">
        <v>3.625</v>
      </c>
      <c r="F1077" s="40">
        <v>2.875</v>
      </c>
      <c r="G1077" s="40">
        <v>0.81299999999999994</v>
      </c>
      <c r="H1077" s="40">
        <v>5.2509999999999994</v>
      </c>
      <c r="I1077" s="40">
        <v>4.5009999999999994</v>
      </c>
      <c r="J1077" s="38" t="s">
        <v>318</v>
      </c>
      <c r="K1077" s="40">
        <v>39.5</v>
      </c>
      <c r="L1077" s="40">
        <v>26.5</v>
      </c>
      <c r="M1077" s="61">
        <v>38</v>
      </c>
      <c r="N1077" s="38">
        <v>2882</v>
      </c>
      <c r="O1077" s="38" t="s">
        <v>269</v>
      </c>
      <c r="P1077" s="57">
        <v>41478</v>
      </c>
      <c r="Q1077" s="65"/>
      <c r="R1077" s="168"/>
      <c r="S1077" s="39"/>
      <c r="T1077" s="43"/>
      <c r="U1077" s="43"/>
      <c r="V1077" s="43"/>
      <c r="W1077" s="43"/>
      <c r="X1077" s="43"/>
      <c r="Y1077" s="250" t="s">
        <v>269</v>
      </c>
    </row>
    <row r="1078" spans="2:25">
      <c r="B1078" s="26"/>
      <c r="C1078" s="45" t="s">
        <v>1234</v>
      </c>
      <c r="D1078" s="45" t="s">
        <v>94</v>
      </c>
      <c r="E1078" s="46">
        <v>3.625</v>
      </c>
      <c r="F1078" s="46">
        <v>2.875</v>
      </c>
      <c r="G1078" s="46">
        <v>1.3129999999999999</v>
      </c>
      <c r="H1078" s="46">
        <v>6.2509999999999994</v>
      </c>
      <c r="I1078" s="46">
        <v>5.5009999999999994</v>
      </c>
      <c r="J1078" s="44" t="s">
        <v>318</v>
      </c>
      <c r="K1078" s="46">
        <v>39.5</v>
      </c>
      <c r="L1078" s="46">
        <v>26.5</v>
      </c>
      <c r="M1078" s="60">
        <v>38</v>
      </c>
      <c r="N1078" s="44">
        <v>2882</v>
      </c>
      <c r="O1078" s="44" t="s">
        <v>269</v>
      </c>
      <c r="P1078" s="53">
        <v>41478</v>
      </c>
      <c r="Q1078" s="66"/>
      <c r="R1078" s="167"/>
      <c r="S1078" s="45"/>
      <c r="T1078" s="49"/>
      <c r="U1078" s="49"/>
      <c r="V1078" s="49"/>
      <c r="W1078" s="49"/>
      <c r="X1078" s="49"/>
      <c r="Y1078" s="250" t="s">
        <v>269</v>
      </c>
    </row>
    <row r="1079" spans="2:25">
      <c r="B1079" s="26"/>
      <c r="C1079" s="39" t="s">
        <v>2080</v>
      </c>
      <c r="D1079" s="39" t="s">
        <v>2025</v>
      </c>
      <c r="E1079" s="40">
        <v>3.75</v>
      </c>
      <c r="F1079" s="40">
        <v>3</v>
      </c>
      <c r="G1079" s="40">
        <v>0.8125</v>
      </c>
      <c r="H1079" s="40">
        <v>6.2509999999999994</v>
      </c>
      <c r="I1079" s="40">
        <v>5.5009999999999994</v>
      </c>
      <c r="J1079" s="38" t="s">
        <v>302</v>
      </c>
      <c r="K1079" s="40">
        <v>15.5</v>
      </c>
      <c r="L1079" s="40">
        <v>13.25</v>
      </c>
      <c r="M1079" s="61">
        <v>9</v>
      </c>
      <c r="N1079" s="38">
        <v>2882</v>
      </c>
      <c r="O1079" s="38" t="s">
        <v>1351</v>
      </c>
      <c r="P1079" s="57">
        <v>41886</v>
      </c>
      <c r="Q1079" s="65"/>
      <c r="R1079" s="168"/>
      <c r="S1079" s="39"/>
      <c r="T1079" s="43"/>
      <c r="U1079" s="43"/>
      <c r="V1079" s="43"/>
      <c r="W1079" s="43"/>
      <c r="X1079" s="43"/>
      <c r="Y1079" s="250" t="s">
        <v>1351</v>
      </c>
    </row>
    <row r="1080" spans="2:25">
      <c r="B1080" s="26"/>
      <c r="C1080" s="45" t="s">
        <v>2479</v>
      </c>
      <c r="D1080" s="45" t="s">
        <v>2026</v>
      </c>
      <c r="E1080" s="46">
        <v>9.5</v>
      </c>
      <c r="F1080" s="46">
        <v>9.5</v>
      </c>
      <c r="G1080" s="46">
        <v>3.5</v>
      </c>
      <c r="H1080" s="46">
        <f>(E1080+G1080*2)</f>
        <v>16.5</v>
      </c>
      <c r="I1080" s="46">
        <f>(F1080+G1080*2)</f>
        <v>16.5</v>
      </c>
      <c r="J1080" s="44" t="s">
        <v>318</v>
      </c>
      <c r="K1080" s="46">
        <v>33</v>
      </c>
      <c r="L1080" s="46">
        <v>29.047000000000001</v>
      </c>
      <c r="M1080" s="60">
        <v>2</v>
      </c>
      <c r="N1080" s="44">
        <v>2884</v>
      </c>
      <c r="O1080" s="44" t="s">
        <v>269</v>
      </c>
      <c r="P1080" s="53">
        <v>42824</v>
      </c>
      <c r="Q1080" s="66" t="s">
        <v>2704</v>
      </c>
      <c r="R1080" s="167"/>
      <c r="S1080" s="45"/>
      <c r="T1080" s="49"/>
      <c r="U1080" s="49"/>
      <c r="V1080" s="49"/>
      <c r="W1080" s="49"/>
      <c r="X1080" s="49"/>
      <c r="Y1080" s="250" t="s">
        <v>269</v>
      </c>
    </row>
    <row r="1081" spans="2:25">
      <c r="B1081" s="26"/>
      <c r="C1081" s="39" t="s">
        <v>2083</v>
      </c>
      <c r="D1081" s="39" t="s">
        <v>2026</v>
      </c>
      <c r="E1081" s="40">
        <v>5.25</v>
      </c>
      <c r="F1081" s="40">
        <v>4.125</v>
      </c>
      <c r="G1081" s="40">
        <v>1.0625</v>
      </c>
      <c r="H1081" s="40">
        <f>(E1081+G1081*2)</f>
        <v>7.375</v>
      </c>
      <c r="I1081" s="40">
        <f>(F1081+G1081*2)</f>
        <v>6.25</v>
      </c>
      <c r="J1081" s="38" t="s">
        <v>318</v>
      </c>
      <c r="K1081" s="40">
        <v>35.9375</v>
      </c>
      <c r="L1081" s="40">
        <v>22.906400000000001</v>
      </c>
      <c r="M1081" s="61">
        <v>20</v>
      </c>
      <c r="N1081" s="38">
        <v>2885</v>
      </c>
      <c r="O1081" s="38" t="s">
        <v>269</v>
      </c>
      <c r="P1081" s="57">
        <v>44305</v>
      </c>
      <c r="Q1081" s="65"/>
      <c r="R1081" s="168"/>
      <c r="S1081" s="39"/>
      <c r="T1081" s="43"/>
      <c r="U1081" s="43"/>
      <c r="V1081" s="43"/>
      <c r="W1081" s="43"/>
      <c r="X1081" s="43"/>
      <c r="Y1081" s="250" t="s">
        <v>269</v>
      </c>
    </row>
    <row r="1082" spans="2:25">
      <c r="B1082" s="26"/>
      <c r="C1082" s="45" t="s">
        <v>2083</v>
      </c>
      <c r="D1082" s="45" t="s">
        <v>94</v>
      </c>
      <c r="E1082" s="46">
        <v>5.25</v>
      </c>
      <c r="F1082" s="46">
        <v>4.125</v>
      </c>
      <c r="G1082" s="46">
        <v>1.0625</v>
      </c>
      <c r="H1082" s="46">
        <f>(E1082+G1082*2)</f>
        <v>7.375</v>
      </c>
      <c r="I1082" s="46">
        <f>(F1082+G1082*2)</f>
        <v>6.25</v>
      </c>
      <c r="J1082" s="44" t="s">
        <v>318</v>
      </c>
      <c r="K1082" s="46">
        <v>18</v>
      </c>
      <c r="L1082" s="46">
        <v>13.875</v>
      </c>
      <c r="M1082" s="60">
        <v>6</v>
      </c>
      <c r="N1082" s="44">
        <v>2885</v>
      </c>
      <c r="O1082" s="44" t="s">
        <v>1351</v>
      </c>
      <c r="P1082" s="53">
        <v>42823</v>
      </c>
      <c r="Q1082" s="66"/>
      <c r="R1082" s="167"/>
      <c r="S1082" s="45"/>
      <c r="T1082" s="49"/>
      <c r="U1082" s="49"/>
      <c r="V1082" s="49"/>
      <c r="W1082" s="49"/>
      <c r="X1082" s="49"/>
      <c r="Y1082" s="250" t="s">
        <v>1351</v>
      </c>
    </row>
    <row r="1083" spans="2:25">
      <c r="B1083" s="26"/>
      <c r="C1083" s="39" t="s">
        <v>2140</v>
      </c>
      <c r="D1083" s="39" t="s">
        <v>94</v>
      </c>
      <c r="E1083" s="40">
        <v>5.75</v>
      </c>
      <c r="F1083" s="40">
        <v>3.3125</v>
      </c>
      <c r="G1083" s="40">
        <v>2.0625</v>
      </c>
      <c r="H1083" s="40">
        <f>(E1083+G1083*2)</f>
        <v>9.875</v>
      </c>
      <c r="I1083" s="40">
        <f>(F1083+G1083*2)</f>
        <v>7.4375</v>
      </c>
      <c r="J1083" s="38" t="s">
        <v>318</v>
      </c>
      <c r="K1083" s="40">
        <v>19.75</v>
      </c>
      <c r="L1083" s="40">
        <v>12.625</v>
      </c>
      <c r="M1083" s="61">
        <v>4</v>
      </c>
      <c r="N1083" s="38">
        <v>2888</v>
      </c>
      <c r="O1083" s="38" t="s">
        <v>1351</v>
      </c>
      <c r="P1083" s="57">
        <v>42047</v>
      </c>
      <c r="Q1083" s="65"/>
      <c r="R1083" s="168"/>
      <c r="S1083" s="39"/>
      <c r="T1083" s="43"/>
      <c r="U1083" s="43"/>
      <c r="V1083" s="43"/>
      <c r="W1083" s="43"/>
      <c r="X1083" s="43"/>
      <c r="Y1083" s="250" t="s">
        <v>1351</v>
      </c>
    </row>
    <row r="1084" spans="2:25">
      <c r="B1084" s="26"/>
      <c r="C1084" s="100" t="s">
        <v>2673</v>
      </c>
      <c r="D1084" s="130" t="s">
        <v>2529</v>
      </c>
      <c r="E1084" s="101">
        <v>6.1870000000000003</v>
      </c>
      <c r="F1084" s="101">
        <v>2.1869999999999998</v>
      </c>
      <c r="G1084" s="101">
        <v>0.625</v>
      </c>
      <c r="H1084" s="101">
        <f>(G1084*2)+E1084</f>
        <v>7.4370000000000003</v>
      </c>
      <c r="I1084" s="101">
        <f>(G1084*2)+F1084</f>
        <v>3.4369999999999998</v>
      </c>
      <c r="J1084" s="131" t="s">
        <v>318</v>
      </c>
      <c r="K1084" s="101">
        <v>37.266399999999997</v>
      </c>
      <c r="L1084" s="101">
        <v>27.438099999999999</v>
      </c>
      <c r="M1084" s="132">
        <v>40</v>
      </c>
      <c r="N1084" s="99">
        <v>2889</v>
      </c>
      <c r="O1084" s="99" t="s">
        <v>269</v>
      </c>
      <c r="P1084" s="108">
        <v>44823</v>
      </c>
      <c r="Q1084" s="133"/>
      <c r="R1084" s="166"/>
      <c r="S1084" s="100"/>
      <c r="T1084" s="105"/>
      <c r="U1084" s="105"/>
      <c r="V1084" s="105"/>
      <c r="W1084" s="105"/>
      <c r="X1084" s="105"/>
      <c r="Y1084" s="250" t="s">
        <v>269</v>
      </c>
    </row>
    <row r="1085" spans="2:25">
      <c r="B1085" s="26"/>
      <c r="C1085" s="45" t="s">
        <v>2305</v>
      </c>
      <c r="D1085" s="45" t="s">
        <v>2025</v>
      </c>
      <c r="E1085" s="46">
        <v>6.25</v>
      </c>
      <c r="F1085" s="46">
        <v>2.25</v>
      </c>
      <c r="G1085" s="46">
        <v>0.625</v>
      </c>
      <c r="H1085" s="46">
        <v>7.5</v>
      </c>
      <c r="I1085" s="46">
        <v>3.5</v>
      </c>
      <c r="J1085" s="44"/>
      <c r="K1085" s="46">
        <f>H1085*1</f>
        <v>7.5</v>
      </c>
      <c r="L1085" s="46">
        <f>I1085*2</f>
        <v>7</v>
      </c>
      <c r="M1085" s="60"/>
      <c r="N1085" s="44">
        <v>2889</v>
      </c>
      <c r="O1085" s="44" t="s">
        <v>1338</v>
      </c>
      <c r="P1085" s="52"/>
      <c r="Q1085" s="66"/>
      <c r="R1085" s="167"/>
      <c r="S1085" s="45"/>
      <c r="T1085" s="49"/>
      <c r="U1085" s="49"/>
      <c r="V1085" s="49"/>
      <c r="W1085" s="49"/>
      <c r="X1085" s="49"/>
      <c r="Y1085" s="250" t="s">
        <v>1338</v>
      </c>
    </row>
    <row r="1086" spans="2:25">
      <c r="B1086" s="26"/>
      <c r="C1086" s="39" t="s">
        <v>2306</v>
      </c>
      <c r="D1086" s="39" t="s">
        <v>2026</v>
      </c>
      <c r="E1086" s="40">
        <v>6.25</v>
      </c>
      <c r="F1086" s="40">
        <v>2.25</v>
      </c>
      <c r="G1086" s="40">
        <v>0.68799999999999994</v>
      </c>
      <c r="H1086" s="40">
        <v>7.6259999999999994</v>
      </c>
      <c r="I1086" s="40">
        <v>3.6259999999999999</v>
      </c>
      <c r="J1086" s="38"/>
      <c r="K1086" s="40">
        <f>H1086*1</f>
        <v>7.6259999999999994</v>
      </c>
      <c r="L1086" s="40">
        <f>I1086*2</f>
        <v>7.2519999999999998</v>
      </c>
      <c r="M1086" s="61"/>
      <c r="N1086" s="38">
        <v>2889</v>
      </c>
      <c r="O1086" s="38" t="s">
        <v>1338</v>
      </c>
      <c r="P1086" s="51"/>
      <c r="Q1086" s="65"/>
      <c r="R1086" s="168"/>
      <c r="S1086" s="39"/>
      <c r="T1086" s="43"/>
      <c r="U1086" s="43"/>
      <c r="V1086" s="43"/>
      <c r="W1086" s="43"/>
      <c r="X1086" s="43"/>
      <c r="Y1086" s="250" t="s">
        <v>1338</v>
      </c>
    </row>
    <row r="1087" spans="2:25">
      <c r="B1087" s="26"/>
      <c r="C1087" s="45" t="s">
        <v>2363</v>
      </c>
      <c r="D1087" s="45" t="s">
        <v>2026</v>
      </c>
      <c r="E1087" s="46">
        <v>4.4375</v>
      </c>
      <c r="F1087" s="46">
        <v>3.6875</v>
      </c>
      <c r="G1087" s="46">
        <v>1.875</v>
      </c>
      <c r="H1087" s="46">
        <f>(E1087+G1087*2)</f>
        <v>8.1875</v>
      </c>
      <c r="I1087" s="46">
        <f>(F1087+G1087*2)</f>
        <v>7.4375</v>
      </c>
      <c r="J1087" s="44" t="s">
        <v>318</v>
      </c>
      <c r="K1087" s="46">
        <v>42.765700000000002</v>
      </c>
      <c r="L1087" s="46">
        <v>25.6</v>
      </c>
      <c r="M1087" s="60">
        <v>20</v>
      </c>
      <c r="N1087" s="44">
        <v>2890</v>
      </c>
      <c r="O1087" s="44" t="s">
        <v>269</v>
      </c>
      <c r="P1087" s="53">
        <v>44292</v>
      </c>
      <c r="Q1087" s="66"/>
      <c r="R1087" s="167"/>
      <c r="S1087" s="45"/>
      <c r="T1087" s="49"/>
      <c r="U1087" s="49"/>
      <c r="V1087" s="49"/>
      <c r="W1087" s="49"/>
      <c r="X1087" s="49"/>
      <c r="Y1087" s="250" t="s">
        <v>269</v>
      </c>
    </row>
    <row r="1088" spans="2:25">
      <c r="B1088" s="26"/>
      <c r="C1088" s="39" t="s">
        <v>2082</v>
      </c>
      <c r="D1088" s="39" t="s">
        <v>94</v>
      </c>
      <c r="E1088" s="40"/>
      <c r="F1088" s="40"/>
      <c r="G1088" s="40"/>
      <c r="H1088" s="40"/>
      <c r="I1088" s="40"/>
      <c r="J1088" s="38" t="s">
        <v>318</v>
      </c>
      <c r="K1088" s="40">
        <v>20.6875</v>
      </c>
      <c r="L1088" s="40">
        <v>12.625</v>
      </c>
      <c r="M1088" s="61">
        <v>2</v>
      </c>
      <c r="N1088" s="38">
        <v>2892</v>
      </c>
      <c r="O1088" s="38" t="s">
        <v>1351</v>
      </c>
      <c r="P1088" s="51" t="s">
        <v>2084</v>
      </c>
      <c r="Q1088" s="65"/>
      <c r="R1088" s="168"/>
      <c r="S1088" s="39"/>
      <c r="T1088" s="43"/>
      <c r="U1088" s="43"/>
      <c r="V1088" s="43"/>
      <c r="W1088" s="43"/>
      <c r="X1088" s="43"/>
      <c r="Y1088" s="250" t="s">
        <v>1351</v>
      </c>
    </row>
    <row r="1089" spans="2:25">
      <c r="B1089" s="26"/>
      <c r="C1089" s="45" t="s">
        <v>1235</v>
      </c>
      <c r="D1089" s="45" t="s">
        <v>94</v>
      </c>
      <c r="E1089" s="46">
        <v>5.625</v>
      </c>
      <c r="F1089" s="46">
        <v>5.625</v>
      </c>
      <c r="G1089" s="46">
        <v>1.8129999999999999</v>
      </c>
      <c r="H1089" s="46">
        <v>9.2509999999999994</v>
      </c>
      <c r="I1089" s="46">
        <v>9.2509999999999994</v>
      </c>
      <c r="J1089" s="44" t="s">
        <v>318</v>
      </c>
      <c r="K1089" s="46">
        <v>36</v>
      </c>
      <c r="L1089" s="46">
        <v>25</v>
      </c>
      <c r="M1089" s="60">
        <v>12</v>
      </c>
      <c r="N1089" s="44">
        <v>2893</v>
      </c>
      <c r="O1089" s="44" t="s">
        <v>269</v>
      </c>
      <c r="P1089" s="53">
        <v>42823</v>
      </c>
      <c r="Q1089" s="66"/>
      <c r="R1089" s="167"/>
      <c r="S1089" s="45"/>
      <c r="T1089" s="49"/>
      <c r="U1089" s="49"/>
      <c r="V1089" s="49"/>
      <c r="W1089" s="49"/>
      <c r="X1089" s="49"/>
      <c r="Y1089" s="250" t="s">
        <v>269</v>
      </c>
    </row>
    <row r="1090" spans="2:25">
      <c r="B1090" s="26"/>
      <c r="C1090" s="39" t="s">
        <v>280</v>
      </c>
      <c r="D1090" s="39" t="s">
        <v>94</v>
      </c>
      <c r="E1090" s="40">
        <v>3.6875</v>
      </c>
      <c r="F1090" s="40">
        <v>2.6875</v>
      </c>
      <c r="G1090" s="40">
        <v>0.875</v>
      </c>
      <c r="H1090" s="40">
        <f>(E1090+G1090*2)</f>
        <v>5.4375</v>
      </c>
      <c r="I1090" s="40">
        <f>(F1090+G1090*2)</f>
        <v>4.4375</v>
      </c>
      <c r="J1090" s="38" t="s">
        <v>318</v>
      </c>
      <c r="K1090" s="40">
        <v>37.25</v>
      </c>
      <c r="L1090" s="40">
        <v>25.125</v>
      </c>
      <c r="M1090" s="61">
        <v>30</v>
      </c>
      <c r="N1090" s="38">
        <v>2894</v>
      </c>
      <c r="O1090" s="38" t="s">
        <v>269</v>
      </c>
      <c r="P1090" s="51" t="s">
        <v>281</v>
      </c>
      <c r="Q1090" s="65" t="s">
        <v>2484</v>
      </c>
      <c r="R1090" s="168"/>
      <c r="S1090" s="39"/>
      <c r="T1090" s="43"/>
      <c r="U1090" s="43"/>
      <c r="V1090" s="43"/>
      <c r="W1090" s="43"/>
      <c r="X1090" s="43"/>
      <c r="Y1090" s="250" t="s">
        <v>269</v>
      </c>
    </row>
    <row r="1091" spans="2:25">
      <c r="B1091" s="26"/>
      <c r="C1091" s="45" t="s">
        <v>280</v>
      </c>
      <c r="D1091" s="45" t="s">
        <v>2026</v>
      </c>
      <c r="E1091" s="46">
        <v>3.6875</v>
      </c>
      <c r="F1091" s="46">
        <v>2.6875</v>
      </c>
      <c r="G1091" s="46">
        <v>0.875</v>
      </c>
      <c r="H1091" s="46">
        <f>(E1091+G1091*2)</f>
        <v>5.4375</v>
      </c>
      <c r="I1091" s="46">
        <f>(F1091+G1091*2)</f>
        <v>4.4375</v>
      </c>
      <c r="J1091" s="44" t="s">
        <v>318</v>
      </c>
      <c r="K1091" s="46">
        <v>44.25</v>
      </c>
      <c r="L1091" s="46">
        <v>23.1251</v>
      </c>
      <c r="M1091" s="60">
        <v>40</v>
      </c>
      <c r="N1091" s="44">
        <v>2894</v>
      </c>
      <c r="O1091" s="44" t="s">
        <v>269</v>
      </c>
      <c r="P1091" s="53">
        <v>44307</v>
      </c>
      <c r="Q1091" s="66"/>
      <c r="R1091" s="167"/>
      <c r="S1091" s="45"/>
      <c r="T1091" s="49"/>
      <c r="U1091" s="49"/>
      <c r="V1091" s="49"/>
      <c r="W1091" s="49"/>
      <c r="X1091" s="49"/>
      <c r="Y1091" s="250" t="s">
        <v>269</v>
      </c>
    </row>
    <row r="1092" spans="2:25">
      <c r="B1092" s="26"/>
      <c r="C1092" s="39" t="s">
        <v>2081</v>
      </c>
      <c r="D1092" s="39" t="s">
        <v>94</v>
      </c>
      <c r="E1092" s="40">
        <v>3.6875</v>
      </c>
      <c r="F1092" s="40">
        <v>2.6875</v>
      </c>
      <c r="G1092" s="40">
        <v>0.875</v>
      </c>
      <c r="H1092" s="40">
        <f>(E1092+G1092*2)</f>
        <v>5.4375</v>
      </c>
      <c r="I1092" s="40">
        <f>(F1092+G1092*2)</f>
        <v>4.4375</v>
      </c>
      <c r="J1092" s="38" t="s">
        <v>318</v>
      </c>
      <c r="K1092" s="40">
        <v>23.125</v>
      </c>
      <c r="L1092" s="40">
        <v>11.125</v>
      </c>
      <c r="M1092" s="61">
        <v>10</v>
      </c>
      <c r="N1092" s="38">
        <v>2894</v>
      </c>
      <c r="O1092" s="38" t="s">
        <v>1351</v>
      </c>
      <c r="P1092" s="51" t="s">
        <v>2084</v>
      </c>
      <c r="Q1092" s="65"/>
      <c r="R1092" s="168"/>
      <c r="S1092" s="39"/>
      <c r="T1092" s="43"/>
      <c r="U1092" s="43"/>
      <c r="V1092" s="43"/>
      <c r="W1092" s="43"/>
      <c r="X1092" s="43"/>
      <c r="Y1092" s="250" t="s">
        <v>1351</v>
      </c>
    </row>
    <row r="1093" spans="2:25">
      <c r="B1093" s="26"/>
      <c r="C1093" s="45" t="s">
        <v>1327</v>
      </c>
      <c r="D1093" s="45" t="s">
        <v>2025</v>
      </c>
      <c r="E1093" s="46">
        <v>3</v>
      </c>
      <c r="F1093" s="46">
        <v>2</v>
      </c>
      <c r="G1093" s="46">
        <v>1.125</v>
      </c>
      <c r="H1093" s="46">
        <v>5.25</v>
      </c>
      <c r="I1093" s="46">
        <v>4.25</v>
      </c>
      <c r="J1093" s="44" t="s">
        <v>318</v>
      </c>
      <c r="K1093" s="46">
        <v>38</v>
      </c>
      <c r="L1093" s="46">
        <v>26.25</v>
      </c>
      <c r="M1093" s="60">
        <v>42</v>
      </c>
      <c r="N1093" s="44">
        <v>2898</v>
      </c>
      <c r="O1093" s="44" t="s">
        <v>269</v>
      </c>
      <c r="P1093" s="52" t="s">
        <v>1325</v>
      </c>
      <c r="Q1093" s="66"/>
      <c r="R1093" s="167"/>
      <c r="S1093" s="45"/>
      <c r="T1093" s="49"/>
      <c r="U1093" s="49"/>
      <c r="V1093" s="49"/>
      <c r="W1093" s="49"/>
      <c r="X1093" s="49"/>
      <c r="Y1093" s="250" t="s">
        <v>269</v>
      </c>
    </row>
    <row r="1094" spans="2:25">
      <c r="B1094" s="26"/>
      <c r="C1094" s="39" t="s">
        <v>1236</v>
      </c>
      <c r="D1094" s="39" t="s">
        <v>94</v>
      </c>
      <c r="E1094" s="40">
        <v>3</v>
      </c>
      <c r="F1094" s="40">
        <v>2</v>
      </c>
      <c r="G1094" s="40">
        <v>1.125</v>
      </c>
      <c r="H1094" s="40">
        <v>5.25</v>
      </c>
      <c r="I1094" s="40">
        <v>4.25</v>
      </c>
      <c r="J1094" s="38" t="s">
        <v>318</v>
      </c>
      <c r="K1094" s="40">
        <v>38</v>
      </c>
      <c r="L1094" s="40">
        <v>26.25</v>
      </c>
      <c r="M1094" s="61">
        <v>42</v>
      </c>
      <c r="N1094" s="38">
        <v>2898</v>
      </c>
      <c r="O1094" s="38" t="s">
        <v>269</v>
      </c>
      <c r="P1094" s="51" t="s">
        <v>1325</v>
      </c>
      <c r="Q1094" s="65"/>
      <c r="R1094" s="168"/>
      <c r="S1094" s="39"/>
      <c r="T1094" s="43"/>
      <c r="U1094" s="43"/>
      <c r="V1094" s="43"/>
      <c r="W1094" s="43"/>
      <c r="X1094" s="43"/>
      <c r="Y1094" s="250" t="s">
        <v>269</v>
      </c>
    </row>
    <row r="1095" spans="2:25">
      <c r="B1095" s="26"/>
      <c r="C1095" s="45" t="s">
        <v>1237</v>
      </c>
      <c r="D1095" s="45" t="s">
        <v>2025</v>
      </c>
      <c r="E1095" s="46">
        <v>3.625</v>
      </c>
      <c r="F1095" s="46">
        <v>2.25</v>
      </c>
      <c r="G1095" s="46">
        <v>1.25</v>
      </c>
      <c r="H1095" s="46">
        <v>6.125</v>
      </c>
      <c r="I1095" s="46">
        <v>4.75</v>
      </c>
      <c r="J1095" s="44" t="s">
        <v>318</v>
      </c>
      <c r="K1095" s="46">
        <v>37.25</v>
      </c>
      <c r="L1095" s="46">
        <v>24.75</v>
      </c>
      <c r="M1095" s="60">
        <v>30</v>
      </c>
      <c r="N1095" s="44">
        <v>2899</v>
      </c>
      <c r="O1095" s="44" t="s">
        <v>269</v>
      </c>
      <c r="P1095" s="52" t="s">
        <v>1325</v>
      </c>
      <c r="Q1095" s="66"/>
      <c r="R1095" s="167"/>
      <c r="S1095" s="45"/>
      <c r="T1095" s="49"/>
      <c r="U1095" s="49"/>
      <c r="V1095" s="49"/>
      <c r="W1095" s="49"/>
      <c r="X1095" s="49"/>
      <c r="Y1095" s="250" t="s">
        <v>269</v>
      </c>
    </row>
    <row r="1096" spans="2:25">
      <c r="B1096" s="26"/>
      <c r="C1096" s="39" t="s">
        <v>1238</v>
      </c>
      <c r="D1096" s="39" t="s">
        <v>94</v>
      </c>
      <c r="E1096" s="40">
        <v>3.625</v>
      </c>
      <c r="F1096" s="40">
        <v>2.25</v>
      </c>
      <c r="G1096" s="40">
        <v>1.25</v>
      </c>
      <c r="H1096" s="40">
        <v>6.125</v>
      </c>
      <c r="I1096" s="40">
        <v>4.75</v>
      </c>
      <c r="J1096" s="38" t="s">
        <v>318</v>
      </c>
      <c r="K1096" s="40">
        <v>37.25</v>
      </c>
      <c r="L1096" s="40">
        <v>24.75</v>
      </c>
      <c r="M1096" s="61">
        <v>30</v>
      </c>
      <c r="N1096" s="38">
        <v>2899</v>
      </c>
      <c r="O1096" s="38" t="s">
        <v>269</v>
      </c>
      <c r="P1096" s="51" t="s">
        <v>1325</v>
      </c>
      <c r="Q1096" s="65"/>
      <c r="R1096" s="168"/>
      <c r="S1096" s="39"/>
      <c r="T1096" s="43"/>
      <c r="U1096" s="43"/>
      <c r="V1096" s="43"/>
      <c r="W1096" s="43"/>
      <c r="X1096" s="43"/>
      <c r="Y1096" s="250" t="s">
        <v>269</v>
      </c>
    </row>
    <row r="1097" spans="2:25">
      <c r="B1097" s="26"/>
      <c r="C1097" s="45" t="s">
        <v>2085</v>
      </c>
      <c r="D1097" s="45" t="s">
        <v>94</v>
      </c>
      <c r="E1097" s="46">
        <v>3.625</v>
      </c>
      <c r="F1097" s="46">
        <v>2.25</v>
      </c>
      <c r="G1097" s="46">
        <v>1.25</v>
      </c>
      <c r="H1097" s="46">
        <f>(E1097+G1097*2)</f>
        <v>6.125</v>
      </c>
      <c r="I1097" s="46">
        <f>(F1097+G1097*2)</f>
        <v>4.75</v>
      </c>
      <c r="J1097" s="44" t="s">
        <v>318</v>
      </c>
      <c r="K1097" s="46">
        <v>24.5</v>
      </c>
      <c r="L1097" s="46">
        <v>19.375</v>
      </c>
      <c r="M1097" s="60">
        <v>16</v>
      </c>
      <c r="N1097" s="44">
        <v>2899</v>
      </c>
      <c r="O1097" s="44" t="s">
        <v>1351</v>
      </c>
      <c r="P1097" s="52" t="s">
        <v>2084</v>
      </c>
      <c r="Q1097" s="66"/>
      <c r="R1097" s="167"/>
      <c r="S1097" s="45"/>
      <c r="T1097" s="49"/>
      <c r="U1097" s="49"/>
      <c r="V1097" s="49"/>
      <c r="W1097" s="49"/>
      <c r="X1097" s="49"/>
      <c r="Y1097" s="250" t="s">
        <v>1351</v>
      </c>
    </row>
    <row r="1098" spans="2:25">
      <c r="B1098" s="26"/>
      <c r="C1098" s="39" t="s">
        <v>1239</v>
      </c>
      <c r="D1098" s="39" t="s">
        <v>2025</v>
      </c>
      <c r="E1098" s="40">
        <v>4.125</v>
      </c>
      <c r="F1098" s="40">
        <v>2.75</v>
      </c>
      <c r="G1098" s="40">
        <v>1.5</v>
      </c>
      <c r="H1098" s="40">
        <v>7.125</v>
      </c>
      <c r="I1098" s="40">
        <v>5.75</v>
      </c>
      <c r="J1098" s="38" t="s">
        <v>318</v>
      </c>
      <c r="K1098" s="40">
        <v>36.5</v>
      </c>
      <c r="L1098" s="40">
        <v>23.5</v>
      </c>
      <c r="M1098" s="61">
        <v>20</v>
      </c>
      <c r="N1098" s="38">
        <v>2900</v>
      </c>
      <c r="O1098" s="38" t="s">
        <v>269</v>
      </c>
      <c r="P1098" s="51" t="s">
        <v>1325</v>
      </c>
      <c r="Q1098" s="65"/>
      <c r="R1098" s="168"/>
      <c r="S1098" s="39"/>
      <c r="T1098" s="43"/>
      <c r="U1098" s="43"/>
      <c r="V1098" s="43"/>
      <c r="W1098" s="43"/>
      <c r="X1098" s="43"/>
      <c r="Y1098" s="250" t="s">
        <v>269</v>
      </c>
    </row>
    <row r="1099" spans="2:25">
      <c r="B1099" s="26"/>
      <c r="C1099" s="45" t="s">
        <v>1240</v>
      </c>
      <c r="D1099" s="45" t="s">
        <v>94</v>
      </c>
      <c r="E1099" s="46">
        <v>4.125</v>
      </c>
      <c r="F1099" s="46">
        <v>2.75</v>
      </c>
      <c r="G1099" s="46">
        <v>1.5</v>
      </c>
      <c r="H1099" s="46">
        <v>7.125</v>
      </c>
      <c r="I1099" s="46">
        <v>5.75</v>
      </c>
      <c r="J1099" s="44" t="s">
        <v>318</v>
      </c>
      <c r="K1099" s="46">
        <v>36.5</v>
      </c>
      <c r="L1099" s="46">
        <v>23.5</v>
      </c>
      <c r="M1099" s="60">
        <v>20</v>
      </c>
      <c r="N1099" s="44">
        <v>2900</v>
      </c>
      <c r="O1099" s="44" t="s">
        <v>269</v>
      </c>
      <c r="P1099" s="52" t="s">
        <v>1325</v>
      </c>
      <c r="Q1099" s="66"/>
      <c r="R1099" s="167"/>
      <c r="S1099" s="45"/>
      <c r="T1099" s="49"/>
      <c r="U1099" s="49"/>
      <c r="V1099" s="49"/>
      <c r="W1099" s="49"/>
      <c r="X1099" s="49"/>
      <c r="Y1099" s="250" t="s">
        <v>269</v>
      </c>
    </row>
    <row r="1100" spans="2:25">
      <c r="B1100" s="26"/>
      <c r="C1100" s="39" t="s">
        <v>1241</v>
      </c>
      <c r="D1100" s="39" t="s">
        <v>2025</v>
      </c>
      <c r="E1100" s="40">
        <v>4.625</v>
      </c>
      <c r="F1100" s="40">
        <v>3.125</v>
      </c>
      <c r="G1100" s="40">
        <v>1.75</v>
      </c>
      <c r="H1100" s="40">
        <v>8.125</v>
      </c>
      <c r="I1100" s="40">
        <v>6.625</v>
      </c>
      <c r="J1100" s="38" t="s">
        <v>318</v>
      </c>
      <c r="K1100" s="40">
        <v>33</v>
      </c>
      <c r="L1100" s="40">
        <v>27.25</v>
      </c>
      <c r="M1100" s="61">
        <v>16</v>
      </c>
      <c r="N1100" s="38">
        <v>2901</v>
      </c>
      <c r="O1100" s="38" t="s">
        <v>269</v>
      </c>
      <c r="P1100" s="51" t="s">
        <v>1325</v>
      </c>
      <c r="Q1100" s="65"/>
      <c r="R1100" s="168"/>
      <c r="S1100" s="39"/>
      <c r="T1100" s="43"/>
      <c r="U1100" s="43"/>
      <c r="V1100" s="43"/>
      <c r="W1100" s="43"/>
      <c r="X1100" s="43"/>
      <c r="Y1100" s="250" t="s">
        <v>269</v>
      </c>
    </row>
    <row r="1101" spans="2:25">
      <c r="B1101" s="26"/>
      <c r="C1101" s="45" t="s">
        <v>1242</v>
      </c>
      <c r="D1101" s="45" t="s">
        <v>94</v>
      </c>
      <c r="E1101" s="46">
        <v>4.625</v>
      </c>
      <c r="F1101" s="46">
        <v>3.125</v>
      </c>
      <c r="G1101" s="46">
        <v>1.75</v>
      </c>
      <c r="H1101" s="46">
        <v>8.125</v>
      </c>
      <c r="I1101" s="46">
        <v>6.625</v>
      </c>
      <c r="J1101" s="44" t="s">
        <v>318</v>
      </c>
      <c r="K1101" s="46">
        <v>33</v>
      </c>
      <c r="L1101" s="46">
        <v>27.25</v>
      </c>
      <c r="M1101" s="60">
        <v>16</v>
      </c>
      <c r="N1101" s="44">
        <v>2901</v>
      </c>
      <c r="O1101" s="44" t="s">
        <v>269</v>
      </c>
      <c r="P1101" s="52" t="s">
        <v>1325</v>
      </c>
      <c r="Q1101" s="66"/>
      <c r="R1101" s="167"/>
      <c r="S1101" s="45"/>
      <c r="T1101" s="49"/>
      <c r="U1101" s="49"/>
      <c r="V1101" s="49"/>
      <c r="W1101" s="49"/>
      <c r="X1101" s="49"/>
      <c r="Y1101" s="250" t="s">
        <v>269</v>
      </c>
    </row>
    <row r="1102" spans="2:25">
      <c r="B1102" s="26"/>
      <c r="C1102" s="39" t="s">
        <v>1243</v>
      </c>
      <c r="D1102" s="39" t="s">
        <v>2025</v>
      </c>
      <c r="E1102" s="40">
        <v>5</v>
      </c>
      <c r="F1102" s="40">
        <v>3.5</v>
      </c>
      <c r="G1102" s="40">
        <v>1.875</v>
      </c>
      <c r="H1102" s="40">
        <v>8.75</v>
      </c>
      <c r="I1102" s="40">
        <v>7.25</v>
      </c>
      <c r="J1102" s="38" t="s">
        <v>318</v>
      </c>
      <c r="K1102" s="40">
        <v>44.75</v>
      </c>
      <c r="L1102" s="40">
        <v>29.5</v>
      </c>
      <c r="M1102" s="61">
        <v>20</v>
      </c>
      <c r="N1102" s="38">
        <v>2902</v>
      </c>
      <c r="O1102" s="38" t="s">
        <v>269</v>
      </c>
      <c r="P1102" s="51" t="s">
        <v>1325</v>
      </c>
      <c r="Q1102" s="65"/>
      <c r="R1102" s="168"/>
      <c r="S1102" s="39"/>
      <c r="T1102" s="43"/>
      <c r="U1102" s="43"/>
      <c r="V1102" s="43"/>
      <c r="W1102" s="43"/>
      <c r="X1102" s="43"/>
      <c r="Y1102" s="250" t="s">
        <v>269</v>
      </c>
    </row>
    <row r="1103" spans="2:25">
      <c r="B1103" s="26"/>
      <c r="C1103" s="45" t="s">
        <v>1244</v>
      </c>
      <c r="D1103" s="45" t="s">
        <v>94</v>
      </c>
      <c r="E1103" s="46">
        <v>5</v>
      </c>
      <c r="F1103" s="46">
        <v>3.5</v>
      </c>
      <c r="G1103" s="46">
        <v>1.875</v>
      </c>
      <c r="H1103" s="46">
        <v>8.75</v>
      </c>
      <c r="I1103" s="46">
        <v>7.25</v>
      </c>
      <c r="J1103" s="44" t="s">
        <v>318</v>
      </c>
      <c r="K1103" s="46">
        <v>44.75</v>
      </c>
      <c r="L1103" s="46">
        <v>29.5</v>
      </c>
      <c r="M1103" s="60">
        <v>20</v>
      </c>
      <c r="N1103" s="44">
        <v>2902</v>
      </c>
      <c r="O1103" s="44" t="s">
        <v>269</v>
      </c>
      <c r="P1103" s="52" t="s">
        <v>1325</v>
      </c>
      <c r="Q1103" s="66"/>
      <c r="R1103" s="167"/>
      <c r="S1103" s="45"/>
      <c r="T1103" s="49"/>
      <c r="U1103" s="49"/>
      <c r="V1103" s="49"/>
      <c r="W1103" s="49"/>
      <c r="X1103" s="49"/>
      <c r="Y1103" s="250" t="s">
        <v>269</v>
      </c>
    </row>
    <row r="1104" spans="2:25">
      <c r="B1104" s="26"/>
      <c r="C1104" s="39" t="s">
        <v>2310</v>
      </c>
      <c r="D1104" s="39" t="s">
        <v>2025</v>
      </c>
      <c r="E1104" s="40">
        <v>5</v>
      </c>
      <c r="F1104" s="40">
        <v>3.5</v>
      </c>
      <c r="G1104" s="40">
        <v>1.875</v>
      </c>
      <c r="H1104" s="40">
        <v>8.75</v>
      </c>
      <c r="I1104" s="40">
        <v>7.25</v>
      </c>
      <c r="J1104" s="38"/>
      <c r="K1104" s="40">
        <f>H1104*1</f>
        <v>8.75</v>
      </c>
      <c r="L1104" s="40">
        <f>I1104*1</f>
        <v>7.25</v>
      </c>
      <c r="M1104" s="61">
        <v>1</v>
      </c>
      <c r="N1104" s="38">
        <v>2902</v>
      </c>
      <c r="O1104" s="38" t="s">
        <v>1338</v>
      </c>
      <c r="P1104" s="51"/>
      <c r="Q1104" s="65"/>
      <c r="R1104" s="168"/>
      <c r="S1104" s="39"/>
      <c r="T1104" s="43"/>
      <c r="U1104" s="43"/>
      <c r="V1104" s="43"/>
      <c r="W1104" s="43"/>
      <c r="X1104" s="43"/>
      <c r="Y1104" s="250" t="s">
        <v>1338</v>
      </c>
    </row>
    <row r="1105" spans="2:25">
      <c r="B1105" s="26"/>
      <c r="C1105" s="45" t="s">
        <v>2311</v>
      </c>
      <c r="D1105" s="45" t="s">
        <v>94</v>
      </c>
      <c r="E1105" s="46">
        <v>5</v>
      </c>
      <c r="F1105" s="46">
        <v>3.5</v>
      </c>
      <c r="G1105" s="46">
        <v>1.875</v>
      </c>
      <c r="H1105" s="46">
        <v>8.75</v>
      </c>
      <c r="I1105" s="46">
        <v>7.25</v>
      </c>
      <c r="J1105" s="44"/>
      <c r="K1105" s="46">
        <f>H1105*1</f>
        <v>8.75</v>
      </c>
      <c r="L1105" s="46">
        <f>I1105*1</f>
        <v>7.25</v>
      </c>
      <c r="M1105" s="60">
        <v>1</v>
      </c>
      <c r="N1105" s="44">
        <v>2902</v>
      </c>
      <c r="O1105" s="44" t="s">
        <v>1338</v>
      </c>
      <c r="P1105" s="52"/>
      <c r="Q1105" s="66"/>
      <c r="R1105" s="167"/>
      <c r="S1105" s="45"/>
      <c r="T1105" s="49"/>
      <c r="U1105" s="49"/>
      <c r="V1105" s="49"/>
      <c r="W1105" s="49"/>
      <c r="X1105" s="49"/>
      <c r="Y1105" s="250" t="s">
        <v>1338</v>
      </c>
    </row>
    <row r="1106" spans="2:25">
      <c r="B1106" s="26"/>
      <c r="C1106" s="39" t="s">
        <v>1245</v>
      </c>
      <c r="D1106" s="39" t="s">
        <v>2025</v>
      </c>
      <c r="E1106" s="40">
        <v>5.5</v>
      </c>
      <c r="F1106" s="40">
        <v>3.875</v>
      </c>
      <c r="G1106" s="40">
        <v>1.9379999999999999</v>
      </c>
      <c r="H1106" s="40">
        <v>9.3759999999999994</v>
      </c>
      <c r="I1106" s="40">
        <v>7.7509999999999994</v>
      </c>
      <c r="J1106" s="38" t="s">
        <v>318</v>
      </c>
      <c r="K1106" s="40">
        <v>38.25</v>
      </c>
      <c r="L1106" s="40">
        <v>31.375</v>
      </c>
      <c r="M1106" s="61">
        <v>16</v>
      </c>
      <c r="N1106" s="38">
        <v>2903</v>
      </c>
      <c r="O1106" s="38" t="s">
        <v>269</v>
      </c>
      <c r="P1106" s="51" t="s">
        <v>1325</v>
      </c>
      <c r="Q1106" s="65"/>
      <c r="R1106" s="168"/>
      <c r="S1106" s="39"/>
      <c r="T1106" s="43"/>
      <c r="U1106" s="43"/>
      <c r="V1106" s="43"/>
      <c r="W1106" s="43"/>
      <c r="X1106" s="43"/>
      <c r="Y1106" s="250" t="s">
        <v>269</v>
      </c>
    </row>
    <row r="1107" spans="2:25">
      <c r="B1107" s="26"/>
      <c r="C1107" s="45" t="s">
        <v>1246</v>
      </c>
      <c r="D1107" s="45" t="s">
        <v>94</v>
      </c>
      <c r="E1107" s="46">
        <v>5.5</v>
      </c>
      <c r="F1107" s="46">
        <v>3.875</v>
      </c>
      <c r="G1107" s="46">
        <v>1.9379999999999999</v>
      </c>
      <c r="H1107" s="46">
        <v>9.3759999999999994</v>
      </c>
      <c r="I1107" s="46">
        <v>7.7509999999999994</v>
      </c>
      <c r="J1107" s="44" t="s">
        <v>318</v>
      </c>
      <c r="K1107" s="46">
        <v>38.25</v>
      </c>
      <c r="L1107" s="46">
        <v>31.375</v>
      </c>
      <c r="M1107" s="60">
        <v>16</v>
      </c>
      <c r="N1107" s="44">
        <v>2903</v>
      </c>
      <c r="O1107" s="44" t="s">
        <v>269</v>
      </c>
      <c r="P1107" s="52" t="s">
        <v>1325</v>
      </c>
      <c r="Q1107" s="66"/>
      <c r="R1107" s="167"/>
      <c r="S1107" s="45"/>
      <c r="T1107" s="49"/>
      <c r="U1107" s="49"/>
      <c r="V1107" s="49"/>
      <c r="W1107" s="49"/>
      <c r="X1107" s="49"/>
      <c r="Y1107" s="250" t="s">
        <v>269</v>
      </c>
    </row>
    <row r="1108" spans="2:25">
      <c r="B1108" s="26"/>
      <c r="C1108" s="39" t="s">
        <v>1247</v>
      </c>
      <c r="D1108" s="39" t="s">
        <v>2025</v>
      </c>
      <c r="E1108" s="40">
        <v>6</v>
      </c>
      <c r="F1108" s="40">
        <v>4.25</v>
      </c>
      <c r="G1108" s="40">
        <v>2.1880000000000002</v>
      </c>
      <c r="H1108" s="40">
        <v>10.376000000000001</v>
      </c>
      <c r="I1108" s="40">
        <v>8.6260000000000012</v>
      </c>
      <c r="J1108" s="38" t="s">
        <v>318</v>
      </c>
      <c r="K1108" s="40">
        <v>42</v>
      </c>
      <c r="L1108" s="40">
        <v>26.5</v>
      </c>
      <c r="M1108" s="61">
        <v>12</v>
      </c>
      <c r="N1108" s="38">
        <v>2904</v>
      </c>
      <c r="O1108" s="38" t="s">
        <v>269</v>
      </c>
      <c r="P1108" s="51" t="s">
        <v>1325</v>
      </c>
      <c r="Q1108" s="65"/>
      <c r="R1108" s="168"/>
      <c r="S1108" s="39"/>
      <c r="T1108" s="43"/>
      <c r="U1108" s="43"/>
      <c r="V1108" s="43"/>
      <c r="W1108" s="43"/>
      <c r="X1108" s="43"/>
      <c r="Y1108" s="250" t="s">
        <v>269</v>
      </c>
    </row>
    <row r="1109" spans="2:25">
      <c r="B1109" s="26"/>
      <c r="C1109" s="45" t="s">
        <v>1248</v>
      </c>
      <c r="D1109" s="45" t="s">
        <v>94</v>
      </c>
      <c r="E1109" s="46">
        <v>6</v>
      </c>
      <c r="F1109" s="46">
        <v>4.25</v>
      </c>
      <c r="G1109" s="46">
        <v>2.1880000000000002</v>
      </c>
      <c r="H1109" s="46">
        <v>10.376000000000001</v>
      </c>
      <c r="I1109" s="46">
        <v>8.6260000000000012</v>
      </c>
      <c r="J1109" s="44" t="s">
        <v>318</v>
      </c>
      <c r="K1109" s="46">
        <v>42</v>
      </c>
      <c r="L1109" s="46">
        <v>26.5</v>
      </c>
      <c r="M1109" s="60">
        <v>12</v>
      </c>
      <c r="N1109" s="44">
        <v>2904</v>
      </c>
      <c r="O1109" s="44" t="s">
        <v>269</v>
      </c>
      <c r="P1109" s="52" t="s">
        <v>1325</v>
      </c>
      <c r="Q1109" s="66"/>
      <c r="R1109" s="167"/>
      <c r="S1109" s="45"/>
      <c r="T1109" s="49"/>
      <c r="U1109" s="49"/>
      <c r="V1109" s="49"/>
      <c r="W1109" s="49"/>
      <c r="X1109" s="49"/>
      <c r="Y1109" s="250" t="s">
        <v>269</v>
      </c>
    </row>
    <row r="1110" spans="2:25">
      <c r="B1110" s="26"/>
      <c r="C1110" s="39" t="s">
        <v>1249</v>
      </c>
      <c r="D1110" s="39" t="s">
        <v>2025</v>
      </c>
      <c r="E1110" s="40">
        <v>6.75</v>
      </c>
      <c r="F1110" s="40">
        <v>4.625</v>
      </c>
      <c r="G1110" s="40">
        <v>2.5</v>
      </c>
      <c r="H1110" s="40">
        <v>11.75</v>
      </c>
      <c r="I1110" s="40">
        <v>9.625</v>
      </c>
      <c r="J1110" s="38" t="s">
        <v>318</v>
      </c>
      <c r="K1110" s="40">
        <v>47.5</v>
      </c>
      <c r="L1110" s="40">
        <v>29.5</v>
      </c>
      <c r="M1110" s="61">
        <v>12</v>
      </c>
      <c r="N1110" s="38">
        <v>2905</v>
      </c>
      <c r="O1110" s="38" t="s">
        <v>269</v>
      </c>
      <c r="P1110" s="51" t="s">
        <v>1325</v>
      </c>
      <c r="Q1110" s="65"/>
      <c r="R1110" s="168"/>
      <c r="S1110" s="39"/>
      <c r="T1110" s="43"/>
      <c r="U1110" s="43"/>
      <c r="V1110" s="43"/>
      <c r="W1110" s="43"/>
      <c r="X1110" s="43"/>
      <c r="Y1110" s="250" t="s">
        <v>269</v>
      </c>
    </row>
    <row r="1111" spans="2:25">
      <c r="B1111" s="26"/>
      <c r="C1111" s="45" t="s">
        <v>1250</v>
      </c>
      <c r="D1111" s="45" t="s">
        <v>94</v>
      </c>
      <c r="E1111" s="46">
        <v>6.75</v>
      </c>
      <c r="F1111" s="46">
        <v>4.625</v>
      </c>
      <c r="G1111" s="46">
        <v>2.5</v>
      </c>
      <c r="H1111" s="46">
        <v>11.75</v>
      </c>
      <c r="I1111" s="46">
        <v>9.625</v>
      </c>
      <c r="J1111" s="44" t="s">
        <v>318</v>
      </c>
      <c r="K1111" s="46">
        <v>47.5</v>
      </c>
      <c r="L1111" s="46">
        <v>29.5</v>
      </c>
      <c r="M1111" s="60">
        <v>12</v>
      </c>
      <c r="N1111" s="44">
        <v>2905</v>
      </c>
      <c r="O1111" s="44" t="s">
        <v>269</v>
      </c>
      <c r="P1111" s="52" t="s">
        <v>1325</v>
      </c>
      <c r="Q1111" s="66"/>
      <c r="R1111" s="167"/>
      <c r="S1111" s="45"/>
      <c r="T1111" s="49"/>
      <c r="U1111" s="49"/>
      <c r="V1111" s="49"/>
      <c r="W1111" s="49"/>
      <c r="X1111" s="49"/>
      <c r="Y1111" s="250" t="s">
        <v>269</v>
      </c>
    </row>
    <row r="1112" spans="2:25">
      <c r="B1112" s="26"/>
      <c r="C1112" s="39" t="s">
        <v>2086</v>
      </c>
      <c r="D1112" s="39" t="s">
        <v>2025</v>
      </c>
      <c r="E1112" s="40">
        <v>6.75</v>
      </c>
      <c r="F1112" s="40">
        <v>4.625</v>
      </c>
      <c r="G1112" s="40">
        <v>2.5</v>
      </c>
      <c r="H1112" s="40">
        <f>(E1112+G1112*2)</f>
        <v>11.75</v>
      </c>
      <c r="I1112" s="40">
        <f>(F1112+G1112*2)</f>
        <v>9.625</v>
      </c>
      <c r="J1112" s="38" t="s">
        <v>302</v>
      </c>
      <c r="K1112" s="40">
        <v>23.875</v>
      </c>
      <c r="L1112" s="40">
        <v>19.445</v>
      </c>
      <c r="M1112" s="61">
        <v>4</v>
      </c>
      <c r="N1112" s="38">
        <v>2905</v>
      </c>
      <c r="O1112" s="38" t="s">
        <v>1351</v>
      </c>
      <c r="P1112" s="51" t="s">
        <v>2084</v>
      </c>
      <c r="Q1112" s="65"/>
      <c r="R1112" s="168"/>
      <c r="S1112" s="39"/>
      <c r="T1112" s="43"/>
      <c r="U1112" s="43"/>
      <c r="V1112" s="43"/>
      <c r="W1112" s="43"/>
      <c r="X1112" s="43"/>
      <c r="Y1112" s="250" t="s">
        <v>1351</v>
      </c>
    </row>
    <row r="1113" spans="2:25">
      <c r="B1113" s="26"/>
      <c r="C1113" s="45" t="s">
        <v>1251</v>
      </c>
      <c r="D1113" s="45" t="s">
        <v>2025</v>
      </c>
      <c r="E1113" s="46">
        <v>8.25</v>
      </c>
      <c r="F1113" s="46">
        <v>5.75</v>
      </c>
      <c r="G1113" s="46">
        <v>3</v>
      </c>
      <c r="H1113" s="46">
        <v>14.25</v>
      </c>
      <c r="I1113" s="46">
        <v>11.75</v>
      </c>
      <c r="J1113" s="44" t="s">
        <v>318</v>
      </c>
      <c r="K1113" s="46">
        <v>43.25</v>
      </c>
      <c r="L1113" s="46">
        <v>23.25</v>
      </c>
      <c r="M1113" s="60">
        <v>6</v>
      </c>
      <c r="N1113" s="44">
        <v>2906</v>
      </c>
      <c r="O1113" s="44" t="s">
        <v>269</v>
      </c>
      <c r="P1113" s="52" t="s">
        <v>1325</v>
      </c>
      <c r="Q1113" s="66"/>
      <c r="R1113" s="167"/>
      <c r="S1113" s="45"/>
      <c r="T1113" s="49"/>
      <c r="U1113" s="49"/>
      <c r="V1113" s="49"/>
      <c r="W1113" s="49"/>
      <c r="X1113" s="49"/>
      <c r="Y1113" s="250" t="s">
        <v>269</v>
      </c>
    </row>
    <row r="1114" spans="2:25">
      <c r="B1114" s="26"/>
      <c r="C1114" s="39" t="s">
        <v>1252</v>
      </c>
      <c r="D1114" s="39" t="s">
        <v>94</v>
      </c>
      <c r="E1114" s="40">
        <v>8.25</v>
      </c>
      <c r="F1114" s="40">
        <v>5.75</v>
      </c>
      <c r="G1114" s="40">
        <v>3</v>
      </c>
      <c r="H1114" s="40">
        <v>14.25</v>
      </c>
      <c r="I1114" s="40">
        <v>11.75</v>
      </c>
      <c r="J1114" s="38" t="s">
        <v>318</v>
      </c>
      <c r="K1114" s="40">
        <v>43.25</v>
      </c>
      <c r="L1114" s="40">
        <v>23.25</v>
      </c>
      <c r="M1114" s="61">
        <v>6</v>
      </c>
      <c r="N1114" s="38">
        <v>2906</v>
      </c>
      <c r="O1114" s="38" t="s">
        <v>269</v>
      </c>
      <c r="P1114" s="51" t="s">
        <v>1325</v>
      </c>
      <c r="Q1114" s="65"/>
      <c r="R1114" s="168"/>
      <c r="S1114" s="39"/>
      <c r="T1114" s="43"/>
      <c r="U1114" s="43"/>
      <c r="V1114" s="43"/>
      <c r="W1114" s="43"/>
      <c r="X1114" s="43"/>
      <c r="Y1114" s="250" t="s">
        <v>269</v>
      </c>
    </row>
    <row r="1115" spans="2:25">
      <c r="B1115" s="26"/>
      <c r="C1115" s="45" t="s">
        <v>1253</v>
      </c>
      <c r="D1115" s="45" t="s">
        <v>2025</v>
      </c>
      <c r="E1115" s="46">
        <v>7.5</v>
      </c>
      <c r="F1115" s="46">
        <v>5</v>
      </c>
      <c r="G1115" s="46">
        <v>2.75</v>
      </c>
      <c r="H1115" s="46">
        <v>13</v>
      </c>
      <c r="I1115" s="46">
        <v>10.5</v>
      </c>
      <c r="J1115" s="44" t="s">
        <v>318</v>
      </c>
      <c r="K1115" s="46">
        <v>44</v>
      </c>
      <c r="L1115" s="46">
        <v>32</v>
      </c>
      <c r="M1115" s="60">
        <v>10</v>
      </c>
      <c r="N1115" s="44">
        <v>2907</v>
      </c>
      <c r="O1115" s="44" t="s">
        <v>269</v>
      </c>
      <c r="P1115" s="52" t="s">
        <v>1325</v>
      </c>
      <c r="Q1115" s="66"/>
      <c r="R1115" s="167"/>
      <c r="S1115" s="45"/>
      <c r="T1115" s="49"/>
      <c r="U1115" s="49"/>
      <c r="V1115" s="49"/>
      <c r="W1115" s="49"/>
      <c r="X1115" s="49"/>
      <c r="Y1115" s="250" t="s">
        <v>269</v>
      </c>
    </row>
    <row r="1116" spans="2:25">
      <c r="B1116" s="26"/>
      <c r="C1116" s="39" t="s">
        <v>1254</v>
      </c>
      <c r="D1116" s="39" t="s">
        <v>94</v>
      </c>
      <c r="E1116" s="40">
        <v>7.5</v>
      </c>
      <c r="F1116" s="40">
        <v>5</v>
      </c>
      <c r="G1116" s="40">
        <v>2.75</v>
      </c>
      <c r="H1116" s="40">
        <v>13</v>
      </c>
      <c r="I1116" s="40">
        <v>10.5</v>
      </c>
      <c r="J1116" s="38" t="s">
        <v>318</v>
      </c>
      <c r="K1116" s="40">
        <v>44</v>
      </c>
      <c r="L1116" s="40">
        <v>32</v>
      </c>
      <c r="M1116" s="61">
        <v>10</v>
      </c>
      <c r="N1116" s="38">
        <v>2907</v>
      </c>
      <c r="O1116" s="38" t="s">
        <v>269</v>
      </c>
      <c r="P1116" s="51" t="s">
        <v>1325</v>
      </c>
      <c r="Q1116" s="65"/>
      <c r="R1116" s="168"/>
      <c r="S1116" s="39"/>
      <c r="T1116" s="43"/>
      <c r="U1116" s="43"/>
      <c r="V1116" s="43"/>
      <c r="W1116" s="43"/>
      <c r="X1116" s="43"/>
      <c r="Y1116" s="250" t="s">
        <v>269</v>
      </c>
    </row>
    <row r="1117" spans="2:25">
      <c r="B1117" s="26"/>
      <c r="C1117" s="45" t="s">
        <v>1255</v>
      </c>
      <c r="D1117" s="45" t="s">
        <v>2025</v>
      </c>
      <c r="E1117" s="46">
        <v>8.75</v>
      </c>
      <c r="F1117" s="46">
        <v>6.5</v>
      </c>
      <c r="G1117" s="46">
        <v>3.25</v>
      </c>
      <c r="H1117" s="46">
        <v>15.25</v>
      </c>
      <c r="I1117" s="46">
        <v>13</v>
      </c>
      <c r="J1117" s="44" t="s">
        <v>318</v>
      </c>
      <c r="K1117" s="46">
        <v>46.25</v>
      </c>
      <c r="L1117" s="46">
        <v>26.25</v>
      </c>
      <c r="M1117" s="60">
        <v>6</v>
      </c>
      <c r="N1117" s="44">
        <v>2908</v>
      </c>
      <c r="O1117" s="44" t="s">
        <v>269</v>
      </c>
      <c r="P1117" s="52" t="s">
        <v>1325</v>
      </c>
      <c r="Q1117" s="66"/>
      <c r="R1117" s="167"/>
      <c r="S1117" s="45"/>
      <c r="T1117" s="49"/>
      <c r="U1117" s="49"/>
      <c r="V1117" s="49"/>
      <c r="W1117" s="49"/>
      <c r="X1117" s="49"/>
      <c r="Y1117" s="250" t="s">
        <v>269</v>
      </c>
    </row>
    <row r="1118" spans="2:25">
      <c r="B1118" s="26"/>
      <c r="C1118" s="39" t="s">
        <v>1256</v>
      </c>
      <c r="D1118" s="39" t="s">
        <v>94</v>
      </c>
      <c r="E1118" s="40">
        <v>8.75</v>
      </c>
      <c r="F1118" s="40">
        <v>6.5</v>
      </c>
      <c r="G1118" s="40">
        <v>3.25</v>
      </c>
      <c r="H1118" s="40">
        <v>15.25</v>
      </c>
      <c r="I1118" s="40">
        <v>13</v>
      </c>
      <c r="J1118" s="38" t="s">
        <v>318</v>
      </c>
      <c r="K1118" s="40">
        <v>46.25</v>
      </c>
      <c r="L1118" s="40">
        <v>26.25</v>
      </c>
      <c r="M1118" s="61">
        <v>6</v>
      </c>
      <c r="N1118" s="38">
        <v>2908</v>
      </c>
      <c r="O1118" s="38" t="s">
        <v>269</v>
      </c>
      <c r="P1118" s="51" t="s">
        <v>1325</v>
      </c>
      <c r="Q1118" s="65"/>
      <c r="R1118" s="168"/>
      <c r="S1118" s="39"/>
      <c r="T1118" s="43"/>
      <c r="U1118" s="43"/>
      <c r="V1118" s="43"/>
      <c r="W1118" s="43"/>
      <c r="X1118" s="43"/>
      <c r="Y1118" s="250" t="s">
        <v>269</v>
      </c>
    </row>
    <row r="1119" spans="2:25">
      <c r="B1119" s="26"/>
      <c r="C1119" s="45" t="s">
        <v>284</v>
      </c>
      <c r="D1119" s="45" t="s">
        <v>2025</v>
      </c>
      <c r="E1119" s="46">
        <v>8.75</v>
      </c>
      <c r="F1119" s="46">
        <v>6.5</v>
      </c>
      <c r="G1119" s="46">
        <v>3.25</v>
      </c>
      <c r="H1119" s="46">
        <v>15.25</v>
      </c>
      <c r="I1119" s="46">
        <v>13</v>
      </c>
      <c r="J1119" s="44"/>
      <c r="K1119" s="46">
        <f>H1119*1</f>
        <v>15.25</v>
      </c>
      <c r="L1119" s="46">
        <f>I1119</f>
        <v>13</v>
      </c>
      <c r="M1119" s="60">
        <v>1</v>
      </c>
      <c r="N1119" s="44">
        <v>2908</v>
      </c>
      <c r="O1119" s="44" t="s">
        <v>1338</v>
      </c>
      <c r="P1119" s="52" t="s">
        <v>286</v>
      </c>
      <c r="Q1119" s="66"/>
      <c r="R1119" s="167"/>
      <c r="S1119" s="45"/>
      <c r="T1119" s="49"/>
      <c r="U1119" s="49"/>
      <c r="V1119" s="49"/>
      <c r="W1119" s="49"/>
      <c r="X1119" s="49"/>
      <c r="Y1119" s="250" t="s">
        <v>1338</v>
      </c>
    </row>
    <row r="1120" spans="2:25">
      <c r="B1120" s="26"/>
      <c r="C1120" s="39" t="s">
        <v>285</v>
      </c>
      <c r="D1120" s="39" t="s">
        <v>94</v>
      </c>
      <c r="E1120" s="40">
        <v>8.75</v>
      </c>
      <c r="F1120" s="40">
        <v>6.5</v>
      </c>
      <c r="G1120" s="40">
        <v>3.25</v>
      </c>
      <c r="H1120" s="40">
        <v>15.25</v>
      </c>
      <c r="I1120" s="40">
        <v>13</v>
      </c>
      <c r="J1120" s="38"/>
      <c r="K1120" s="40">
        <f>H1120*1</f>
        <v>15.25</v>
      </c>
      <c r="L1120" s="40">
        <f>I1120</f>
        <v>13</v>
      </c>
      <c r="M1120" s="61">
        <v>1</v>
      </c>
      <c r="N1120" s="38">
        <v>2908</v>
      </c>
      <c r="O1120" s="38" t="s">
        <v>1338</v>
      </c>
      <c r="P1120" s="51" t="s">
        <v>286</v>
      </c>
      <c r="Q1120" s="65"/>
      <c r="R1120" s="168"/>
      <c r="S1120" s="39"/>
      <c r="T1120" s="43"/>
      <c r="U1120" s="43"/>
      <c r="V1120" s="43"/>
      <c r="W1120" s="43"/>
      <c r="X1120" s="43"/>
      <c r="Y1120" s="250" t="s">
        <v>1338</v>
      </c>
    </row>
    <row r="1121" spans="2:25">
      <c r="B1121" s="26"/>
      <c r="C1121" s="45" t="s">
        <v>1257</v>
      </c>
      <c r="D1121" s="45" t="s">
        <v>2025</v>
      </c>
      <c r="E1121" s="46">
        <v>5</v>
      </c>
      <c r="F1121" s="46">
        <v>3.5</v>
      </c>
      <c r="G1121" s="46">
        <v>0.75</v>
      </c>
      <c r="H1121" s="46">
        <v>6.5</v>
      </c>
      <c r="I1121" s="46">
        <v>5</v>
      </c>
      <c r="J1121" s="44" t="s">
        <v>318</v>
      </c>
      <c r="K1121" s="46">
        <v>39.5</v>
      </c>
      <c r="L1121" s="46">
        <v>26</v>
      </c>
      <c r="M1121" s="60">
        <v>30</v>
      </c>
      <c r="N1121" s="44">
        <v>2909</v>
      </c>
      <c r="O1121" s="44" t="s">
        <v>269</v>
      </c>
      <c r="P1121" s="52" t="s">
        <v>1325</v>
      </c>
      <c r="Q1121" s="66"/>
      <c r="R1121" s="167"/>
      <c r="S1121" s="45"/>
      <c r="T1121" s="49"/>
      <c r="U1121" s="49"/>
      <c r="V1121" s="49"/>
      <c r="W1121" s="49"/>
      <c r="X1121" s="49"/>
      <c r="Y1121" s="250" t="s">
        <v>269</v>
      </c>
    </row>
    <row r="1122" spans="2:25">
      <c r="B1122" s="26"/>
      <c r="C1122" s="39" t="s">
        <v>1258</v>
      </c>
      <c r="D1122" s="39" t="s">
        <v>94</v>
      </c>
      <c r="E1122" s="40">
        <v>5</v>
      </c>
      <c r="F1122" s="40">
        <v>3.5</v>
      </c>
      <c r="G1122" s="40">
        <v>0.75</v>
      </c>
      <c r="H1122" s="40">
        <v>6.5</v>
      </c>
      <c r="I1122" s="40">
        <v>5</v>
      </c>
      <c r="J1122" s="38" t="s">
        <v>318</v>
      </c>
      <c r="K1122" s="40">
        <v>39.5</v>
      </c>
      <c r="L1122" s="40">
        <v>26</v>
      </c>
      <c r="M1122" s="61">
        <v>30</v>
      </c>
      <c r="N1122" s="38">
        <v>2909</v>
      </c>
      <c r="O1122" s="38" t="s">
        <v>269</v>
      </c>
      <c r="P1122" s="51" t="s">
        <v>1325</v>
      </c>
      <c r="Q1122" s="65"/>
      <c r="R1122" s="168"/>
      <c r="S1122" s="39"/>
      <c r="T1122" s="43"/>
      <c r="U1122" s="43"/>
      <c r="V1122" s="43"/>
      <c r="W1122" s="43"/>
      <c r="X1122" s="43"/>
      <c r="Y1122" s="250" t="s">
        <v>269</v>
      </c>
    </row>
    <row r="1123" spans="2:25">
      <c r="B1123" s="26"/>
      <c r="C1123" s="45" t="s">
        <v>2087</v>
      </c>
      <c r="D1123" s="45" t="s">
        <v>94</v>
      </c>
      <c r="E1123" s="46">
        <v>5</v>
      </c>
      <c r="F1123" s="46">
        <v>3.5</v>
      </c>
      <c r="G1123" s="46">
        <v>0.75</v>
      </c>
      <c r="H1123" s="46">
        <f>(E1123+G1123*2)</f>
        <v>6.5</v>
      </c>
      <c r="I1123" s="46">
        <f>(F1123+G1123*2)</f>
        <v>5</v>
      </c>
      <c r="J1123" s="44" t="s">
        <v>318</v>
      </c>
      <c r="K1123" s="46">
        <v>26</v>
      </c>
      <c r="L1123" s="46">
        <v>13.1875</v>
      </c>
      <c r="M1123" s="60">
        <v>10</v>
      </c>
      <c r="N1123" s="44">
        <v>2909</v>
      </c>
      <c r="O1123" s="44" t="s">
        <v>269</v>
      </c>
      <c r="P1123" s="52" t="s">
        <v>2084</v>
      </c>
      <c r="Q1123" s="66"/>
      <c r="R1123" s="167"/>
      <c r="S1123" s="45"/>
      <c r="T1123" s="49"/>
      <c r="U1123" s="49"/>
      <c r="V1123" s="49"/>
      <c r="W1123" s="49"/>
      <c r="X1123" s="49"/>
      <c r="Y1123" s="250" t="s">
        <v>269</v>
      </c>
    </row>
    <row r="1124" spans="2:25">
      <c r="B1124" s="26"/>
      <c r="C1124" s="39" t="s">
        <v>1259</v>
      </c>
      <c r="D1124" s="39" t="s">
        <v>2025</v>
      </c>
      <c r="E1124" s="40">
        <v>10</v>
      </c>
      <c r="F1124" s="40">
        <v>3.375</v>
      </c>
      <c r="G1124" s="40">
        <v>1.875</v>
      </c>
      <c r="H1124" s="40">
        <v>13.75</v>
      </c>
      <c r="I1124" s="40">
        <v>7.125</v>
      </c>
      <c r="J1124" s="38" t="s">
        <v>318</v>
      </c>
      <c r="K1124" s="40">
        <v>41.75</v>
      </c>
      <c r="L1124" s="40">
        <v>29</v>
      </c>
      <c r="M1124" s="61">
        <v>12</v>
      </c>
      <c r="N1124" s="38">
        <v>2910</v>
      </c>
      <c r="O1124" s="38" t="s">
        <v>269</v>
      </c>
      <c r="P1124" s="51" t="s">
        <v>1325</v>
      </c>
      <c r="Q1124" s="65"/>
      <c r="R1124" s="168"/>
      <c r="S1124" s="39"/>
      <c r="T1124" s="43"/>
      <c r="U1124" s="43"/>
      <c r="V1124" s="43"/>
      <c r="W1124" s="43"/>
      <c r="X1124" s="43"/>
      <c r="Y1124" s="250" t="s">
        <v>269</v>
      </c>
    </row>
    <row r="1125" spans="2:25">
      <c r="B1125" s="26"/>
      <c r="C1125" s="45" t="s">
        <v>1260</v>
      </c>
      <c r="D1125" s="45" t="s">
        <v>94</v>
      </c>
      <c r="E1125" s="46">
        <v>10</v>
      </c>
      <c r="F1125" s="46">
        <v>3.375</v>
      </c>
      <c r="G1125" s="46">
        <v>1.875</v>
      </c>
      <c r="H1125" s="46">
        <v>13.75</v>
      </c>
      <c r="I1125" s="46">
        <v>7.125</v>
      </c>
      <c r="J1125" s="44" t="s">
        <v>318</v>
      </c>
      <c r="K1125" s="46">
        <v>41.75</v>
      </c>
      <c r="L1125" s="46">
        <v>29</v>
      </c>
      <c r="M1125" s="60">
        <v>12</v>
      </c>
      <c r="N1125" s="44">
        <v>2910</v>
      </c>
      <c r="O1125" s="44" t="s">
        <v>269</v>
      </c>
      <c r="P1125" s="52" t="s">
        <v>1325</v>
      </c>
      <c r="Q1125" s="66"/>
      <c r="R1125" s="167"/>
      <c r="S1125" s="45"/>
      <c r="T1125" s="49"/>
      <c r="U1125" s="49"/>
      <c r="V1125" s="49"/>
      <c r="W1125" s="49"/>
      <c r="X1125" s="49"/>
      <c r="Y1125" s="250" t="s">
        <v>269</v>
      </c>
    </row>
    <row r="1126" spans="2:25">
      <c r="B1126" s="26"/>
      <c r="C1126" s="39" t="s">
        <v>1261</v>
      </c>
      <c r="D1126" s="39" t="s">
        <v>2025</v>
      </c>
      <c r="E1126" s="40">
        <v>10</v>
      </c>
      <c r="F1126" s="40">
        <v>4.5</v>
      </c>
      <c r="G1126" s="40">
        <v>2</v>
      </c>
      <c r="H1126" s="40">
        <v>14</v>
      </c>
      <c r="I1126" s="40">
        <v>8.5</v>
      </c>
      <c r="J1126" s="38" t="s">
        <v>318</v>
      </c>
      <c r="K1126" s="40">
        <v>28.25</v>
      </c>
      <c r="L1126" s="40">
        <v>26</v>
      </c>
      <c r="M1126" s="61">
        <v>6</v>
      </c>
      <c r="N1126" s="38">
        <v>2911</v>
      </c>
      <c r="O1126" s="38" t="s">
        <v>269</v>
      </c>
      <c r="P1126" s="51" t="s">
        <v>1325</v>
      </c>
      <c r="Q1126" s="65"/>
      <c r="R1126" s="168"/>
      <c r="S1126" s="39"/>
      <c r="T1126" s="43"/>
      <c r="U1126" s="43"/>
      <c r="V1126" s="43"/>
      <c r="W1126" s="43"/>
      <c r="X1126" s="43"/>
      <c r="Y1126" s="250" t="s">
        <v>269</v>
      </c>
    </row>
    <row r="1127" spans="2:25">
      <c r="B1127" s="26"/>
      <c r="C1127" s="45" t="s">
        <v>1262</v>
      </c>
      <c r="D1127" s="45" t="s">
        <v>94</v>
      </c>
      <c r="E1127" s="46">
        <v>10</v>
      </c>
      <c r="F1127" s="46">
        <v>4.5</v>
      </c>
      <c r="G1127" s="46">
        <v>2</v>
      </c>
      <c r="H1127" s="46">
        <v>14</v>
      </c>
      <c r="I1127" s="46">
        <v>8.5</v>
      </c>
      <c r="J1127" s="44" t="s">
        <v>318</v>
      </c>
      <c r="K1127" s="46">
        <v>28.25</v>
      </c>
      <c r="L1127" s="46">
        <v>26</v>
      </c>
      <c r="M1127" s="60">
        <v>6</v>
      </c>
      <c r="N1127" s="44">
        <v>2911</v>
      </c>
      <c r="O1127" s="44" t="s">
        <v>269</v>
      </c>
      <c r="P1127" s="52" t="s">
        <v>1325</v>
      </c>
      <c r="Q1127" s="66"/>
      <c r="R1127" s="167"/>
      <c r="S1127" s="45"/>
      <c r="T1127" s="49"/>
      <c r="U1127" s="49"/>
      <c r="V1127" s="49"/>
      <c r="W1127" s="49"/>
      <c r="X1127" s="49"/>
      <c r="Y1127" s="250" t="s">
        <v>269</v>
      </c>
    </row>
    <row r="1128" spans="2:25">
      <c r="B1128" s="26"/>
      <c r="C1128" s="39" t="s">
        <v>2088</v>
      </c>
      <c r="D1128" s="39" t="s">
        <v>94</v>
      </c>
      <c r="E1128" s="40">
        <v>11</v>
      </c>
      <c r="F1128" s="40">
        <v>3.375</v>
      </c>
      <c r="G1128" s="40">
        <v>1.875</v>
      </c>
      <c r="H1128" s="40">
        <f>(E1128+G1128*2)</f>
        <v>14.75</v>
      </c>
      <c r="I1128" s="40">
        <f>(F1128+G1128*2)</f>
        <v>7.125</v>
      </c>
      <c r="J1128" s="38" t="s">
        <v>318</v>
      </c>
      <c r="K1128" s="40">
        <v>14.75</v>
      </c>
      <c r="L1128" s="40">
        <v>29</v>
      </c>
      <c r="M1128" s="61">
        <v>4</v>
      </c>
      <c r="N1128" s="38">
        <v>2912</v>
      </c>
      <c r="O1128" s="38" t="s">
        <v>1351</v>
      </c>
      <c r="P1128" s="51" t="s">
        <v>2084</v>
      </c>
      <c r="Q1128" s="65"/>
      <c r="R1128" s="168"/>
      <c r="S1128" s="39"/>
      <c r="T1128" s="43"/>
      <c r="U1128" s="43"/>
      <c r="V1128" s="43"/>
      <c r="W1128" s="43"/>
      <c r="X1128" s="43"/>
      <c r="Y1128" s="250" t="s">
        <v>1351</v>
      </c>
    </row>
    <row r="1129" spans="2:25">
      <c r="B1129" s="26"/>
      <c r="C1129" s="45" t="s">
        <v>1263</v>
      </c>
      <c r="D1129" s="45" t="s">
        <v>2025</v>
      </c>
      <c r="E1129" s="46">
        <v>10</v>
      </c>
      <c r="F1129" s="46">
        <v>4.5</v>
      </c>
      <c r="G1129" s="46">
        <v>1</v>
      </c>
      <c r="H1129" s="46">
        <v>12</v>
      </c>
      <c r="I1129" s="46">
        <v>6.5</v>
      </c>
      <c r="J1129" s="44" t="s">
        <v>318</v>
      </c>
      <c r="K1129" s="46">
        <v>36.5</v>
      </c>
      <c r="L1129" s="46">
        <v>26.25</v>
      </c>
      <c r="M1129" s="60">
        <v>12</v>
      </c>
      <c r="N1129" s="44">
        <v>2913</v>
      </c>
      <c r="O1129" s="44" t="s">
        <v>269</v>
      </c>
      <c r="P1129" s="52" t="s">
        <v>1325</v>
      </c>
      <c r="Q1129" s="66"/>
      <c r="R1129" s="167"/>
      <c r="S1129" s="45"/>
      <c r="T1129" s="49"/>
      <c r="U1129" s="49"/>
      <c r="V1129" s="49"/>
      <c r="W1129" s="49"/>
      <c r="X1129" s="49"/>
      <c r="Y1129" s="250" t="s">
        <v>269</v>
      </c>
    </row>
    <row r="1130" spans="2:25">
      <c r="B1130" s="26"/>
      <c r="C1130" s="39" t="s">
        <v>1264</v>
      </c>
      <c r="D1130" s="39" t="s">
        <v>94</v>
      </c>
      <c r="E1130" s="40">
        <v>10</v>
      </c>
      <c r="F1130" s="40">
        <v>4.5</v>
      </c>
      <c r="G1130" s="40">
        <v>1</v>
      </c>
      <c r="H1130" s="40">
        <v>12</v>
      </c>
      <c r="I1130" s="40">
        <v>6.5</v>
      </c>
      <c r="J1130" s="38" t="s">
        <v>318</v>
      </c>
      <c r="K1130" s="40">
        <v>36.5</v>
      </c>
      <c r="L1130" s="40">
        <v>26.25</v>
      </c>
      <c r="M1130" s="61">
        <v>12</v>
      </c>
      <c r="N1130" s="38">
        <v>2913</v>
      </c>
      <c r="O1130" s="38" t="s">
        <v>269</v>
      </c>
      <c r="P1130" s="51" t="s">
        <v>1325</v>
      </c>
      <c r="Q1130" s="65"/>
      <c r="R1130" s="168"/>
      <c r="S1130" s="39"/>
      <c r="T1130" s="43"/>
      <c r="U1130" s="43"/>
      <c r="V1130" s="43"/>
      <c r="W1130" s="43"/>
      <c r="X1130" s="43"/>
      <c r="Y1130" s="250" t="s">
        <v>269</v>
      </c>
    </row>
    <row r="1131" spans="2:25">
      <c r="B1131" s="26"/>
      <c r="C1131" s="45" t="s">
        <v>1265</v>
      </c>
      <c r="D1131" s="45" t="s">
        <v>2025</v>
      </c>
      <c r="E1131" s="46">
        <v>9</v>
      </c>
      <c r="F1131" s="46">
        <v>7.75</v>
      </c>
      <c r="G1131" s="46">
        <v>2.125</v>
      </c>
      <c r="H1131" s="46">
        <v>13.25</v>
      </c>
      <c r="I1131" s="46">
        <v>12</v>
      </c>
      <c r="J1131" s="44" t="s">
        <v>318</v>
      </c>
      <c r="K1131" s="46">
        <v>39.75</v>
      </c>
      <c r="L1131" s="46">
        <v>24</v>
      </c>
      <c r="M1131" s="60">
        <v>6</v>
      </c>
      <c r="N1131" s="44">
        <v>2914</v>
      </c>
      <c r="O1131" s="44" t="s">
        <v>269</v>
      </c>
      <c r="P1131" s="52" t="s">
        <v>1325</v>
      </c>
      <c r="Q1131" s="66"/>
      <c r="R1131" s="167"/>
      <c r="S1131" s="45"/>
      <c r="T1131" s="49"/>
      <c r="U1131" s="49"/>
      <c r="V1131" s="49"/>
      <c r="W1131" s="49"/>
      <c r="X1131" s="49"/>
      <c r="Y1131" s="250" t="s">
        <v>269</v>
      </c>
    </row>
    <row r="1132" spans="2:25">
      <c r="B1132" s="26"/>
      <c r="C1132" s="39" t="s">
        <v>1266</v>
      </c>
      <c r="D1132" s="39" t="s">
        <v>94</v>
      </c>
      <c r="E1132" s="40">
        <v>9</v>
      </c>
      <c r="F1132" s="40">
        <v>7.75</v>
      </c>
      <c r="G1132" s="40">
        <v>2.125</v>
      </c>
      <c r="H1132" s="40">
        <v>13.25</v>
      </c>
      <c r="I1132" s="40">
        <v>12</v>
      </c>
      <c r="J1132" s="38" t="s">
        <v>318</v>
      </c>
      <c r="K1132" s="40">
        <v>39.75</v>
      </c>
      <c r="L1132" s="40">
        <v>24</v>
      </c>
      <c r="M1132" s="61">
        <v>6</v>
      </c>
      <c r="N1132" s="38">
        <v>2914</v>
      </c>
      <c r="O1132" s="38" t="s">
        <v>269</v>
      </c>
      <c r="P1132" s="51" t="s">
        <v>1325</v>
      </c>
      <c r="Q1132" s="65"/>
      <c r="R1132" s="168"/>
      <c r="S1132" s="39"/>
      <c r="T1132" s="43"/>
      <c r="U1132" s="43"/>
      <c r="V1132" s="43"/>
      <c r="W1132" s="43"/>
      <c r="X1132" s="43"/>
      <c r="Y1132" s="250" t="s">
        <v>269</v>
      </c>
    </row>
    <row r="1133" spans="2:25">
      <c r="B1133" s="26"/>
      <c r="C1133" s="45" t="s">
        <v>1267</v>
      </c>
      <c r="D1133" s="45" t="s">
        <v>2025</v>
      </c>
      <c r="E1133" s="46">
        <v>11.125</v>
      </c>
      <c r="F1133" s="46">
        <v>8.625</v>
      </c>
      <c r="G1133" s="46">
        <v>2.5</v>
      </c>
      <c r="H1133" s="46">
        <v>16.125</v>
      </c>
      <c r="I1133" s="46">
        <v>13.625</v>
      </c>
      <c r="J1133" s="44" t="s">
        <v>318</v>
      </c>
      <c r="K1133" s="46">
        <v>32.5</v>
      </c>
      <c r="L1133" s="46">
        <v>27.5</v>
      </c>
      <c r="M1133" s="60">
        <v>4</v>
      </c>
      <c r="N1133" s="44">
        <v>2915</v>
      </c>
      <c r="O1133" s="44" t="s">
        <v>269</v>
      </c>
      <c r="P1133" s="52" t="s">
        <v>1325</v>
      </c>
      <c r="Q1133" s="66"/>
      <c r="R1133" s="167"/>
      <c r="S1133" s="45"/>
      <c r="T1133" s="49"/>
      <c r="U1133" s="49"/>
      <c r="V1133" s="49"/>
      <c r="W1133" s="49"/>
      <c r="X1133" s="49"/>
      <c r="Y1133" s="250" t="s">
        <v>269</v>
      </c>
    </row>
    <row r="1134" spans="2:25">
      <c r="B1134" s="26"/>
      <c r="C1134" s="39" t="s">
        <v>1268</v>
      </c>
      <c r="D1134" s="39" t="s">
        <v>94</v>
      </c>
      <c r="E1134" s="40">
        <v>11.125</v>
      </c>
      <c r="F1134" s="40">
        <v>8.625</v>
      </c>
      <c r="G1134" s="40">
        <v>2.5</v>
      </c>
      <c r="H1134" s="40">
        <v>16.125</v>
      </c>
      <c r="I1134" s="40">
        <v>13.625</v>
      </c>
      <c r="J1134" s="38" t="s">
        <v>318</v>
      </c>
      <c r="K1134" s="40">
        <v>32.5</v>
      </c>
      <c r="L1134" s="40">
        <v>27.5</v>
      </c>
      <c r="M1134" s="61">
        <v>4</v>
      </c>
      <c r="N1134" s="38">
        <v>2915</v>
      </c>
      <c r="O1134" s="38" t="s">
        <v>269</v>
      </c>
      <c r="P1134" s="51" t="s">
        <v>1325</v>
      </c>
      <c r="Q1134" s="65"/>
      <c r="R1134" s="168"/>
      <c r="S1134" s="39"/>
      <c r="T1134" s="43"/>
      <c r="U1134" s="43"/>
      <c r="V1134" s="43"/>
      <c r="W1134" s="43"/>
      <c r="X1134" s="43"/>
      <c r="Y1134" s="250" t="s">
        <v>269</v>
      </c>
    </row>
    <row r="1135" spans="2:25">
      <c r="B1135" s="26"/>
      <c r="C1135" s="45" t="s">
        <v>2090</v>
      </c>
      <c r="D1135" s="45" t="s">
        <v>2025</v>
      </c>
      <c r="E1135" s="46">
        <v>11.125</v>
      </c>
      <c r="F1135" s="46">
        <v>8.625</v>
      </c>
      <c r="G1135" s="46">
        <v>2.5</v>
      </c>
      <c r="H1135" s="46">
        <f>(E1135+G1135*2)</f>
        <v>16.125</v>
      </c>
      <c r="I1135" s="46">
        <f>(F1135+G1135*2)</f>
        <v>13.625</v>
      </c>
      <c r="J1135" s="44" t="s">
        <v>302</v>
      </c>
      <c r="K1135" s="46">
        <v>16.75</v>
      </c>
      <c r="L1135" s="46">
        <v>13.625</v>
      </c>
      <c r="M1135" s="60">
        <v>1</v>
      </c>
      <c r="N1135" s="44">
        <v>2915</v>
      </c>
      <c r="O1135" s="44" t="s">
        <v>1351</v>
      </c>
      <c r="P1135" s="52"/>
      <c r="Q1135" s="66"/>
      <c r="R1135" s="167"/>
      <c r="S1135" s="45"/>
      <c r="T1135" s="49"/>
      <c r="U1135" s="49"/>
      <c r="V1135" s="49"/>
      <c r="W1135" s="49"/>
      <c r="X1135" s="49"/>
      <c r="Y1135" s="250" t="s">
        <v>1351</v>
      </c>
    </row>
    <row r="1136" spans="2:25">
      <c r="B1136" s="26"/>
      <c r="C1136" s="39" t="s">
        <v>2089</v>
      </c>
      <c r="D1136" s="39" t="s">
        <v>94</v>
      </c>
      <c r="E1136" s="40">
        <v>11.125</v>
      </c>
      <c r="F1136" s="40">
        <v>8.625</v>
      </c>
      <c r="G1136" s="40">
        <v>2.5</v>
      </c>
      <c r="H1136" s="40">
        <f>(E1136+G1136*2)</f>
        <v>16.125</v>
      </c>
      <c r="I1136" s="40">
        <f>(F1136+G1136*2)</f>
        <v>13.625</v>
      </c>
      <c r="J1136" s="38" t="s">
        <v>302</v>
      </c>
      <c r="K1136" s="40">
        <v>16.1875</v>
      </c>
      <c r="L1136" s="40">
        <v>13.6875</v>
      </c>
      <c r="M1136" s="61">
        <v>1</v>
      </c>
      <c r="N1136" s="38">
        <v>2915</v>
      </c>
      <c r="O1136" s="38" t="s">
        <v>1351</v>
      </c>
      <c r="P1136" s="51"/>
      <c r="Q1136" s="65"/>
      <c r="R1136" s="168"/>
      <c r="S1136" s="39"/>
      <c r="T1136" s="43"/>
      <c r="U1136" s="43"/>
      <c r="V1136" s="43"/>
      <c r="W1136" s="43"/>
      <c r="X1136" s="43"/>
      <c r="Y1136" s="250" t="s">
        <v>1351</v>
      </c>
    </row>
    <row r="1137" spans="2:25">
      <c r="B1137" s="26"/>
      <c r="C1137" s="45" t="s">
        <v>1269</v>
      </c>
      <c r="D1137" s="45" t="s">
        <v>2025</v>
      </c>
      <c r="E1137" s="46">
        <v>5.5</v>
      </c>
      <c r="F1137" s="46">
        <v>3</v>
      </c>
      <c r="G1137" s="46">
        <v>1.9379999999999999</v>
      </c>
      <c r="H1137" s="46">
        <v>9.3759999999999994</v>
      </c>
      <c r="I1137" s="46">
        <v>6.8759999999999994</v>
      </c>
      <c r="J1137" s="44" t="s">
        <v>318</v>
      </c>
      <c r="K1137" s="46">
        <v>47.75</v>
      </c>
      <c r="L1137" s="46">
        <v>28</v>
      </c>
      <c r="M1137" s="60">
        <v>20</v>
      </c>
      <c r="N1137" s="44">
        <v>2916</v>
      </c>
      <c r="O1137" s="44" t="s">
        <v>269</v>
      </c>
      <c r="P1137" s="52" t="s">
        <v>1325</v>
      </c>
      <c r="Q1137" s="66"/>
      <c r="R1137" s="167"/>
      <c r="S1137" s="45"/>
      <c r="T1137" s="49"/>
      <c r="U1137" s="49"/>
      <c r="V1137" s="49"/>
      <c r="W1137" s="49"/>
      <c r="X1137" s="49"/>
      <c r="Y1137" s="250" t="s">
        <v>269</v>
      </c>
    </row>
    <row r="1138" spans="2:25">
      <c r="B1138" s="26"/>
      <c r="C1138" s="39" t="s">
        <v>1270</v>
      </c>
      <c r="D1138" s="39" t="s">
        <v>94</v>
      </c>
      <c r="E1138" s="40">
        <v>5.5</v>
      </c>
      <c r="F1138" s="40">
        <v>3</v>
      </c>
      <c r="G1138" s="40">
        <v>1.9379999999999999</v>
      </c>
      <c r="H1138" s="40">
        <v>9.3759999999999994</v>
      </c>
      <c r="I1138" s="40">
        <v>6.8759999999999994</v>
      </c>
      <c r="J1138" s="38" t="s">
        <v>318</v>
      </c>
      <c r="K1138" s="40">
        <v>47.75</v>
      </c>
      <c r="L1138" s="40">
        <v>28</v>
      </c>
      <c r="M1138" s="61">
        <v>20</v>
      </c>
      <c r="N1138" s="38">
        <v>2916</v>
      </c>
      <c r="O1138" s="38" t="s">
        <v>269</v>
      </c>
      <c r="P1138" s="51" t="s">
        <v>1325</v>
      </c>
      <c r="Q1138" s="65"/>
      <c r="R1138" s="168"/>
      <c r="S1138" s="39"/>
      <c r="T1138" s="43"/>
      <c r="U1138" s="43"/>
      <c r="V1138" s="43"/>
      <c r="W1138" s="43"/>
      <c r="X1138" s="43"/>
      <c r="Y1138" s="250" t="s">
        <v>269</v>
      </c>
    </row>
    <row r="1139" spans="2:25">
      <c r="B1139" s="26"/>
      <c r="C1139" s="45" t="s">
        <v>1271</v>
      </c>
      <c r="D1139" s="45" t="s">
        <v>2025</v>
      </c>
      <c r="E1139" s="46">
        <v>6.5</v>
      </c>
      <c r="F1139" s="46">
        <v>3.75</v>
      </c>
      <c r="G1139" s="46">
        <v>2</v>
      </c>
      <c r="H1139" s="46">
        <v>10.5</v>
      </c>
      <c r="I1139" s="46">
        <v>7.75</v>
      </c>
      <c r="J1139" s="44" t="s">
        <v>318</v>
      </c>
      <c r="K1139" s="46">
        <v>42.5</v>
      </c>
      <c r="L1139" s="46">
        <v>24</v>
      </c>
      <c r="M1139" s="60">
        <v>12</v>
      </c>
      <c r="N1139" s="44">
        <v>2917</v>
      </c>
      <c r="O1139" s="44" t="s">
        <v>269</v>
      </c>
      <c r="P1139" s="52" t="s">
        <v>1325</v>
      </c>
      <c r="Q1139" s="66"/>
      <c r="R1139" s="167"/>
      <c r="S1139" s="45"/>
      <c r="T1139" s="49"/>
      <c r="U1139" s="49"/>
      <c r="V1139" s="49"/>
      <c r="W1139" s="49"/>
      <c r="X1139" s="49"/>
      <c r="Y1139" s="250" t="s">
        <v>269</v>
      </c>
    </row>
    <row r="1140" spans="2:25">
      <c r="B1140" s="26"/>
      <c r="C1140" s="39" t="s">
        <v>1272</v>
      </c>
      <c r="D1140" s="39" t="s">
        <v>94</v>
      </c>
      <c r="E1140" s="40">
        <v>6.5</v>
      </c>
      <c r="F1140" s="40">
        <v>3.75</v>
      </c>
      <c r="G1140" s="40">
        <v>2</v>
      </c>
      <c r="H1140" s="40">
        <v>10.5</v>
      </c>
      <c r="I1140" s="40">
        <v>7.75</v>
      </c>
      <c r="J1140" s="38" t="s">
        <v>318</v>
      </c>
      <c r="K1140" s="40">
        <v>42.5</v>
      </c>
      <c r="L1140" s="40">
        <v>24</v>
      </c>
      <c r="M1140" s="61">
        <v>12</v>
      </c>
      <c r="N1140" s="38">
        <v>2917</v>
      </c>
      <c r="O1140" s="38" t="s">
        <v>269</v>
      </c>
      <c r="P1140" s="51" t="s">
        <v>1325</v>
      </c>
      <c r="Q1140" s="65"/>
      <c r="R1140" s="168"/>
      <c r="S1140" s="39"/>
      <c r="T1140" s="43"/>
      <c r="U1140" s="43"/>
      <c r="V1140" s="43"/>
      <c r="W1140" s="43"/>
      <c r="X1140" s="43"/>
      <c r="Y1140" s="250" t="s">
        <v>269</v>
      </c>
    </row>
    <row r="1141" spans="2:25">
      <c r="B1141" s="26"/>
      <c r="C1141" s="45" t="s">
        <v>1273</v>
      </c>
      <c r="D1141" s="45" t="s">
        <v>2025</v>
      </c>
      <c r="E1141" s="46">
        <v>7.5</v>
      </c>
      <c r="F1141" s="46">
        <v>2.5</v>
      </c>
      <c r="G1141" s="46">
        <v>1.5</v>
      </c>
      <c r="H1141" s="46">
        <v>10.5</v>
      </c>
      <c r="I1141" s="46">
        <v>5.5</v>
      </c>
      <c r="J1141" s="44" t="s">
        <v>318</v>
      </c>
      <c r="K1141" s="46">
        <v>42.5</v>
      </c>
      <c r="L1141" s="46">
        <v>22.75</v>
      </c>
      <c r="M1141" s="60">
        <v>16</v>
      </c>
      <c r="N1141" s="44">
        <v>2918</v>
      </c>
      <c r="O1141" s="44" t="s">
        <v>269</v>
      </c>
      <c r="P1141" s="52" t="s">
        <v>1325</v>
      </c>
      <c r="Q1141" s="66"/>
      <c r="R1141" s="167"/>
      <c r="S1141" s="45"/>
      <c r="T1141" s="49"/>
      <c r="U1141" s="49"/>
      <c r="V1141" s="49"/>
      <c r="W1141" s="49"/>
      <c r="X1141" s="49"/>
      <c r="Y1141" s="250" t="s">
        <v>269</v>
      </c>
    </row>
    <row r="1142" spans="2:25">
      <c r="B1142" s="26"/>
      <c r="C1142" s="39" t="s">
        <v>1274</v>
      </c>
      <c r="D1142" s="39" t="s">
        <v>94</v>
      </c>
      <c r="E1142" s="40">
        <v>7.5</v>
      </c>
      <c r="F1142" s="40">
        <v>2.5</v>
      </c>
      <c r="G1142" s="40">
        <v>1.5</v>
      </c>
      <c r="H1142" s="40">
        <v>10.5</v>
      </c>
      <c r="I1142" s="40">
        <v>5.5</v>
      </c>
      <c r="J1142" s="38" t="s">
        <v>318</v>
      </c>
      <c r="K1142" s="40">
        <v>42.5</v>
      </c>
      <c r="L1142" s="40">
        <v>22.75</v>
      </c>
      <c r="M1142" s="61">
        <v>16</v>
      </c>
      <c r="N1142" s="38">
        <v>2918</v>
      </c>
      <c r="O1142" s="38" t="s">
        <v>269</v>
      </c>
      <c r="P1142" s="51" t="s">
        <v>1325</v>
      </c>
      <c r="Q1142" s="65"/>
      <c r="R1142" s="168"/>
      <c r="S1142" s="39"/>
      <c r="T1142" s="43"/>
      <c r="U1142" s="43"/>
      <c r="V1142" s="43"/>
      <c r="W1142" s="43"/>
      <c r="X1142" s="43"/>
      <c r="Y1142" s="250" t="s">
        <v>269</v>
      </c>
    </row>
    <row r="1143" spans="2:25">
      <c r="B1143" s="26"/>
      <c r="C1143" s="45" t="s">
        <v>1275</v>
      </c>
      <c r="D1143" s="45" t="s">
        <v>2025</v>
      </c>
      <c r="E1143" s="46">
        <v>3.1880000000000002</v>
      </c>
      <c r="F1143" s="46">
        <v>2.6880000000000002</v>
      </c>
      <c r="G1143" s="46">
        <v>0.875</v>
      </c>
      <c r="H1143" s="46">
        <v>4.9380000000000006</v>
      </c>
      <c r="I1143" s="46">
        <v>4.4380000000000006</v>
      </c>
      <c r="J1143" s="44" t="s">
        <v>318</v>
      </c>
      <c r="K1143" s="46">
        <v>40.25</v>
      </c>
      <c r="L1143" s="46">
        <v>23.25</v>
      </c>
      <c r="M1143" s="60">
        <v>40</v>
      </c>
      <c r="N1143" s="44">
        <v>2919</v>
      </c>
      <c r="O1143" s="44" t="s">
        <v>269</v>
      </c>
      <c r="P1143" s="52" t="s">
        <v>1325</v>
      </c>
      <c r="Q1143" s="66"/>
      <c r="R1143" s="167"/>
      <c r="S1143" s="45"/>
      <c r="T1143" s="49"/>
      <c r="U1143" s="49"/>
      <c r="V1143" s="49"/>
      <c r="W1143" s="49"/>
      <c r="X1143" s="49"/>
      <c r="Y1143" s="250" t="s">
        <v>269</v>
      </c>
    </row>
    <row r="1144" spans="2:25">
      <c r="B1144" s="26"/>
      <c r="C1144" s="39" t="s">
        <v>1276</v>
      </c>
      <c r="D1144" s="39" t="s">
        <v>94</v>
      </c>
      <c r="E1144" s="40">
        <v>3.1880000000000002</v>
      </c>
      <c r="F1144" s="40">
        <v>2.6880000000000002</v>
      </c>
      <c r="G1144" s="40">
        <v>0.875</v>
      </c>
      <c r="H1144" s="40">
        <v>4.9380000000000006</v>
      </c>
      <c r="I1144" s="40">
        <v>4.4380000000000006</v>
      </c>
      <c r="J1144" s="38" t="s">
        <v>318</v>
      </c>
      <c r="K1144" s="40">
        <v>40.25</v>
      </c>
      <c r="L1144" s="40">
        <v>23.25</v>
      </c>
      <c r="M1144" s="61">
        <v>40</v>
      </c>
      <c r="N1144" s="38">
        <v>2919</v>
      </c>
      <c r="O1144" s="38" t="s">
        <v>269</v>
      </c>
      <c r="P1144" s="51" t="s">
        <v>1325</v>
      </c>
      <c r="Q1144" s="65"/>
      <c r="R1144" s="168"/>
      <c r="S1144" s="39"/>
      <c r="T1144" s="43"/>
      <c r="U1144" s="43"/>
      <c r="V1144" s="43"/>
      <c r="W1144" s="43"/>
      <c r="X1144" s="43"/>
      <c r="Y1144" s="250" t="s">
        <v>269</v>
      </c>
    </row>
    <row r="1145" spans="2:25">
      <c r="B1145" s="26"/>
      <c r="C1145" s="45" t="s">
        <v>2091</v>
      </c>
      <c r="D1145" s="45" t="s">
        <v>94</v>
      </c>
      <c r="E1145" s="46">
        <v>3.1880000000000002</v>
      </c>
      <c r="F1145" s="46">
        <v>2.6880000000000002</v>
      </c>
      <c r="G1145" s="46">
        <v>0.875</v>
      </c>
      <c r="H1145" s="46">
        <f>(E1145+G1145*2)</f>
        <v>4.9380000000000006</v>
      </c>
      <c r="I1145" s="46">
        <f>(F1145+G1145*2)</f>
        <v>4.4380000000000006</v>
      </c>
      <c r="J1145" s="44" t="s">
        <v>318</v>
      </c>
      <c r="K1145" s="46">
        <v>15.375</v>
      </c>
      <c r="L1145" s="46">
        <v>27.875</v>
      </c>
      <c r="M1145" s="60">
        <v>18</v>
      </c>
      <c r="N1145" s="44">
        <v>2919</v>
      </c>
      <c r="O1145" s="44" t="s">
        <v>1351</v>
      </c>
      <c r="P1145" s="52" t="s">
        <v>2084</v>
      </c>
      <c r="Q1145" s="66"/>
      <c r="R1145" s="167"/>
      <c r="S1145" s="45"/>
      <c r="T1145" s="49"/>
      <c r="U1145" s="49"/>
      <c r="V1145" s="49"/>
      <c r="W1145" s="49"/>
      <c r="X1145" s="49"/>
      <c r="Y1145" s="250" t="s">
        <v>1351</v>
      </c>
    </row>
    <row r="1146" spans="2:25">
      <c r="B1146" s="26"/>
      <c r="C1146" s="39" t="s">
        <v>1277</v>
      </c>
      <c r="D1146" s="39" t="s">
        <v>2025</v>
      </c>
      <c r="E1146" s="40">
        <v>3.5</v>
      </c>
      <c r="F1146" s="40">
        <v>2</v>
      </c>
      <c r="G1146" s="40">
        <v>2</v>
      </c>
      <c r="H1146" s="40">
        <v>7.5</v>
      </c>
      <c r="I1146" s="40">
        <v>6</v>
      </c>
      <c r="J1146" s="38" t="s">
        <v>318</v>
      </c>
      <c r="K1146" s="40">
        <v>45.5</v>
      </c>
      <c r="L1146" s="40">
        <v>24.75</v>
      </c>
      <c r="M1146" s="61">
        <v>24</v>
      </c>
      <c r="N1146" s="38">
        <v>2920</v>
      </c>
      <c r="O1146" s="38" t="s">
        <v>269</v>
      </c>
      <c r="P1146" s="51" t="s">
        <v>1325</v>
      </c>
      <c r="Q1146" s="65"/>
      <c r="R1146" s="168"/>
      <c r="S1146" s="39"/>
      <c r="T1146" s="43"/>
      <c r="U1146" s="43"/>
      <c r="V1146" s="43"/>
      <c r="W1146" s="43"/>
      <c r="X1146" s="43"/>
      <c r="Y1146" s="250" t="s">
        <v>269</v>
      </c>
    </row>
    <row r="1147" spans="2:25">
      <c r="B1147" s="26"/>
      <c r="C1147" s="45" t="s">
        <v>1278</v>
      </c>
      <c r="D1147" s="45" t="s">
        <v>94</v>
      </c>
      <c r="E1147" s="46">
        <v>3.5</v>
      </c>
      <c r="F1147" s="46">
        <v>2</v>
      </c>
      <c r="G1147" s="46">
        <v>2</v>
      </c>
      <c r="H1147" s="46">
        <v>7.5</v>
      </c>
      <c r="I1147" s="46">
        <v>6</v>
      </c>
      <c r="J1147" s="44" t="s">
        <v>318</v>
      </c>
      <c r="K1147" s="46">
        <v>45.5</v>
      </c>
      <c r="L1147" s="46">
        <v>24.75</v>
      </c>
      <c r="M1147" s="60">
        <v>24</v>
      </c>
      <c r="N1147" s="44">
        <v>2920</v>
      </c>
      <c r="O1147" s="44" t="s">
        <v>269</v>
      </c>
      <c r="P1147" s="52" t="s">
        <v>1325</v>
      </c>
      <c r="Q1147" s="66"/>
      <c r="R1147" s="167"/>
      <c r="S1147" s="45"/>
      <c r="T1147" s="49"/>
      <c r="U1147" s="49"/>
      <c r="V1147" s="49"/>
      <c r="W1147" s="49"/>
      <c r="X1147" s="49"/>
      <c r="Y1147" s="250" t="s">
        <v>269</v>
      </c>
    </row>
    <row r="1148" spans="2:25">
      <c r="B1148" s="26"/>
      <c r="C1148" s="39" t="s">
        <v>2092</v>
      </c>
      <c r="D1148" s="39" t="s">
        <v>94</v>
      </c>
      <c r="E1148" s="40">
        <v>3.5</v>
      </c>
      <c r="F1148" s="40">
        <v>2</v>
      </c>
      <c r="G1148" s="40">
        <v>2</v>
      </c>
      <c r="H1148" s="40">
        <v>7.5</v>
      </c>
      <c r="I1148" s="40">
        <v>6</v>
      </c>
      <c r="J1148" s="38" t="s">
        <v>318</v>
      </c>
      <c r="K1148" s="40">
        <v>15.375</v>
      </c>
      <c r="L1148" s="40">
        <v>24.1875</v>
      </c>
      <c r="M1148" s="61">
        <v>8</v>
      </c>
      <c r="N1148" s="38">
        <v>2920</v>
      </c>
      <c r="O1148" s="38" t="s">
        <v>1351</v>
      </c>
      <c r="P1148" s="51" t="s">
        <v>2084</v>
      </c>
      <c r="Q1148" s="65"/>
      <c r="R1148" s="168"/>
      <c r="S1148" s="39"/>
      <c r="T1148" s="43"/>
      <c r="U1148" s="43"/>
      <c r="V1148" s="43"/>
      <c r="W1148" s="43"/>
      <c r="X1148" s="43"/>
      <c r="Y1148" s="250" t="s">
        <v>1351</v>
      </c>
    </row>
    <row r="1149" spans="2:25">
      <c r="B1149" s="26"/>
      <c r="C1149" s="45" t="s">
        <v>1279</v>
      </c>
      <c r="D1149" s="45" t="s">
        <v>2025</v>
      </c>
      <c r="E1149" s="46">
        <v>4.875</v>
      </c>
      <c r="F1149" s="46">
        <v>3</v>
      </c>
      <c r="G1149" s="46">
        <v>3</v>
      </c>
      <c r="H1149" s="46">
        <v>10.875</v>
      </c>
      <c r="I1149" s="46">
        <v>9</v>
      </c>
      <c r="J1149" s="44" t="s">
        <v>318</v>
      </c>
      <c r="K1149" s="46">
        <v>44</v>
      </c>
      <c r="L1149" s="46">
        <v>27.5</v>
      </c>
      <c r="M1149" s="60">
        <v>12</v>
      </c>
      <c r="N1149" s="44">
        <v>2921</v>
      </c>
      <c r="O1149" s="44" t="s">
        <v>269</v>
      </c>
      <c r="P1149" s="52" t="s">
        <v>1325</v>
      </c>
      <c r="Q1149" s="66"/>
      <c r="R1149" s="167"/>
      <c r="S1149" s="45"/>
      <c r="T1149" s="49"/>
      <c r="U1149" s="49"/>
      <c r="V1149" s="49"/>
      <c r="W1149" s="49"/>
      <c r="X1149" s="49"/>
      <c r="Y1149" s="250" t="s">
        <v>269</v>
      </c>
    </row>
    <row r="1150" spans="2:25">
      <c r="B1150" s="26"/>
      <c r="C1150" s="39" t="s">
        <v>1280</v>
      </c>
      <c r="D1150" s="39" t="s">
        <v>94</v>
      </c>
      <c r="E1150" s="40">
        <v>4.875</v>
      </c>
      <c r="F1150" s="40">
        <v>3</v>
      </c>
      <c r="G1150" s="40">
        <v>3</v>
      </c>
      <c r="H1150" s="40">
        <v>10.875</v>
      </c>
      <c r="I1150" s="40">
        <v>9</v>
      </c>
      <c r="J1150" s="38" t="s">
        <v>318</v>
      </c>
      <c r="K1150" s="40">
        <v>44</v>
      </c>
      <c r="L1150" s="40">
        <v>27.5</v>
      </c>
      <c r="M1150" s="61">
        <v>12</v>
      </c>
      <c r="N1150" s="38">
        <v>2921</v>
      </c>
      <c r="O1150" s="38" t="s">
        <v>269</v>
      </c>
      <c r="P1150" s="51" t="s">
        <v>1325</v>
      </c>
      <c r="Q1150" s="65"/>
      <c r="R1150" s="168"/>
      <c r="S1150" s="39"/>
      <c r="T1150" s="43"/>
      <c r="U1150" s="43"/>
      <c r="V1150" s="43"/>
      <c r="W1150" s="43"/>
      <c r="X1150" s="43"/>
      <c r="Y1150" s="250" t="s">
        <v>269</v>
      </c>
    </row>
    <row r="1151" spans="2:25">
      <c r="B1151" s="26"/>
      <c r="C1151" s="45" t="s">
        <v>2093</v>
      </c>
      <c r="D1151" s="45" t="s">
        <v>94</v>
      </c>
      <c r="E1151" s="46">
        <v>4.875</v>
      </c>
      <c r="F1151" s="46">
        <v>3</v>
      </c>
      <c r="G1151" s="46">
        <v>3</v>
      </c>
      <c r="H1151" s="46">
        <v>10.875</v>
      </c>
      <c r="I1151" s="46">
        <v>9</v>
      </c>
      <c r="J1151" s="44" t="s">
        <v>318</v>
      </c>
      <c r="K1151" s="46">
        <v>22</v>
      </c>
      <c r="L1151" s="46">
        <v>18</v>
      </c>
      <c r="M1151" s="60">
        <v>4</v>
      </c>
      <c r="N1151" s="44">
        <v>2921</v>
      </c>
      <c r="O1151" s="44" t="s">
        <v>1351</v>
      </c>
      <c r="P1151" s="52" t="s">
        <v>2084</v>
      </c>
      <c r="Q1151" s="66"/>
      <c r="R1151" s="167"/>
      <c r="S1151" s="45"/>
      <c r="T1151" s="49"/>
      <c r="U1151" s="49"/>
      <c r="V1151" s="49"/>
      <c r="W1151" s="49"/>
      <c r="X1151" s="49"/>
      <c r="Y1151" s="250" t="s">
        <v>1351</v>
      </c>
    </row>
    <row r="1152" spans="2:25">
      <c r="B1152" s="26"/>
      <c r="C1152" s="39" t="s">
        <v>1281</v>
      </c>
      <c r="D1152" s="39" t="s">
        <v>2025</v>
      </c>
      <c r="E1152" s="40">
        <v>6</v>
      </c>
      <c r="F1152" s="40">
        <v>3.5</v>
      </c>
      <c r="G1152" s="40">
        <v>3.5</v>
      </c>
      <c r="H1152" s="40">
        <v>13</v>
      </c>
      <c r="I1152" s="40">
        <v>10.5</v>
      </c>
      <c r="J1152" s="38" t="s">
        <v>318</v>
      </c>
      <c r="K1152" s="40">
        <v>39.25</v>
      </c>
      <c r="L1152" s="40">
        <v>21</v>
      </c>
      <c r="M1152" s="61">
        <v>6</v>
      </c>
      <c r="N1152" s="38">
        <v>2922</v>
      </c>
      <c r="O1152" s="38" t="s">
        <v>269</v>
      </c>
      <c r="P1152" s="51" t="s">
        <v>1325</v>
      </c>
      <c r="Q1152" s="65"/>
      <c r="R1152" s="168"/>
      <c r="S1152" s="39"/>
      <c r="T1152" s="43"/>
      <c r="U1152" s="43"/>
      <c r="V1152" s="43"/>
      <c r="W1152" s="43"/>
      <c r="X1152" s="43"/>
      <c r="Y1152" s="250" t="s">
        <v>269</v>
      </c>
    </row>
    <row r="1153" spans="2:25">
      <c r="B1153" s="26"/>
      <c r="C1153" s="45" t="s">
        <v>1282</v>
      </c>
      <c r="D1153" s="45" t="s">
        <v>94</v>
      </c>
      <c r="E1153" s="46">
        <v>6</v>
      </c>
      <c r="F1153" s="46">
        <v>3.5</v>
      </c>
      <c r="G1153" s="46">
        <v>3.5</v>
      </c>
      <c r="H1153" s="46">
        <v>13</v>
      </c>
      <c r="I1153" s="46">
        <v>10.5</v>
      </c>
      <c r="J1153" s="44" t="s">
        <v>318</v>
      </c>
      <c r="K1153" s="46">
        <v>39.25</v>
      </c>
      <c r="L1153" s="46">
        <v>21</v>
      </c>
      <c r="M1153" s="60">
        <v>6</v>
      </c>
      <c r="N1153" s="44">
        <v>2922</v>
      </c>
      <c r="O1153" s="44" t="s">
        <v>269</v>
      </c>
      <c r="P1153" s="52" t="s">
        <v>1325</v>
      </c>
      <c r="Q1153" s="66"/>
      <c r="R1153" s="167"/>
      <c r="S1153" s="45"/>
      <c r="T1153" s="49"/>
      <c r="U1153" s="49"/>
      <c r="V1153" s="49"/>
      <c r="W1153" s="49"/>
      <c r="X1153" s="49"/>
      <c r="Y1153" s="250" t="s">
        <v>269</v>
      </c>
    </row>
    <row r="1154" spans="2:25">
      <c r="B1154" s="26"/>
      <c r="C1154" s="39" t="s">
        <v>1283</v>
      </c>
      <c r="D1154" s="39" t="s">
        <v>2025</v>
      </c>
      <c r="E1154" s="40">
        <v>6</v>
      </c>
      <c r="F1154" s="40">
        <v>2.125</v>
      </c>
      <c r="G1154" s="40">
        <v>2</v>
      </c>
      <c r="H1154" s="40">
        <v>10</v>
      </c>
      <c r="I1154" s="40">
        <v>6.125</v>
      </c>
      <c r="J1154" s="38" t="s">
        <v>318</v>
      </c>
      <c r="K1154" s="40">
        <v>40.5</v>
      </c>
      <c r="L1154" s="40">
        <v>25.25</v>
      </c>
      <c r="M1154" s="61">
        <v>16</v>
      </c>
      <c r="N1154" s="38">
        <v>2923</v>
      </c>
      <c r="O1154" s="38" t="s">
        <v>269</v>
      </c>
      <c r="P1154" s="51" t="s">
        <v>1325</v>
      </c>
      <c r="Q1154" s="65"/>
      <c r="R1154" s="168"/>
      <c r="S1154" s="39"/>
      <c r="T1154" s="43"/>
      <c r="U1154" s="43"/>
      <c r="V1154" s="43"/>
      <c r="W1154" s="43"/>
      <c r="X1154" s="43"/>
      <c r="Y1154" s="250" t="s">
        <v>269</v>
      </c>
    </row>
    <row r="1155" spans="2:25">
      <c r="B1155" s="26"/>
      <c r="C1155" s="45" t="s">
        <v>1284</v>
      </c>
      <c r="D1155" s="45" t="s">
        <v>94</v>
      </c>
      <c r="E1155" s="46">
        <v>6</v>
      </c>
      <c r="F1155" s="46">
        <v>2.125</v>
      </c>
      <c r="G1155" s="46">
        <v>2</v>
      </c>
      <c r="H1155" s="46">
        <v>10</v>
      </c>
      <c r="I1155" s="46">
        <v>6.125</v>
      </c>
      <c r="J1155" s="44" t="s">
        <v>318</v>
      </c>
      <c r="K1155" s="46">
        <v>40.5</v>
      </c>
      <c r="L1155" s="46">
        <v>25.25</v>
      </c>
      <c r="M1155" s="60">
        <v>16</v>
      </c>
      <c r="N1155" s="44">
        <v>2923</v>
      </c>
      <c r="O1155" s="44" t="s">
        <v>269</v>
      </c>
      <c r="P1155" s="52" t="s">
        <v>1325</v>
      </c>
      <c r="Q1155" s="66"/>
      <c r="R1155" s="167"/>
      <c r="S1155" s="45"/>
      <c r="T1155" s="49"/>
      <c r="U1155" s="49"/>
      <c r="V1155" s="49"/>
      <c r="W1155" s="49"/>
      <c r="X1155" s="49"/>
      <c r="Y1155" s="250" t="s">
        <v>269</v>
      </c>
    </row>
    <row r="1156" spans="2:25">
      <c r="B1156" s="26"/>
      <c r="C1156" s="39" t="s">
        <v>1285</v>
      </c>
      <c r="D1156" s="39" t="s">
        <v>2025</v>
      </c>
      <c r="E1156" s="40">
        <v>3.5</v>
      </c>
      <c r="F1156" s="40">
        <v>3.5</v>
      </c>
      <c r="G1156" s="40">
        <v>1.25</v>
      </c>
      <c r="H1156" s="40">
        <v>6</v>
      </c>
      <c r="I1156" s="40">
        <v>6</v>
      </c>
      <c r="J1156" s="38" t="s">
        <v>318</v>
      </c>
      <c r="K1156" s="40">
        <v>37.25</v>
      </c>
      <c r="L1156" s="40">
        <v>24.5</v>
      </c>
      <c r="M1156" s="61">
        <v>24</v>
      </c>
      <c r="N1156" s="38">
        <v>2924</v>
      </c>
      <c r="O1156" s="38" t="s">
        <v>269</v>
      </c>
      <c r="P1156" s="51" t="s">
        <v>1325</v>
      </c>
      <c r="Q1156" s="65"/>
      <c r="R1156" s="168"/>
      <c r="S1156" s="39"/>
      <c r="T1156" s="43"/>
      <c r="U1156" s="43"/>
      <c r="V1156" s="43"/>
      <c r="W1156" s="43"/>
      <c r="X1156" s="43"/>
      <c r="Y1156" s="250" t="s">
        <v>269</v>
      </c>
    </row>
    <row r="1157" spans="2:25">
      <c r="B1157" s="26"/>
      <c r="C1157" s="45" t="s">
        <v>1286</v>
      </c>
      <c r="D1157" s="45" t="s">
        <v>94</v>
      </c>
      <c r="E1157" s="46">
        <v>3.5</v>
      </c>
      <c r="F1157" s="46">
        <v>3.5</v>
      </c>
      <c r="G1157" s="46">
        <v>1.25</v>
      </c>
      <c r="H1157" s="46">
        <v>6</v>
      </c>
      <c r="I1157" s="46">
        <v>6</v>
      </c>
      <c r="J1157" s="44" t="s">
        <v>318</v>
      </c>
      <c r="K1157" s="46">
        <v>37.25</v>
      </c>
      <c r="L1157" s="46">
        <v>24.5</v>
      </c>
      <c r="M1157" s="60">
        <v>24</v>
      </c>
      <c r="N1157" s="44">
        <v>2924</v>
      </c>
      <c r="O1157" s="44" t="s">
        <v>269</v>
      </c>
      <c r="P1157" s="52" t="s">
        <v>1325</v>
      </c>
      <c r="Q1157" s="66"/>
      <c r="R1157" s="167"/>
      <c r="S1157" s="45"/>
      <c r="T1157" s="49"/>
      <c r="U1157" s="49"/>
      <c r="V1157" s="49"/>
      <c r="W1157" s="49"/>
      <c r="X1157" s="49"/>
      <c r="Y1157" s="250" t="s">
        <v>269</v>
      </c>
    </row>
    <row r="1158" spans="2:25">
      <c r="B1158" s="26"/>
      <c r="C1158" s="39" t="s">
        <v>1287</v>
      </c>
      <c r="D1158" s="39" t="s">
        <v>2025</v>
      </c>
      <c r="E1158" s="40">
        <v>5</v>
      </c>
      <c r="F1158" s="40">
        <v>5</v>
      </c>
      <c r="G1158" s="40">
        <v>2</v>
      </c>
      <c r="H1158" s="40">
        <v>9</v>
      </c>
      <c r="I1158" s="40">
        <v>9</v>
      </c>
      <c r="J1158" s="38" t="s">
        <v>318</v>
      </c>
      <c r="K1158" s="40">
        <v>36.5</v>
      </c>
      <c r="L1158" s="40">
        <v>27.5</v>
      </c>
      <c r="M1158" s="61">
        <v>12</v>
      </c>
      <c r="N1158" s="38">
        <v>2925</v>
      </c>
      <c r="O1158" s="38" t="s">
        <v>269</v>
      </c>
      <c r="P1158" s="51" t="s">
        <v>1325</v>
      </c>
      <c r="Q1158" s="65"/>
      <c r="R1158" s="168"/>
      <c r="S1158" s="39"/>
      <c r="T1158" s="43"/>
      <c r="U1158" s="43"/>
      <c r="V1158" s="43"/>
      <c r="W1158" s="43"/>
      <c r="X1158" s="43"/>
      <c r="Y1158" s="250" t="s">
        <v>269</v>
      </c>
    </row>
    <row r="1159" spans="2:25">
      <c r="B1159" s="26"/>
      <c r="C1159" s="45" t="s">
        <v>1288</v>
      </c>
      <c r="D1159" s="45" t="s">
        <v>94</v>
      </c>
      <c r="E1159" s="46">
        <v>5</v>
      </c>
      <c r="F1159" s="46">
        <v>5</v>
      </c>
      <c r="G1159" s="46">
        <v>2</v>
      </c>
      <c r="H1159" s="46">
        <v>9</v>
      </c>
      <c r="I1159" s="46">
        <v>9</v>
      </c>
      <c r="J1159" s="44" t="s">
        <v>318</v>
      </c>
      <c r="K1159" s="46">
        <v>36.5</v>
      </c>
      <c r="L1159" s="46">
        <v>27.5</v>
      </c>
      <c r="M1159" s="60">
        <v>12</v>
      </c>
      <c r="N1159" s="44">
        <v>2925</v>
      </c>
      <c r="O1159" s="44" t="s">
        <v>269</v>
      </c>
      <c r="P1159" s="52" t="s">
        <v>1325</v>
      </c>
      <c r="Q1159" s="66"/>
      <c r="R1159" s="167"/>
      <c r="S1159" s="45"/>
      <c r="T1159" s="49"/>
      <c r="U1159" s="49"/>
      <c r="V1159" s="49"/>
      <c r="W1159" s="49"/>
      <c r="X1159" s="49"/>
      <c r="Y1159" s="250" t="s">
        <v>269</v>
      </c>
    </row>
    <row r="1160" spans="2:25">
      <c r="B1160" s="26"/>
      <c r="C1160" s="39" t="s">
        <v>1289</v>
      </c>
      <c r="D1160" s="39" t="s">
        <v>2025</v>
      </c>
      <c r="E1160" s="40">
        <v>6</v>
      </c>
      <c r="F1160" s="40">
        <v>6</v>
      </c>
      <c r="G1160" s="40">
        <v>2.5</v>
      </c>
      <c r="H1160" s="40">
        <v>11</v>
      </c>
      <c r="I1160" s="40">
        <v>11</v>
      </c>
      <c r="J1160" s="38" t="s">
        <v>318</v>
      </c>
      <c r="K1160" s="40">
        <v>44.75</v>
      </c>
      <c r="L1160" s="40">
        <v>22.25</v>
      </c>
      <c r="M1160" s="61">
        <v>8</v>
      </c>
      <c r="N1160" s="38">
        <v>2926</v>
      </c>
      <c r="O1160" s="38" t="s">
        <v>269</v>
      </c>
      <c r="P1160" s="51" t="s">
        <v>1325</v>
      </c>
      <c r="Q1160" s="65"/>
      <c r="R1160" s="168"/>
      <c r="S1160" s="39"/>
      <c r="T1160" s="43"/>
      <c r="U1160" s="43"/>
      <c r="V1160" s="43"/>
      <c r="W1160" s="43"/>
      <c r="X1160" s="43"/>
      <c r="Y1160" s="250" t="s">
        <v>269</v>
      </c>
    </row>
    <row r="1161" spans="2:25">
      <c r="B1161" s="26"/>
      <c r="C1161" s="45" t="s">
        <v>1290</v>
      </c>
      <c r="D1161" s="45" t="s">
        <v>94</v>
      </c>
      <c r="E1161" s="46">
        <v>6</v>
      </c>
      <c r="F1161" s="46">
        <v>6</v>
      </c>
      <c r="G1161" s="46">
        <v>2.5</v>
      </c>
      <c r="H1161" s="46">
        <v>11</v>
      </c>
      <c r="I1161" s="46">
        <v>11</v>
      </c>
      <c r="J1161" s="44" t="s">
        <v>318</v>
      </c>
      <c r="K1161" s="46">
        <v>44.75</v>
      </c>
      <c r="L1161" s="46">
        <v>22.25</v>
      </c>
      <c r="M1161" s="60">
        <v>8</v>
      </c>
      <c r="N1161" s="44">
        <v>2926</v>
      </c>
      <c r="O1161" s="44" t="s">
        <v>269</v>
      </c>
      <c r="P1161" s="52" t="s">
        <v>1325</v>
      </c>
      <c r="Q1161" s="66"/>
      <c r="R1161" s="167"/>
      <c r="S1161" s="45"/>
      <c r="T1161" s="49"/>
      <c r="U1161" s="49"/>
      <c r="V1161" s="49"/>
      <c r="W1161" s="49"/>
      <c r="X1161" s="49"/>
      <c r="Y1161" s="250" t="s">
        <v>269</v>
      </c>
    </row>
    <row r="1162" spans="2:25">
      <c r="B1162" s="26"/>
      <c r="C1162" s="39" t="s">
        <v>1291</v>
      </c>
      <c r="D1162" s="39" t="s">
        <v>2025</v>
      </c>
      <c r="E1162" s="40">
        <v>9</v>
      </c>
      <c r="F1162" s="40">
        <v>2</v>
      </c>
      <c r="G1162" s="40">
        <v>1.5</v>
      </c>
      <c r="H1162" s="40">
        <v>12</v>
      </c>
      <c r="I1162" s="40">
        <v>5</v>
      </c>
      <c r="J1162" s="38" t="s">
        <v>318</v>
      </c>
      <c r="K1162" s="40">
        <v>36.5</v>
      </c>
      <c r="L1162" s="40">
        <v>30.5</v>
      </c>
      <c r="M1162" s="61">
        <v>18</v>
      </c>
      <c r="N1162" s="38">
        <v>2927</v>
      </c>
      <c r="O1162" s="38" t="s">
        <v>269</v>
      </c>
      <c r="P1162" s="51" t="s">
        <v>1325</v>
      </c>
      <c r="Q1162" s="65"/>
      <c r="R1162" s="168"/>
      <c r="S1162" s="39"/>
      <c r="T1162" s="43"/>
      <c r="U1162" s="43"/>
      <c r="V1162" s="43"/>
      <c r="W1162" s="43"/>
      <c r="X1162" s="43"/>
      <c r="Y1162" s="250" t="s">
        <v>269</v>
      </c>
    </row>
    <row r="1163" spans="2:25">
      <c r="B1163" s="26"/>
      <c r="C1163" s="45" t="s">
        <v>1292</v>
      </c>
      <c r="D1163" s="45" t="s">
        <v>94</v>
      </c>
      <c r="E1163" s="46">
        <v>9</v>
      </c>
      <c r="F1163" s="46">
        <v>2</v>
      </c>
      <c r="G1163" s="46">
        <v>1.5</v>
      </c>
      <c r="H1163" s="46">
        <v>12</v>
      </c>
      <c r="I1163" s="46">
        <v>5</v>
      </c>
      <c r="J1163" s="44" t="s">
        <v>318</v>
      </c>
      <c r="K1163" s="46">
        <v>36.5</v>
      </c>
      <c r="L1163" s="46">
        <v>30.5</v>
      </c>
      <c r="M1163" s="60">
        <v>18</v>
      </c>
      <c r="N1163" s="44">
        <v>2927</v>
      </c>
      <c r="O1163" s="44" t="s">
        <v>269</v>
      </c>
      <c r="P1163" s="52" t="s">
        <v>1325</v>
      </c>
      <c r="Q1163" s="66"/>
      <c r="R1163" s="167"/>
      <c r="S1163" s="45"/>
      <c r="T1163" s="49"/>
      <c r="U1163" s="49"/>
      <c r="V1163" s="49"/>
      <c r="W1163" s="49"/>
      <c r="X1163" s="49"/>
      <c r="Y1163" s="250" t="s">
        <v>269</v>
      </c>
    </row>
    <row r="1164" spans="2:25">
      <c r="B1164" s="26"/>
      <c r="C1164" s="39" t="s">
        <v>1293</v>
      </c>
      <c r="D1164" s="39" t="s">
        <v>2025</v>
      </c>
      <c r="E1164" s="40">
        <v>5</v>
      </c>
      <c r="F1164" s="40">
        <v>4</v>
      </c>
      <c r="G1164" s="40">
        <v>0.875</v>
      </c>
      <c r="H1164" s="40">
        <v>6.75</v>
      </c>
      <c r="I1164" s="40">
        <v>5.75</v>
      </c>
      <c r="J1164" s="38" t="s">
        <v>318</v>
      </c>
      <c r="K1164" s="40">
        <v>34.75</v>
      </c>
      <c r="L1164" s="40">
        <v>23.5</v>
      </c>
      <c r="M1164" s="61">
        <v>20</v>
      </c>
      <c r="N1164" s="38">
        <v>2928</v>
      </c>
      <c r="O1164" s="38" t="s">
        <v>269</v>
      </c>
      <c r="P1164" s="51" t="s">
        <v>1325</v>
      </c>
      <c r="Q1164" s="65"/>
      <c r="R1164" s="168"/>
      <c r="S1164" s="39"/>
      <c r="T1164" s="43"/>
      <c r="U1164" s="43"/>
      <c r="V1164" s="43"/>
      <c r="W1164" s="43"/>
      <c r="X1164" s="43"/>
      <c r="Y1164" s="250" t="s">
        <v>269</v>
      </c>
    </row>
    <row r="1165" spans="2:25">
      <c r="B1165" s="26"/>
      <c r="C1165" s="45" t="s">
        <v>1294</v>
      </c>
      <c r="D1165" s="45" t="s">
        <v>94</v>
      </c>
      <c r="E1165" s="46">
        <v>5</v>
      </c>
      <c r="F1165" s="46">
        <v>4</v>
      </c>
      <c r="G1165" s="46">
        <v>0.875</v>
      </c>
      <c r="H1165" s="46">
        <v>6.75</v>
      </c>
      <c r="I1165" s="46">
        <v>5.75</v>
      </c>
      <c r="J1165" s="44" t="s">
        <v>318</v>
      </c>
      <c r="K1165" s="46">
        <v>34.75</v>
      </c>
      <c r="L1165" s="46">
        <v>23.5</v>
      </c>
      <c r="M1165" s="60">
        <v>20</v>
      </c>
      <c r="N1165" s="44">
        <v>2928</v>
      </c>
      <c r="O1165" s="44" t="s">
        <v>269</v>
      </c>
      <c r="P1165" s="52" t="s">
        <v>1325</v>
      </c>
      <c r="Q1165" s="66"/>
      <c r="R1165" s="167"/>
      <c r="S1165" s="45"/>
      <c r="T1165" s="49"/>
      <c r="U1165" s="49"/>
      <c r="V1165" s="49"/>
      <c r="W1165" s="49"/>
      <c r="X1165" s="49"/>
      <c r="Y1165" s="250" t="s">
        <v>269</v>
      </c>
    </row>
    <row r="1166" spans="2:25">
      <c r="B1166" s="26"/>
      <c r="C1166" s="39" t="s">
        <v>2094</v>
      </c>
      <c r="D1166" s="39" t="s">
        <v>94</v>
      </c>
      <c r="E1166" s="40">
        <v>5</v>
      </c>
      <c r="F1166" s="40">
        <v>4</v>
      </c>
      <c r="G1166" s="40">
        <v>0.875</v>
      </c>
      <c r="H1166" s="40">
        <f>(E1166+G1166*2)</f>
        <v>6.75</v>
      </c>
      <c r="I1166" s="40">
        <f>(F1166+G1166*2)</f>
        <v>5.75</v>
      </c>
      <c r="J1166" s="38" t="s">
        <v>318</v>
      </c>
      <c r="K1166" s="40">
        <v>27.5</v>
      </c>
      <c r="L1166" s="40">
        <v>18.125</v>
      </c>
      <c r="M1166" s="61">
        <v>12</v>
      </c>
      <c r="N1166" s="38">
        <v>2928</v>
      </c>
      <c r="O1166" s="38" t="s">
        <v>1351</v>
      </c>
      <c r="P1166" s="51" t="s">
        <v>2095</v>
      </c>
      <c r="Q1166" s="65"/>
      <c r="R1166" s="168"/>
      <c r="S1166" s="39"/>
      <c r="T1166" s="43"/>
      <c r="U1166" s="43"/>
      <c r="V1166" s="43"/>
      <c r="W1166" s="43"/>
      <c r="X1166" s="43"/>
      <c r="Y1166" s="250" t="s">
        <v>1351</v>
      </c>
    </row>
    <row r="1167" spans="2:25">
      <c r="B1167" s="26"/>
      <c r="C1167" s="45" t="s">
        <v>1295</v>
      </c>
      <c r="D1167" s="45" t="s">
        <v>2025</v>
      </c>
      <c r="E1167" s="46">
        <v>8</v>
      </c>
      <c r="F1167" s="46">
        <v>3.75</v>
      </c>
      <c r="G1167" s="46">
        <v>1</v>
      </c>
      <c r="H1167" s="46">
        <v>10</v>
      </c>
      <c r="I1167" s="46">
        <v>5.75</v>
      </c>
      <c r="J1167" s="44" t="s">
        <v>318</v>
      </c>
      <c r="K1167" s="46">
        <v>40.5</v>
      </c>
      <c r="L1167" s="46">
        <v>23.75</v>
      </c>
      <c r="M1167" s="60">
        <v>16</v>
      </c>
      <c r="N1167" s="44">
        <v>2930</v>
      </c>
      <c r="O1167" s="44" t="s">
        <v>269</v>
      </c>
      <c r="P1167" s="52" t="s">
        <v>1325</v>
      </c>
      <c r="Q1167" s="66"/>
      <c r="R1167" s="167"/>
      <c r="S1167" s="45"/>
      <c r="T1167" s="49"/>
      <c r="U1167" s="49"/>
      <c r="V1167" s="49"/>
      <c r="W1167" s="49"/>
      <c r="X1167" s="49"/>
      <c r="Y1167" s="250" t="s">
        <v>269</v>
      </c>
    </row>
    <row r="1168" spans="2:25">
      <c r="B1168" s="26"/>
      <c r="C1168" s="39" t="s">
        <v>1296</v>
      </c>
      <c r="D1168" s="39" t="s">
        <v>94</v>
      </c>
      <c r="E1168" s="40">
        <v>8</v>
      </c>
      <c r="F1168" s="40">
        <v>3.75</v>
      </c>
      <c r="G1168" s="40">
        <v>1</v>
      </c>
      <c r="H1168" s="40">
        <v>10</v>
      </c>
      <c r="I1168" s="40">
        <v>5.75</v>
      </c>
      <c r="J1168" s="38" t="s">
        <v>318</v>
      </c>
      <c r="K1168" s="40">
        <v>40.5</v>
      </c>
      <c r="L1168" s="40">
        <v>23.75</v>
      </c>
      <c r="M1168" s="61">
        <v>16</v>
      </c>
      <c r="N1168" s="38">
        <v>2930</v>
      </c>
      <c r="O1168" s="38" t="s">
        <v>269</v>
      </c>
      <c r="P1168" s="51" t="s">
        <v>1325</v>
      </c>
      <c r="Q1168" s="65"/>
      <c r="R1168" s="168"/>
      <c r="S1168" s="39"/>
      <c r="T1168" s="43"/>
      <c r="U1168" s="43"/>
      <c r="V1168" s="43"/>
      <c r="W1168" s="43"/>
      <c r="X1168" s="43"/>
      <c r="Y1168" s="250" t="s">
        <v>269</v>
      </c>
    </row>
    <row r="1169" spans="2:25">
      <c r="B1169" s="26"/>
      <c r="C1169" s="45" t="s">
        <v>2359</v>
      </c>
      <c r="D1169" s="45" t="s">
        <v>2025</v>
      </c>
      <c r="E1169" s="46">
        <v>8</v>
      </c>
      <c r="F1169" s="46">
        <v>3.75</v>
      </c>
      <c r="G1169" s="46">
        <v>1</v>
      </c>
      <c r="H1169" s="46">
        <v>10</v>
      </c>
      <c r="I1169" s="46">
        <v>5.75</v>
      </c>
      <c r="J1169" s="44"/>
      <c r="K1169" s="46">
        <f>H1169*1</f>
        <v>10</v>
      </c>
      <c r="L1169" s="46">
        <f>I1169</f>
        <v>5.75</v>
      </c>
      <c r="M1169" s="60">
        <v>1</v>
      </c>
      <c r="N1169" s="44">
        <v>2930</v>
      </c>
      <c r="O1169" s="44"/>
      <c r="P1169" s="52"/>
      <c r="Q1169" s="66"/>
      <c r="R1169" s="167"/>
      <c r="S1169" s="45"/>
      <c r="T1169" s="49"/>
      <c r="U1169" s="49"/>
      <c r="V1169" s="49"/>
      <c r="W1169" s="49"/>
      <c r="X1169" s="49"/>
      <c r="Y1169" s="250"/>
    </row>
    <row r="1170" spans="2:25">
      <c r="B1170" s="26"/>
      <c r="C1170" s="39" t="s">
        <v>2360</v>
      </c>
      <c r="D1170" s="39" t="s">
        <v>94</v>
      </c>
      <c r="E1170" s="40">
        <v>8</v>
      </c>
      <c r="F1170" s="40">
        <v>3.75</v>
      </c>
      <c r="G1170" s="40">
        <v>1</v>
      </c>
      <c r="H1170" s="40">
        <v>10</v>
      </c>
      <c r="I1170" s="40">
        <v>5.75</v>
      </c>
      <c r="J1170" s="38"/>
      <c r="K1170" s="40">
        <f>H1170*1</f>
        <v>10</v>
      </c>
      <c r="L1170" s="40">
        <f>I1170</f>
        <v>5.75</v>
      </c>
      <c r="M1170" s="61">
        <v>1</v>
      </c>
      <c r="N1170" s="38">
        <v>2930</v>
      </c>
      <c r="O1170" s="38"/>
      <c r="P1170" s="51"/>
      <c r="Q1170" s="65"/>
      <c r="R1170" s="168"/>
      <c r="S1170" s="39"/>
      <c r="T1170" s="43"/>
      <c r="U1170" s="43"/>
      <c r="V1170" s="43"/>
      <c r="W1170" s="43"/>
      <c r="X1170" s="43"/>
      <c r="Y1170" s="250"/>
    </row>
    <row r="1171" spans="2:25">
      <c r="B1171" s="26"/>
      <c r="C1171" s="45" t="s">
        <v>1297</v>
      </c>
      <c r="D1171" s="45" t="s">
        <v>2025</v>
      </c>
      <c r="E1171" s="46">
        <v>7.75</v>
      </c>
      <c r="F1171" s="46">
        <v>5.25</v>
      </c>
      <c r="G1171" s="46">
        <v>1.5</v>
      </c>
      <c r="H1171" s="46">
        <v>10.75</v>
      </c>
      <c r="I1171" s="46">
        <v>8.25</v>
      </c>
      <c r="J1171" s="44" t="s">
        <v>318</v>
      </c>
      <c r="K1171" s="46">
        <v>43.5</v>
      </c>
      <c r="L1171" s="46">
        <v>25.5</v>
      </c>
      <c r="M1171" s="60">
        <v>12</v>
      </c>
      <c r="N1171" s="44">
        <v>2931</v>
      </c>
      <c r="O1171" s="44" t="s">
        <v>269</v>
      </c>
      <c r="P1171" s="52" t="s">
        <v>1325</v>
      </c>
      <c r="Q1171" s="66"/>
      <c r="R1171" s="167"/>
      <c r="S1171" s="45"/>
      <c r="T1171" s="49"/>
      <c r="U1171" s="49"/>
      <c r="V1171" s="49"/>
      <c r="W1171" s="49"/>
      <c r="X1171" s="49"/>
      <c r="Y1171" s="250" t="s">
        <v>269</v>
      </c>
    </row>
    <row r="1172" spans="2:25">
      <c r="B1172" s="26"/>
      <c r="C1172" s="39" t="s">
        <v>1298</v>
      </c>
      <c r="D1172" s="39" t="s">
        <v>94</v>
      </c>
      <c r="E1172" s="40">
        <v>7.75</v>
      </c>
      <c r="F1172" s="40">
        <v>5.25</v>
      </c>
      <c r="G1172" s="40">
        <v>1.5</v>
      </c>
      <c r="H1172" s="40">
        <v>10.75</v>
      </c>
      <c r="I1172" s="40">
        <v>8.25</v>
      </c>
      <c r="J1172" s="38" t="s">
        <v>318</v>
      </c>
      <c r="K1172" s="40">
        <v>43.5</v>
      </c>
      <c r="L1172" s="40">
        <v>25.5</v>
      </c>
      <c r="M1172" s="61">
        <v>12</v>
      </c>
      <c r="N1172" s="38">
        <v>2931</v>
      </c>
      <c r="O1172" s="38" t="s">
        <v>269</v>
      </c>
      <c r="P1172" s="51" t="s">
        <v>1325</v>
      </c>
      <c r="Q1172" s="65"/>
      <c r="R1172" s="168"/>
      <c r="S1172" s="39"/>
      <c r="T1172" s="43"/>
      <c r="U1172" s="43"/>
      <c r="V1172" s="43"/>
      <c r="W1172" s="43"/>
      <c r="X1172" s="43"/>
      <c r="Y1172" s="250" t="s">
        <v>269</v>
      </c>
    </row>
    <row r="1173" spans="2:25">
      <c r="B1173" s="26"/>
      <c r="C1173" s="45" t="s">
        <v>2096</v>
      </c>
      <c r="D1173" s="45" t="s">
        <v>94</v>
      </c>
      <c r="E1173" s="46">
        <v>7.75</v>
      </c>
      <c r="F1173" s="46">
        <v>5.25</v>
      </c>
      <c r="G1173" s="46">
        <v>1.5</v>
      </c>
      <c r="H1173" s="46">
        <v>10.75</v>
      </c>
      <c r="I1173" s="46">
        <v>8.25</v>
      </c>
      <c r="J1173" s="44" t="s">
        <v>318</v>
      </c>
      <c r="K1173" s="46">
        <v>21.5625</v>
      </c>
      <c r="L1173" s="46">
        <v>17</v>
      </c>
      <c r="M1173" s="60">
        <v>4</v>
      </c>
      <c r="N1173" s="44">
        <v>2931</v>
      </c>
      <c r="O1173" s="44" t="s">
        <v>1351</v>
      </c>
      <c r="P1173" s="52" t="s">
        <v>2095</v>
      </c>
      <c r="Q1173" s="66"/>
      <c r="R1173" s="167"/>
      <c r="S1173" s="45"/>
      <c r="T1173" s="49"/>
      <c r="U1173" s="49"/>
      <c r="V1173" s="49"/>
      <c r="W1173" s="49"/>
      <c r="X1173" s="49"/>
      <c r="Y1173" s="250" t="s">
        <v>1351</v>
      </c>
    </row>
    <row r="1174" spans="2:25">
      <c r="B1174" s="26"/>
      <c r="C1174" s="39" t="s">
        <v>1299</v>
      </c>
      <c r="D1174" s="39" t="s">
        <v>2025</v>
      </c>
      <c r="E1174" s="40">
        <v>7.75</v>
      </c>
      <c r="F1174" s="40">
        <v>5.25</v>
      </c>
      <c r="G1174" s="40">
        <v>2.25</v>
      </c>
      <c r="H1174" s="40">
        <v>12.25</v>
      </c>
      <c r="I1174" s="40">
        <v>9.75</v>
      </c>
      <c r="J1174" s="38" t="s">
        <v>318</v>
      </c>
      <c r="K1174" s="40">
        <v>37</v>
      </c>
      <c r="L1174" s="40">
        <v>29.75</v>
      </c>
      <c r="M1174" s="61">
        <v>8</v>
      </c>
      <c r="N1174" s="38">
        <v>2932</v>
      </c>
      <c r="O1174" s="38" t="s">
        <v>269</v>
      </c>
      <c r="P1174" s="51" t="s">
        <v>1325</v>
      </c>
      <c r="Q1174" s="65"/>
      <c r="R1174" s="168"/>
      <c r="S1174" s="39"/>
      <c r="T1174" s="43"/>
      <c r="U1174" s="43"/>
      <c r="V1174" s="43"/>
      <c r="W1174" s="43"/>
      <c r="X1174" s="43"/>
      <c r="Y1174" s="250" t="s">
        <v>269</v>
      </c>
    </row>
    <row r="1175" spans="2:25">
      <c r="B1175" s="26"/>
      <c r="C1175" s="45" t="s">
        <v>1300</v>
      </c>
      <c r="D1175" s="45" t="s">
        <v>94</v>
      </c>
      <c r="E1175" s="46">
        <v>7.75</v>
      </c>
      <c r="F1175" s="46">
        <v>5.25</v>
      </c>
      <c r="G1175" s="46">
        <v>2.25</v>
      </c>
      <c r="H1175" s="46">
        <v>12.25</v>
      </c>
      <c r="I1175" s="46">
        <v>9.75</v>
      </c>
      <c r="J1175" s="44" t="s">
        <v>318</v>
      </c>
      <c r="K1175" s="46">
        <v>37</v>
      </c>
      <c r="L1175" s="46">
        <v>29.75</v>
      </c>
      <c r="M1175" s="60">
        <v>8</v>
      </c>
      <c r="N1175" s="44">
        <v>2932</v>
      </c>
      <c r="O1175" s="44" t="s">
        <v>269</v>
      </c>
      <c r="P1175" s="52" t="s">
        <v>1325</v>
      </c>
      <c r="Q1175" s="66"/>
      <c r="R1175" s="167"/>
      <c r="S1175" s="45"/>
      <c r="T1175" s="49"/>
      <c r="U1175" s="49"/>
      <c r="V1175" s="49"/>
      <c r="W1175" s="49"/>
      <c r="X1175" s="49"/>
      <c r="Y1175" s="250" t="s">
        <v>269</v>
      </c>
    </row>
    <row r="1176" spans="2:25">
      <c r="B1176" s="26"/>
      <c r="C1176" s="39" t="s">
        <v>2234</v>
      </c>
      <c r="D1176" s="39" t="s">
        <v>94</v>
      </c>
      <c r="E1176" s="40">
        <v>4.375</v>
      </c>
      <c r="F1176" s="40">
        <v>3.125</v>
      </c>
      <c r="G1176" s="40">
        <v>0.875</v>
      </c>
      <c r="H1176" s="40">
        <f>(E1176+G1176*2)</f>
        <v>6.125</v>
      </c>
      <c r="I1176" s="40">
        <f>(F1176+G1176*2)</f>
        <v>4.875</v>
      </c>
      <c r="J1176" s="38" t="s">
        <v>318</v>
      </c>
      <c r="K1176" s="40">
        <v>25</v>
      </c>
      <c r="L1176" s="40">
        <v>15.125</v>
      </c>
      <c r="M1176" s="61">
        <v>12</v>
      </c>
      <c r="N1176" s="38">
        <v>2935</v>
      </c>
      <c r="O1176" s="38" t="s">
        <v>1351</v>
      </c>
      <c r="P1176" s="51" t="s">
        <v>2095</v>
      </c>
      <c r="Q1176" s="65"/>
      <c r="R1176" s="168"/>
      <c r="S1176" s="39"/>
      <c r="T1176" s="43"/>
      <c r="U1176" s="43"/>
      <c r="V1176" s="43"/>
      <c r="W1176" s="43"/>
      <c r="X1176" s="43"/>
      <c r="Y1176" s="250" t="s">
        <v>1351</v>
      </c>
    </row>
    <row r="1177" spans="2:25">
      <c r="B1177" s="26"/>
      <c r="C1177" s="45" t="s">
        <v>2380</v>
      </c>
      <c r="D1177" s="45" t="s">
        <v>94</v>
      </c>
      <c r="E1177" s="46">
        <v>4</v>
      </c>
      <c r="F1177" s="46">
        <v>2.4375</v>
      </c>
      <c r="G1177" s="46">
        <v>1.1875</v>
      </c>
      <c r="H1177" s="46">
        <f>(E1177+G1177*2)</f>
        <v>6.375</v>
      </c>
      <c r="I1177" s="46">
        <f>(F1177+G1177*2)</f>
        <v>4.8125</v>
      </c>
      <c r="J1177" s="44" t="s">
        <v>318</v>
      </c>
      <c r="K1177" s="46">
        <v>25.875</v>
      </c>
      <c r="L1177" s="46">
        <v>14.906000000000001</v>
      </c>
      <c r="M1177" s="60">
        <v>30</v>
      </c>
      <c r="N1177" s="44">
        <v>2936</v>
      </c>
      <c r="O1177" s="44" t="s">
        <v>1351</v>
      </c>
      <c r="P1177" s="53">
        <v>42997</v>
      </c>
      <c r="Q1177" s="66"/>
      <c r="R1177" s="167"/>
      <c r="S1177" s="45"/>
      <c r="T1177" s="49"/>
      <c r="U1177" s="49"/>
      <c r="V1177" s="49"/>
      <c r="W1177" s="49"/>
      <c r="X1177" s="49"/>
      <c r="Y1177" s="250" t="s">
        <v>1351</v>
      </c>
    </row>
    <row r="1178" spans="2:25">
      <c r="B1178" s="26"/>
      <c r="C1178" s="39" t="s">
        <v>2097</v>
      </c>
      <c r="D1178" s="39" t="s">
        <v>94</v>
      </c>
      <c r="E1178" s="40">
        <v>4.75</v>
      </c>
      <c r="F1178" s="40">
        <v>3</v>
      </c>
      <c r="G1178" s="40">
        <v>1.375</v>
      </c>
      <c r="H1178" s="40">
        <f>(E1178+G1178*2)</f>
        <v>7.5</v>
      </c>
      <c r="I1178" s="40">
        <f>(F1178+G1178*2)</f>
        <v>5.75</v>
      </c>
      <c r="J1178" s="38" t="s">
        <v>318</v>
      </c>
      <c r="K1178" s="40">
        <v>15.1875</v>
      </c>
      <c r="L1178" s="40">
        <v>23.1875</v>
      </c>
      <c r="M1178" s="61">
        <v>8</v>
      </c>
      <c r="N1178" s="38">
        <v>2937</v>
      </c>
      <c r="O1178" s="38" t="s">
        <v>1351</v>
      </c>
      <c r="P1178" s="51" t="s">
        <v>2095</v>
      </c>
      <c r="Q1178" s="65"/>
      <c r="R1178" s="168"/>
      <c r="S1178" s="39"/>
      <c r="T1178" s="43"/>
      <c r="U1178" s="43"/>
      <c r="V1178" s="43"/>
      <c r="W1178" s="43"/>
      <c r="X1178" s="43"/>
      <c r="Y1178" s="250" t="s">
        <v>1351</v>
      </c>
    </row>
    <row r="1179" spans="2:25">
      <c r="B1179" s="26"/>
      <c r="C1179" s="45" t="s">
        <v>1301</v>
      </c>
      <c r="D1179" s="45" t="s">
        <v>2025</v>
      </c>
      <c r="E1179" s="46">
        <v>4</v>
      </c>
      <c r="F1179" s="46">
        <v>3</v>
      </c>
      <c r="G1179" s="46">
        <v>2</v>
      </c>
      <c r="H1179" s="46">
        <v>8</v>
      </c>
      <c r="I1179" s="46">
        <v>7</v>
      </c>
      <c r="J1179" s="44" t="s">
        <v>318</v>
      </c>
      <c r="K1179" s="46">
        <v>41</v>
      </c>
      <c r="L1179" s="46">
        <v>28.5</v>
      </c>
      <c r="M1179" s="60">
        <v>20</v>
      </c>
      <c r="N1179" s="44">
        <v>2941</v>
      </c>
      <c r="O1179" s="44" t="s">
        <v>269</v>
      </c>
      <c r="P1179" s="52" t="s">
        <v>1325</v>
      </c>
      <c r="Q1179" s="66"/>
      <c r="R1179" s="167"/>
      <c r="S1179" s="45"/>
      <c r="T1179" s="49"/>
      <c r="U1179" s="49"/>
      <c r="V1179" s="49"/>
      <c r="W1179" s="49"/>
      <c r="X1179" s="49"/>
      <c r="Y1179" s="250" t="s">
        <v>269</v>
      </c>
    </row>
    <row r="1180" spans="2:25">
      <c r="B1180" s="26"/>
      <c r="C1180" s="39" t="s">
        <v>1302</v>
      </c>
      <c r="D1180" s="39" t="s">
        <v>94</v>
      </c>
      <c r="E1180" s="40">
        <v>4</v>
      </c>
      <c r="F1180" s="40">
        <v>3</v>
      </c>
      <c r="G1180" s="40">
        <v>2</v>
      </c>
      <c r="H1180" s="40">
        <v>8</v>
      </c>
      <c r="I1180" s="40">
        <v>7</v>
      </c>
      <c r="J1180" s="38" t="s">
        <v>318</v>
      </c>
      <c r="K1180" s="40">
        <v>41</v>
      </c>
      <c r="L1180" s="40">
        <v>28.5</v>
      </c>
      <c r="M1180" s="61">
        <v>20</v>
      </c>
      <c r="N1180" s="38">
        <v>2941</v>
      </c>
      <c r="O1180" s="38" t="s">
        <v>269</v>
      </c>
      <c r="P1180" s="51" t="s">
        <v>1325</v>
      </c>
      <c r="Q1180" s="65"/>
      <c r="R1180" s="168"/>
      <c r="S1180" s="39"/>
      <c r="T1180" s="43"/>
      <c r="U1180" s="43"/>
      <c r="V1180" s="43"/>
      <c r="W1180" s="43"/>
      <c r="X1180" s="43"/>
      <c r="Y1180" s="250" t="s">
        <v>269</v>
      </c>
    </row>
    <row r="1181" spans="2:25">
      <c r="B1181" s="26"/>
      <c r="C1181" s="45" t="s">
        <v>2427</v>
      </c>
      <c r="D1181" s="45" t="s">
        <v>94</v>
      </c>
      <c r="E1181" s="46">
        <v>4.375</v>
      </c>
      <c r="F1181" s="46">
        <v>2.75</v>
      </c>
      <c r="G1181" s="46">
        <v>1</v>
      </c>
      <c r="H1181" s="46">
        <f>(E1181+G1181*2)</f>
        <v>6.375</v>
      </c>
      <c r="I1181" s="46">
        <f>(F1181+G1181*2)</f>
        <v>4.75</v>
      </c>
      <c r="J1181" s="44" t="s">
        <v>318</v>
      </c>
      <c r="K1181" s="46">
        <v>12.125</v>
      </c>
      <c r="L1181" s="46">
        <v>14.25</v>
      </c>
      <c r="M1181" s="60">
        <v>6</v>
      </c>
      <c r="N1181" s="44">
        <v>2943</v>
      </c>
      <c r="O1181" s="44" t="s">
        <v>1351</v>
      </c>
      <c r="P1181" s="52"/>
      <c r="Q1181" s="66"/>
      <c r="R1181" s="167"/>
      <c r="S1181" s="45"/>
      <c r="T1181" s="49"/>
      <c r="U1181" s="49"/>
      <c r="V1181" s="49"/>
      <c r="W1181" s="49"/>
      <c r="X1181" s="49"/>
      <c r="Y1181" s="250" t="s">
        <v>1351</v>
      </c>
    </row>
    <row r="1182" spans="2:25">
      <c r="B1182" s="26"/>
      <c r="C1182" s="39" t="s">
        <v>2098</v>
      </c>
      <c r="D1182" s="39" t="s">
        <v>94</v>
      </c>
      <c r="E1182" s="40">
        <v>4.625</v>
      </c>
      <c r="F1182" s="40">
        <v>1.3125</v>
      </c>
      <c r="G1182" s="40">
        <v>1.625</v>
      </c>
      <c r="H1182" s="40">
        <f>(E1182+G1182*2)</f>
        <v>7.875</v>
      </c>
      <c r="I1182" s="40">
        <f>(F1182+G1182*2)</f>
        <v>4.5625</v>
      </c>
      <c r="J1182" s="38" t="s">
        <v>318</v>
      </c>
      <c r="K1182" s="40">
        <v>16</v>
      </c>
      <c r="L1182" s="40">
        <v>18.75</v>
      </c>
      <c r="M1182" s="61">
        <v>8</v>
      </c>
      <c r="N1182" s="38">
        <v>2945</v>
      </c>
      <c r="O1182" s="38" t="s">
        <v>1351</v>
      </c>
      <c r="P1182" s="51" t="s">
        <v>2099</v>
      </c>
      <c r="Q1182" s="65"/>
      <c r="R1182" s="168"/>
      <c r="S1182" s="39"/>
      <c r="T1182" s="43"/>
      <c r="U1182" s="43"/>
      <c r="V1182" s="43"/>
      <c r="W1182" s="43"/>
      <c r="X1182" s="43"/>
      <c r="Y1182" s="250" t="s">
        <v>1351</v>
      </c>
    </row>
    <row r="1183" spans="2:25">
      <c r="B1183" s="26"/>
      <c r="C1183" s="45" t="s">
        <v>2490</v>
      </c>
      <c r="D1183" s="45" t="s">
        <v>94</v>
      </c>
      <c r="E1183" s="46">
        <v>4.625</v>
      </c>
      <c r="F1183" s="46">
        <v>1.3125</v>
      </c>
      <c r="G1183" s="46">
        <v>1.625</v>
      </c>
      <c r="H1183" s="46">
        <f>(E1183+G1183*2)</f>
        <v>7.875</v>
      </c>
      <c r="I1183" s="46">
        <f>(F1183+G1183*2)</f>
        <v>4.5625</v>
      </c>
      <c r="J1183" s="44" t="s">
        <v>318</v>
      </c>
      <c r="K1183" s="46">
        <v>15.875</v>
      </c>
      <c r="L1183" s="46">
        <v>9.375</v>
      </c>
      <c r="M1183" s="60">
        <v>4</v>
      </c>
      <c r="N1183" s="44">
        <v>2945</v>
      </c>
      <c r="O1183" s="44" t="s">
        <v>1338</v>
      </c>
      <c r="P1183" s="53">
        <v>44306</v>
      </c>
      <c r="Q1183" s="66"/>
      <c r="R1183" s="167"/>
      <c r="S1183" s="45"/>
      <c r="T1183" s="49"/>
      <c r="U1183" s="49"/>
      <c r="V1183" s="49"/>
      <c r="W1183" s="49"/>
      <c r="X1183" s="49"/>
      <c r="Y1183" s="250" t="s">
        <v>1338</v>
      </c>
    </row>
    <row r="1184" spans="2:25">
      <c r="B1184" s="26"/>
      <c r="C1184" s="39" t="s">
        <v>1303</v>
      </c>
      <c r="D1184" s="39" t="s">
        <v>2025</v>
      </c>
      <c r="E1184" s="40">
        <v>11.125</v>
      </c>
      <c r="F1184" s="40">
        <v>8.625</v>
      </c>
      <c r="G1184" s="40">
        <v>2.625</v>
      </c>
      <c r="H1184" s="40">
        <v>16.375</v>
      </c>
      <c r="I1184" s="40">
        <v>13.875</v>
      </c>
      <c r="J1184" s="38" t="s">
        <v>318</v>
      </c>
      <c r="K1184" s="40">
        <v>33</v>
      </c>
      <c r="L1184" s="40">
        <v>26.75</v>
      </c>
      <c r="M1184" s="61">
        <v>4</v>
      </c>
      <c r="N1184" s="38">
        <v>2948</v>
      </c>
      <c r="O1184" s="38" t="s">
        <v>269</v>
      </c>
      <c r="P1184" s="51" t="s">
        <v>1325</v>
      </c>
      <c r="Q1184" s="65"/>
      <c r="R1184" s="168"/>
      <c r="S1184" s="39"/>
      <c r="T1184" s="43"/>
      <c r="U1184" s="43"/>
      <c r="V1184" s="43"/>
      <c r="W1184" s="43"/>
      <c r="X1184" s="43"/>
      <c r="Y1184" s="250" t="s">
        <v>269</v>
      </c>
    </row>
    <row r="1185" spans="2:25">
      <c r="B1185" s="26"/>
      <c r="C1185" s="45" t="s">
        <v>1304</v>
      </c>
      <c r="D1185" s="45" t="s">
        <v>94</v>
      </c>
      <c r="E1185" s="46">
        <v>11.125</v>
      </c>
      <c r="F1185" s="46">
        <v>8.625</v>
      </c>
      <c r="G1185" s="46">
        <v>2.625</v>
      </c>
      <c r="H1185" s="46">
        <v>16.375</v>
      </c>
      <c r="I1185" s="46">
        <v>13.875</v>
      </c>
      <c r="J1185" s="44" t="s">
        <v>318</v>
      </c>
      <c r="K1185" s="46">
        <v>33</v>
      </c>
      <c r="L1185" s="46">
        <v>26.75</v>
      </c>
      <c r="M1185" s="60">
        <v>4</v>
      </c>
      <c r="N1185" s="44">
        <v>2948</v>
      </c>
      <c r="O1185" s="44" t="s">
        <v>269</v>
      </c>
      <c r="P1185" s="52" t="s">
        <v>1325</v>
      </c>
      <c r="Q1185" s="66"/>
      <c r="R1185" s="167"/>
      <c r="S1185" s="45"/>
      <c r="T1185" s="49"/>
      <c r="U1185" s="49"/>
      <c r="V1185" s="49"/>
      <c r="W1185" s="49"/>
      <c r="X1185" s="49"/>
      <c r="Y1185" s="250" t="s">
        <v>269</v>
      </c>
    </row>
    <row r="1186" spans="2:25">
      <c r="B1186" s="25"/>
      <c r="C1186" s="39" t="s">
        <v>2272</v>
      </c>
      <c r="D1186" s="39" t="s">
        <v>94</v>
      </c>
      <c r="E1186" s="40">
        <v>11.125</v>
      </c>
      <c r="F1186" s="40">
        <v>8.625</v>
      </c>
      <c r="G1186" s="40">
        <v>2.625</v>
      </c>
      <c r="H1186" s="40">
        <f>(E1186+G1186*2)</f>
        <v>16.375</v>
      </c>
      <c r="I1186" s="40">
        <f>(F1186+G1186*2)</f>
        <v>13.875</v>
      </c>
      <c r="J1186" s="38" t="s">
        <v>318</v>
      </c>
      <c r="K1186" s="40">
        <v>26.725999999999999</v>
      </c>
      <c r="L1186" s="40">
        <v>16.375</v>
      </c>
      <c r="M1186" s="61">
        <v>2</v>
      </c>
      <c r="N1186" s="38">
        <v>2948</v>
      </c>
      <c r="O1186" s="38" t="s">
        <v>1351</v>
      </c>
      <c r="P1186" s="57">
        <v>42423</v>
      </c>
      <c r="Q1186" s="65"/>
      <c r="R1186" s="168"/>
      <c r="S1186" s="39"/>
      <c r="T1186" s="43"/>
      <c r="U1186" s="43"/>
      <c r="V1186" s="43"/>
      <c r="W1186" s="43"/>
      <c r="X1186" s="43"/>
      <c r="Y1186" s="250" t="s">
        <v>1351</v>
      </c>
    </row>
    <row r="1187" spans="2:25">
      <c r="B1187" s="26"/>
      <c r="C1187" s="100" t="s">
        <v>2672</v>
      </c>
      <c r="D1187" s="130" t="s">
        <v>2529</v>
      </c>
      <c r="E1187" s="101">
        <v>8.1875</v>
      </c>
      <c r="F1187" s="101">
        <v>2.25</v>
      </c>
      <c r="G1187" s="101">
        <v>1.1875</v>
      </c>
      <c r="H1187" s="101">
        <f>(G1187*2)+E1187</f>
        <v>10.5625</v>
      </c>
      <c r="I1187" s="101">
        <f>(G1187*2)+F1187</f>
        <v>4.625</v>
      </c>
      <c r="J1187" s="131" t="s">
        <v>318</v>
      </c>
      <c r="K1187" s="101">
        <v>40</v>
      </c>
      <c r="L1187" s="101">
        <v>27.75</v>
      </c>
      <c r="M1187" s="132">
        <v>24</v>
      </c>
      <c r="N1187" s="99">
        <v>2951</v>
      </c>
      <c r="O1187" s="99" t="s">
        <v>269</v>
      </c>
      <c r="P1187" s="108">
        <v>44823</v>
      </c>
      <c r="Q1187" s="133" t="s">
        <v>2738</v>
      </c>
      <c r="R1187" s="166"/>
      <c r="S1187" s="100"/>
      <c r="T1187" s="105"/>
      <c r="U1187" s="105"/>
      <c r="V1187" s="105"/>
      <c r="W1187" s="105"/>
      <c r="X1187" s="105"/>
      <c r="Y1187" s="250" t="s">
        <v>269</v>
      </c>
    </row>
    <row r="1188" spans="2:25">
      <c r="B1188" s="26"/>
      <c r="C1188" s="39" t="s">
        <v>2278</v>
      </c>
      <c r="D1188" s="39" t="s">
        <v>94</v>
      </c>
      <c r="E1188" s="40">
        <v>8.1880000000000006</v>
      </c>
      <c r="F1188" s="40">
        <v>2.25</v>
      </c>
      <c r="G1188" s="40">
        <v>1.1879999999999999</v>
      </c>
      <c r="H1188" s="40">
        <v>10.564</v>
      </c>
      <c r="I1188" s="40">
        <v>4.6259999999999994</v>
      </c>
      <c r="J1188" s="38" t="s">
        <v>318</v>
      </c>
      <c r="K1188" s="40">
        <v>17.5</v>
      </c>
      <c r="L1188" s="40">
        <v>23</v>
      </c>
      <c r="M1188" s="61">
        <v>8</v>
      </c>
      <c r="N1188" s="38">
        <v>2951</v>
      </c>
      <c r="O1188" s="38" t="s">
        <v>1351</v>
      </c>
      <c r="P1188" s="51" t="s">
        <v>2279</v>
      </c>
      <c r="Q1188" s="65"/>
      <c r="R1188" s="168"/>
      <c r="S1188" s="39"/>
      <c r="T1188" s="43"/>
      <c r="U1188" s="43"/>
      <c r="V1188" s="43"/>
      <c r="W1188" s="43"/>
      <c r="X1188" s="43"/>
      <c r="Y1188" s="250" t="s">
        <v>1351</v>
      </c>
    </row>
    <row r="1189" spans="2:25">
      <c r="B1189" s="26"/>
      <c r="C1189" s="45" t="s">
        <v>254</v>
      </c>
      <c r="D1189" s="45" t="s">
        <v>94</v>
      </c>
      <c r="E1189" s="46">
        <v>8.5</v>
      </c>
      <c r="F1189" s="46">
        <v>8</v>
      </c>
      <c r="G1189" s="46">
        <v>2.625</v>
      </c>
      <c r="H1189" s="46">
        <f>(E1189+G1189*2)</f>
        <v>13.75</v>
      </c>
      <c r="I1189" s="46">
        <f>(F1189+G1189*2)</f>
        <v>13.25</v>
      </c>
      <c r="J1189" s="44" t="s">
        <v>318</v>
      </c>
      <c r="K1189" s="46">
        <v>41.75</v>
      </c>
      <c r="L1189" s="46">
        <v>23.125</v>
      </c>
      <c r="M1189" s="60">
        <v>6</v>
      </c>
      <c r="N1189" s="44">
        <v>2952</v>
      </c>
      <c r="O1189" s="44" t="s">
        <v>269</v>
      </c>
      <c r="P1189" s="52" t="s">
        <v>256</v>
      </c>
      <c r="Q1189" s="66"/>
      <c r="R1189" s="167"/>
      <c r="S1189" s="45"/>
      <c r="T1189" s="49"/>
      <c r="U1189" s="49"/>
      <c r="V1189" s="49"/>
      <c r="W1189" s="49"/>
      <c r="X1189" s="49"/>
      <c r="Y1189" s="250" t="s">
        <v>269</v>
      </c>
    </row>
    <row r="1190" spans="2:25">
      <c r="B1190" s="26"/>
      <c r="C1190" s="39" t="s">
        <v>255</v>
      </c>
      <c r="D1190" s="39" t="s">
        <v>2025</v>
      </c>
      <c r="E1190" s="40">
        <v>8.625</v>
      </c>
      <c r="F1190" s="40">
        <v>8.125</v>
      </c>
      <c r="G1190" s="40">
        <v>0.75</v>
      </c>
      <c r="H1190" s="40">
        <f>(E1190+G1190*2)</f>
        <v>10.125</v>
      </c>
      <c r="I1190" s="40">
        <f>(F1190+G1190*2)</f>
        <v>9.625</v>
      </c>
      <c r="J1190" s="38" t="s">
        <v>318</v>
      </c>
      <c r="K1190" s="40">
        <v>41.75</v>
      </c>
      <c r="L1190" s="40">
        <v>23.125</v>
      </c>
      <c r="M1190" s="61">
        <v>6</v>
      </c>
      <c r="N1190" s="38">
        <v>2952</v>
      </c>
      <c r="O1190" s="38" t="s">
        <v>269</v>
      </c>
      <c r="P1190" s="51" t="s">
        <v>256</v>
      </c>
      <c r="Q1190" s="65"/>
      <c r="R1190" s="168"/>
      <c r="S1190" s="39"/>
      <c r="T1190" s="43"/>
      <c r="U1190" s="43"/>
      <c r="V1190" s="43"/>
      <c r="W1190" s="43"/>
      <c r="X1190" s="43"/>
      <c r="Y1190" s="250" t="s">
        <v>269</v>
      </c>
    </row>
    <row r="1191" spans="2:25">
      <c r="B1191" s="26"/>
      <c r="C1191" s="45" t="s">
        <v>1305</v>
      </c>
      <c r="D1191" s="45" t="s">
        <v>2025</v>
      </c>
      <c r="E1191" s="46">
        <v>7</v>
      </c>
      <c r="F1191" s="46">
        <v>3.625</v>
      </c>
      <c r="G1191" s="46">
        <v>1.875</v>
      </c>
      <c r="H1191" s="46">
        <v>10.75</v>
      </c>
      <c r="I1191" s="46">
        <v>7.375</v>
      </c>
      <c r="J1191" s="44" t="s">
        <v>318</v>
      </c>
      <c r="K1191" s="46">
        <v>32.75</v>
      </c>
      <c r="L1191" s="46">
        <v>30.5</v>
      </c>
      <c r="M1191" s="60">
        <v>12</v>
      </c>
      <c r="N1191" s="44">
        <v>2953</v>
      </c>
      <c r="O1191" s="44" t="s">
        <v>269</v>
      </c>
      <c r="P1191" s="52" t="s">
        <v>1325</v>
      </c>
      <c r="Q1191" s="66"/>
      <c r="R1191" s="167"/>
      <c r="S1191" s="45"/>
      <c r="T1191" s="49"/>
      <c r="U1191" s="49"/>
      <c r="V1191" s="49"/>
      <c r="W1191" s="49"/>
      <c r="X1191" s="49"/>
      <c r="Y1191" s="250" t="s">
        <v>269</v>
      </c>
    </row>
    <row r="1192" spans="2:25">
      <c r="B1192" s="26"/>
      <c r="C1192" s="39" t="s">
        <v>1306</v>
      </c>
      <c r="D1192" s="39" t="s">
        <v>94</v>
      </c>
      <c r="E1192" s="40">
        <v>7</v>
      </c>
      <c r="F1192" s="40">
        <v>3.625</v>
      </c>
      <c r="G1192" s="40">
        <v>2</v>
      </c>
      <c r="H1192" s="40">
        <v>11</v>
      </c>
      <c r="I1192" s="40">
        <v>7.625</v>
      </c>
      <c r="J1192" s="38" t="s">
        <v>318</v>
      </c>
      <c r="K1192" s="40">
        <v>32.75</v>
      </c>
      <c r="L1192" s="40">
        <v>30.5</v>
      </c>
      <c r="M1192" s="61">
        <v>12</v>
      </c>
      <c r="N1192" s="38">
        <v>2953</v>
      </c>
      <c r="O1192" s="38" t="s">
        <v>269</v>
      </c>
      <c r="P1192" s="51" t="s">
        <v>1325</v>
      </c>
      <c r="Q1192" s="65"/>
      <c r="R1192" s="168"/>
      <c r="S1192" s="39"/>
      <c r="T1192" s="43"/>
      <c r="U1192" s="43"/>
      <c r="V1192" s="43"/>
      <c r="W1192" s="43"/>
      <c r="X1192" s="43"/>
      <c r="Y1192" s="250" t="s">
        <v>269</v>
      </c>
    </row>
    <row r="1193" spans="2:25">
      <c r="B1193" s="26"/>
      <c r="C1193" s="45" t="s">
        <v>2200</v>
      </c>
      <c r="D1193" s="45" t="s">
        <v>2025</v>
      </c>
      <c r="E1193" s="46">
        <v>7</v>
      </c>
      <c r="F1193" s="46">
        <v>3.625</v>
      </c>
      <c r="G1193" s="46">
        <v>1.875</v>
      </c>
      <c r="H1193" s="46">
        <v>10.75</v>
      </c>
      <c r="I1193" s="46">
        <v>7.375</v>
      </c>
      <c r="J1193" s="44" t="s">
        <v>302</v>
      </c>
      <c r="K1193" s="46">
        <f>H1193*1</f>
        <v>10.75</v>
      </c>
      <c r="L1193" s="46">
        <f>I1193</f>
        <v>7.375</v>
      </c>
      <c r="M1193" s="60">
        <v>1</v>
      </c>
      <c r="N1193" s="44">
        <v>2953</v>
      </c>
      <c r="O1193" s="44" t="s">
        <v>1338</v>
      </c>
      <c r="P1193" s="52"/>
      <c r="Q1193" s="66"/>
      <c r="R1193" s="167"/>
      <c r="S1193" s="45"/>
      <c r="T1193" s="49"/>
      <c r="U1193" s="49"/>
      <c r="V1193" s="49"/>
      <c r="W1193" s="49"/>
      <c r="X1193" s="49"/>
      <c r="Y1193" s="250" t="s">
        <v>1338</v>
      </c>
    </row>
    <row r="1194" spans="2:25">
      <c r="B1194" s="26"/>
      <c r="C1194" s="39" t="s">
        <v>2201</v>
      </c>
      <c r="D1194" s="39" t="s">
        <v>94</v>
      </c>
      <c r="E1194" s="40">
        <v>7</v>
      </c>
      <c r="F1194" s="40">
        <v>3.625</v>
      </c>
      <c r="G1194" s="40">
        <v>2</v>
      </c>
      <c r="H1194" s="40">
        <v>11</v>
      </c>
      <c r="I1194" s="40">
        <v>7.625</v>
      </c>
      <c r="J1194" s="38" t="s">
        <v>302</v>
      </c>
      <c r="K1194" s="40">
        <f>H1194*1</f>
        <v>11</v>
      </c>
      <c r="L1194" s="40">
        <f>I1194</f>
        <v>7.625</v>
      </c>
      <c r="M1194" s="61">
        <v>1</v>
      </c>
      <c r="N1194" s="38">
        <v>2953</v>
      </c>
      <c r="O1194" s="38" t="s">
        <v>1338</v>
      </c>
      <c r="P1194" s="51"/>
      <c r="Q1194" s="65"/>
      <c r="R1194" s="168"/>
      <c r="S1194" s="39"/>
      <c r="T1194" s="43"/>
      <c r="U1194" s="43"/>
      <c r="V1194" s="43"/>
      <c r="W1194" s="43"/>
      <c r="X1194" s="43"/>
      <c r="Y1194" s="250" t="s">
        <v>1338</v>
      </c>
    </row>
    <row r="1195" spans="2:25">
      <c r="B1195" s="26"/>
      <c r="C1195" s="45" t="s">
        <v>2158</v>
      </c>
      <c r="D1195" s="45" t="s">
        <v>94</v>
      </c>
      <c r="E1195" s="46">
        <v>3.625</v>
      </c>
      <c r="F1195" s="46">
        <v>3.4375</v>
      </c>
      <c r="G1195" s="46">
        <v>2</v>
      </c>
      <c r="H1195" s="46">
        <f t="shared" ref="H1195:H1203" si="120">(E1195+G1195*2)</f>
        <v>7.625</v>
      </c>
      <c r="I1195" s="46">
        <f t="shared" ref="I1195:I1203" si="121">(F1195+G1195*2)</f>
        <v>7.4375</v>
      </c>
      <c r="J1195" s="44" t="s">
        <v>318</v>
      </c>
      <c r="K1195" s="46">
        <v>15.25</v>
      </c>
      <c r="L1195" s="46">
        <v>14.75</v>
      </c>
      <c r="M1195" s="60">
        <v>4</v>
      </c>
      <c r="N1195" s="44">
        <v>2954</v>
      </c>
      <c r="O1195" s="44" t="s">
        <v>1351</v>
      </c>
      <c r="P1195" s="52" t="s">
        <v>2159</v>
      </c>
      <c r="Q1195" s="66"/>
      <c r="R1195" s="167"/>
      <c r="S1195" s="45"/>
      <c r="T1195" s="49"/>
      <c r="U1195" s="49"/>
      <c r="V1195" s="49"/>
      <c r="W1195" s="49"/>
      <c r="X1195" s="49"/>
      <c r="Y1195" s="250" t="s">
        <v>1351</v>
      </c>
    </row>
    <row r="1196" spans="2:25">
      <c r="B1196" s="26"/>
      <c r="C1196" s="39" t="s">
        <v>2137</v>
      </c>
      <c r="D1196" s="39" t="s">
        <v>94</v>
      </c>
      <c r="E1196" s="40">
        <v>5.25</v>
      </c>
      <c r="F1196" s="40">
        <v>3.75</v>
      </c>
      <c r="G1196" s="40">
        <v>0.875</v>
      </c>
      <c r="H1196" s="40">
        <f t="shared" si="120"/>
        <v>7</v>
      </c>
      <c r="I1196" s="40">
        <f t="shared" si="121"/>
        <v>5.5</v>
      </c>
      <c r="J1196" s="38" t="s">
        <v>318</v>
      </c>
      <c r="K1196" s="40">
        <v>22</v>
      </c>
      <c r="L1196" s="40">
        <v>13.5</v>
      </c>
      <c r="M1196" s="61">
        <v>8</v>
      </c>
      <c r="N1196" s="38">
        <v>2955</v>
      </c>
      <c r="O1196" s="38" t="s">
        <v>1351</v>
      </c>
      <c r="P1196" s="51" t="s">
        <v>2138</v>
      </c>
      <c r="Q1196" s="65"/>
      <c r="R1196" s="168"/>
      <c r="S1196" s="39"/>
      <c r="T1196" s="43"/>
      <c r="U1196" s="43"/>
      <c r="V1196" s="43"/>
      <c r="W1196" s="43"/>
      <c r="X1196" s="43"/>
      <c r="Y1196" s="250" t="s">
        <v>1351</v>
      </c>
    </row>
    <row r="1197" spans="2:25">
      <c r="B1197" s="26"/>
      <c r="C1197" s="45" t="s">
        <v>2156</v>
      </c>
      <c r="D1197" s="45" t="s">
        <v>2025</v>
      </c>
      <c r="E1197" s="46">
        <v>10.625</v>
      </c>
      <c r="F1197" s="46">
        <v>7.375</v>
      </c>
      <c r="G1197" s="46">
        <v>2</v>
      </c>
      <c r="H1197" s="46">
        <f t="shared" si="120"/>
        <v>14.625</v>
      </c>
      <c r="I1197" s="46">
        <f t="shared" si="121"/>
        <v>11.375</v>
      </c>
      <c r="J1197" s="44" t="s">
        <v>302</v>
      </c>
      <c r="K1197" s="46">
        <v>14.875</v>
      </c>
      <c r="L1197" s="46">
        <v>11.5</v>
      </c>
      <c r="M1197" s="60">
        <v>1</v>
      </c>
      <c r="N1197" s="44">
        <v>2956</v>
      </c>
      <c r="O1197" s="44" t="s">
        <v>1351</v>
      </c>
      <c r="P1197" s="52"/>
      <c r="Q1197" s="66"/>
      <c r="R1197" s="167"/>
      <c r="S1197" s="45"/>
      <c r="T1197" s="49"/>
      <c r="U1197" s="49"/>
      <c r="V1197" s="49"/>
      <c r="W1197" s="49"/>
      <c r="X1197" s="49"/>
      <c r="Y1197" s="250" t="s">
        <v>1351</v>
      </c>
    </row>
    <row r="1198" spans="2:25">
      <c r="B1198" s="26"/>
      <c r="C1198" s="39" t="s">
        <v>2157</v>
      </c>
      <c r="D1198" s="39" t="s">
        <v>301</v>
      </c>
      <c r="E1198" s="40">
        <v>10.625</v>
      </c>
      <c r="F1198" s="40">
        <v>7.375</v>
      </c>
      <c r="G1198" s="40">
        <v>2</v>
      </c>
      <c r="H1198" s="40">
        <f t="shared" si="120"/>
        <v>14.625</v>
      </c>
      <c r="I1198" s="40">
        <f t="shared" si="121"/>
        <v>11.375</v>
      </c>
      <c r="J1198" s="38" t="s">
        <v>302</v>
      </c>
      <c r="K1198" s="40">
        <v>14.625</v>
      </c>
      <c r="L1198" s="40">
        <v>11.375</v>
      </c>
      <c r="M1198" s="61">
        <v>1</v>
      </c>
      <c r="N1198" s="38">
        <v>2956</v>
      </c>
      <c r="O1198" s="38" t="s">
        <v>1351</v>
      </c>
      <c r="P1198" s="51"/>
      <c r="Q1198" s="65"/>
      <c r="R1198" s="168"/>
      <c r="S1198" s="39"/>
      <c r="T1198" s="43"/>
      <c r="U1198" s="43"/>
      <c r="V1198" s="43"/>
      <c r="W1198" s="43"/>
      <c r="X1198" s="43"/>
      <c r="Y1198" s="250" t="s">
        <v>1351</v>
      </c>
    </row>
    <row r="1199" spans="2:25">
      <c r="B1199" s="26"/>
      <c r="C1199" s="45" t="s">
        <v>2493</v>
      </c>
      <c r="D1199" s="45" t="s">
        <v>301</v>
      </c>
      <c r="E1199" s="46">
        <v>13</v>
      </c>
      <c r="F1199" s="46">
        <v>5.5</v>
      </c>
      <c r="G1199" s="46">
        <v>2</v>
      </c>
      <c r="H1199" s="46">
        <f t="shared" si="120"/>
        <v>17</v>
      </c>
      <c r="I1199" s="46">
        <f t="shared" si="121"/>
        <v>9.5</v>
      </c>
      <c r="J1199" s="44" t="s">
        <v>318</v>
      </c>
      <c r="K1199" s="46">
        <v>34.187600000000003</v>
      </c>
      <c r="L1199" s="46">
        <v>29.062799999999999</v>
      </c>
      <c r="M1199" s="60">
        <v>6</v>
      </c>
      <c r="N1199" s="44">
        <v>2957</v>
      </c>
      <c r="O1199" s="44" t="s">
        <v>269</v>
      </c>
      <c r="P1199" s="53">
        <v>44327</v>
      </c>
      <c r="Q1199" s="66"/>
      <c r="R1199" s="167"/>
      <c r="S1199" s="45"/>
      <c r="T1199" s="49"/>
      <c r="U1199" s="49"/>
      <c r="V1199" s="49"/>
      <c r="W1199" s="49"/>
      <c r="X1199" s="49"/>
      <c r="Y1199" s="250" t="s">
        <v>269</v>
      </c>
    </row>
    <row r="1200" spans="2:25">
      <c r="B1200" s="26"/>
      <c r="C1200" s="39" t="s">
        <v>2160</v>
      </c>
      <c r="D1200" s="39" t="s">
        <v>301</v>
      </c>
      <c r="E1200" s="40">
        <v>13</v>
      </c>
      <c r="F1200" s="40">
        <v>5.5</v>
      </c>
      <c r="G1200" s="40">
        <v>2</v>
      </c>
      <c r="H1200" s="40">
        <f t="shared" si="120"/>
        <v>17</v>
      </c>
      <c r="I1200" s="40">
        <f t="shared" si="121"/>
        <v>9.5</v>
      </c>
      <c r="J1200" s="38" t="s">
        <v>318</v>
      </c>
      <c r="K1200" s="40">
        <v>17.5</v>
      </c>
      <c r="L1200" s="40">
        <v>19.1875</v>
      </c>
      <c r="M1200" s="61">
        <v>2</v>
      </c>
      <c r="N1200" s="38">
        <v>2957</v>
      </c>
      <c r="O1200" s="38" t="s">
        <v>1351</v>
      </c>
      <c r="P1200" s="51" t="s">
        <v>2159</v>
      </c>
      <c r="Q1200" s="65"/>
      <c r="R1200" s="168"/>
      <c r="S1200" s="39"/>
      <c r="T1200" s="43"/>
      <c r="U1200" s="43"/>
      <c r="V1200" s="43"/>
      <c r="W1200" s="43"/>
      <c r="X1200" s="43"/>
      <c r="Y1200" s="250" t="s">
        <v>1351</v>
      </c>
    </row>
    <row r="1201" spans="2:25">
      <c r="B1201" s="26"/>
      <c r="C1201" s="45" t="s">
        <v>2161</v>
      </c>
      <c r="D1201" s="45" t="s">
        <v>2025</v>
      </c>
      <c r="E1201" s="46">
        <v>2.5625</v>
      </c>
      <c r="F1201" s="46">
        <v>2.25</v>
      </c>
      <c r="G1201" s="46">
        <v>2</v>
      </c>
      <c r="H1201" s="46">
        <f t="shared" si="120"/>
        <v>6.5625</v>
      </c>
      <c r="I1201" s="46">
        <f t="shared" si="121"/>
        <v>6.25</v>
      </c>
      <c r="J1201" s="44" t="s">
        <v>302</v>
      </c>
      <c r="K1201" s="46">
        <v>13.5</v>
      </c>
      <c r="L1201" s="46">
        <v>12.875</v>
      </c>
      <c r="M1201" s="60">
        <v>4</v>
      </c>
      <c r="N1201" s="44">
        <v>2958</v>
      </c>
      <c r="O1201" s="44" t="s">
        <v>1351</v>
      </c>
      <c r="P1201" s="52" t="s">
        <v>2159</v>
      </c>
      <c r="Q1201" s="66"/>
      <c r="R1201" s="167"/>
      <c r="S1201" s="45"/>
      <c r="T1201" s="49"/>
      <c r="U1201" s="49"/>
      <c r="V1201" s="49"/>
      <c r="W1201" s="49"/>
      <c r="X1201" s="49"/>
      <c r="Y1201" s="250" t="s">
        <v>1351</v>
      </c>
    </row>
    <row r="1202" spans="2:25">
      <c r="B1202" s="26"/>
      <c r="C1202" s="39" t="s">
        <v>2116</v>
      </c>
      <c r="D1202" s="39" t="s">
        <v>301</v>
      </c>
      <c r="E1202" s="40">
        <v>2.5625</v>
      </c>
      <c r="F1202" s="40">
        <v>2.25</v>
      </c>
      <c r="G1202" s="40">
        <v>2</v>
      </c>
      <c r="H1202" s="40">
        <f t="shared" si="120"/>
        <v>6.5625</v>
      </c>
      <c r="I1202" s="40">
        <f t="shared" si="121"/>
        <v>6.25</v>
      </c>
      <c r="J1202" s="38"/>
      <c r="K1202" s="40">
        <v>6.25</v>
      </c>
      <c r="L1202" s="40">
        <v>13.125</v>
      </c>
      <c r="M1202" s="61">
        <v>2</v>
      </c>
      <c r="N1202" s="38">
        <v>2958</v>
      </c>
      <c r="O1202" s="38" t="s">
        <v>1338</v>
      </c>
      <c r="P1202" s="51" t="s">
        <v>2109</v>
      </c>
      <c r="Q1202" s="65"/>
      <c r="R1202" s="168"/>
      <c r="S1202" s="39"/>
      <c r="T1202" s="43"/>
      <c r="U1202" s="43"/>
      <c r="V1202" s="43"/>
      <c r="W1202" s="43"/>
      <c r="X1202" s="43"/>
      <c r="Y1202" s="250" t="s">
        <v>1338</v>
      </c>
    </row>
    <row r="1203" spans="2:25">
      <c r="B1203" s="26"/>
      <c r="C1203" s="45" t="s">
        <v>257</v>
      </c>
      <c r="D1203" s="45" t="s">
        <v>94</v>
      </c>
      <c r="E1203" s="46">
        <v>4.625</v>
      </c>
      <c r="F1203" s="46">
        <v>3.375</v>
      </c>
      <c r="G1203" s="46">
        <v>2.625</v>
      </c>
      <c r="H1203" s="46">
        <f t="shared" si="120"/>
        <v>9.875</v>
      </c>
      <c r="I1203" s="46">
        <f t="shared" si="121"/>
        <v>8.625</v>
      </c>
      <c r="J1203" s="44" t="s">
        <v>318</v>
      </c>
      <c r="K1203" s="46">
        <v>28.5</v>
      </c>
      <c r="L1203" s="46">
        <v>19.75</v>
      </c>
      <c r="M1203" s="60">
        <v>8</v>
      </c>
      <c r="N1203" s="44">
        <v>2963</v>
      </c>
      <c r="O1203" s="44" t="s">
        <v>1351</v>
      </c>
      <c r="P1203" s="52" t="s">
        <v>258</v>
      </c>
      <c r="Q1203" s="66"/>
      <c r="R1203" s="167"/>
      <c r="S1203" s="45"/>
      <c r="T1203" s="49"/>
      <c r="U1203" s="49"/>
      <c r="V1203" s="49"/>
      <c r="W1203" s="49"/>
      <c r="X1203" s="49"/>
      <c r="Y1203" s="250" t="s">
        <v>1351</v>
      </c>
    </row>
    <row r="1204" spans="2:25">
      <c r="B1204" s="26"/>
      <c r="C1204" s="39" t="s">
        <v>1307</v>
      </c>
      <c r="D1204" s="39" t="s">
        <v>2025</v>
      </c>
      <c r="E1204" s="40">
        <v>4.0449999999999999</v>
      </c>
      <c r="F1204" s="40">
        <v>3.42</v>
      </c>
      <c r="G1204" s="40">
        <v>0.75</v>
      </c>
      <c r="H1204" s="40">
        <v>5.5</v>
      </c>
      <c r="I1204" s="40">
        <v>4.8130000000000006</v>
      </c>
      <c r="J1204" s="38" t="s">
        <v>318</v>
      </c>
      <c r="K1204" s="40">
        <v>36.7654</v>
      </c>
      <c r="L1204" s="40">
        <v>23</v>
      </c>
      <c r="M1204" s="61">
        <v>24</v>
      </c>
      <c r="N1204" s="38">
        <v>2964</v>
      </c>
      <c r="O1204" s="38" t="s">
        <v>269</v>
      </c>
      <c r="P1204" s="57">
        <v>42823</v>
      </c>
      <c r="Q1204" s="65" t="s">
        <v>2139</v>
      </c>
      <c r="R1204" s="168"/>
      <c r="S1204" s="39"/>
      <c r="T1204" s="43"/>
      <c r="U1204" s="43"/>
      <c r="V1204" s="43"/>
      <c r="W1204" s="43"/>
      <c r="X1204" s="43"/>
      <c r="Y1204" s="250" t="s">
        <v>269</v>
      </c>
    </row>
    <row r="1205" spans="2:25">
      <c r="B1205" s="26"/>
      <c r="C1205" s="45" t="s">
        <v>1308</v>
      </c>
      <c r="D1205" s="45" t="s">
        <v>301</v>
      </c>
      <c r="E1205" s="46">
        <v>3.75</v>
      </c>
      <c r="F1205" s="46">
        <v>3.25</v>
      </c>
      <c r="G1205" s="46">
        <v>1.25</v>
      </c>
      <c r="H1205" s="46">
        <v>6.5</v>
      </c>
      <c r="I1205" s="46">
        <v>5.8130000000000006</v>
      </c>
      <c r="J1205" s="44" t="s">
        <v>318</v>
      </c>
      <c r="K1205" s="46">
        <v>35.7654</v>
      </c>
      <c r="L1205" s="46">
        <v>23</v>
      </c>
      <c r="M1205" s="60">
        <v>24</v>
      </c>
      <c r="N1205" s="44">
        <v>2964</v>
      </c>
      <c r="O1205" s="44" t="s">
        <v>269</v>
      </c>
      <c r="P1205" s="53">
        <v>42823</v>
      </c>
      <c r="Q1205" s="66" t="s">
        <v>2139</v>
      </c>
      <c r="R1205" s="167"/>
      <c r="S1205" s="45"/>
      <c r="T1205" s="49"/>
      <c r="U1205" s="49"/>
      <c r="V1205" s="49"/>
      <c r="W1205" s="49"/>
      <c r="X1205" s="49"/>
      <c r="Y1205" s="250" t="s">
        <v>269</v>
      </c>
    </row>
    <row r="1206" spans="2:25">
      <c r="B1206" s="26"/>
      <c r="C1206" s="45" t="s">
        <v>2124</v>
      </c>
      <c r="D1206" s="45" t="s">
        <v>301</v>
      </c>
      <c r="E1206" s="46">
        <v>9.0625</v>
      </c>
      <c r="F1206" s="46">
        <v>6.5625</v>
      </c>
      <c r="G1206" s="46">
        <v>2.1875</v>
      </c>
      <c r="H1206" s="46">
        <f t="shared" ref="H1206:H1229" si="122">(E1206+G1206*2)</f>
        <v>13.4375</v>
      </c>
      <c r="I1206" s="46">
        <f t="shared" ref="I1206:I1229" si="123">(F1206+G1206*2)</f>
        <v>10.9375</v>
      </c>
      <c r="J1206" s="44" t="s">
        <v>318</v>
      </c>
      <c r="K1206" s="46">
        <v>26</v>
      </c>
      <c r="L1206" s="46">
        <v>18.125</v>
      </c>
      <c r="M1206" s="60">
        <v>8</v>
      </c>
      <c r="N1206" s="44">
        <v>2965</v>
      </c>
      <c r="O1206" s="44" t="s">
        <v>1351</v>
      </c>
      <c r="P1206" s="53">
        <v>42823</v>
      </c>
      <c r="Q1206" s="66" t="s">
        <v>2159</v>
      </c>
      <c r="R1206" s="167"/>
      <c r="S1206" s="45"/>
      <c r="T1206" s="49"/>
      <c r="U1206" s="49"/>
      <c r="V1206" s="49"/>
      <c r="W1206" s="49"/>
      <c r="X1206" s="49"/>
      <c r="Y1206" s="250" t="s">
        <v>1351</v>
      </c>
    </row>
    <row r="1207" spans="2:25">
      <c r="B1207" s="25"/>
      <c r="C1207" s="39" t="s">
        <v>2141</v>
      </c>
      <c r="D1207" s="39" t="s">
        <v>301</v>
      </c>
      <c r="E1207" s="40">
        <v>9.875</v>
      </c>
      <c r="F1207" s="40">
        <v>4.375</v>
      </c>
      <c r="G1207" s="40">
        <v>0.625</v>
      </c>
      <c r="H1207" s="40">
        <f t="shared" si="122"/>
        <v>11.125</v>
      </c>
      <c r="I1207" s="40">
        <f t="shared" si="123"/>
        <v>5.625</v>
      </c>
      <c r="J1207" s="38" t="s">
        <v>318</v>
      </c>
      <c r="K1207" s="40">
        <v>22.875</v>
      </c>
      <c r="L1207" s="40">
        <v>11.125</v>
      </c>
      <c r="M1207" s="61">
        <v>4</v>
      </c>
      <c r="N1207" s="38">
        <v>2966</v>
      </c>
      <c r="O1207" s="38" t="s">
        <v>1351</v>
      </c>
      <c r="P1207" s="51" t="s">
        <v>2142</v>
      </c>
      <c r="Q1207" s="65"/>
      <c r="R1207" s="168"/>
      <c r="S1207" s="39"/>
      <c r="T1207" s="43"/>
      <c r="U1207" s="43"/>
      <c r="V1207" s="43"/>
      <c r="W1207" s="43"/>
      <c r="X1207" s="43"/>
      <c r="Y1207" s="250" t="s">
        <v>1351</v>
      </c>
    </row>
    <row r="1208" spans="2:25">
      <c r="B1208" s="26"/>
      <c r="C1208" s="45" t="s">
        <v>2207</v>
      </c>
      <c r="D1208" s="45" t="s">
        <v>2025</v>
      </c>
      <c r="E1208" s="46">
        <v>3.625</v>
      </c>
      <c r="F1208" s="46">
        <v>2.6875</v>
      </c>
      <c r="G1208" s="46">
        <v>1.4375</v>
      </c>
      <c r="H1208" s="46">
        <f t="shared" si="122"/>
        <v>6.5</v>
      </c>
      <c r="I1208" s="46">
        <f t="shared" si="123"/>
        <v>5.5625</v>
      </c>
      <c r="J1208" s="44" t="s">
        <v>318</v>
      </c>
      <c r="K1208" s="46">
        <v>40</v>
      </c>
      <c r="L1208" s="46">
        <v>20.5</v>
      </c>
      <c r="M1208" s="60">
        <v>24</v>
      </c>
      <c r="N1208" s="44">
        <v>2967</v>
      </c>
      <c r="O1208" s="44" t="s">
        <v>269</v>
      </c>
      <c r="P1208" s="53">
        <v>42227</v>
      </c>
      <c r="Q1208" s="66"/>
      <c r="R1208" s="167"/>
      <c r="S1208" s="45"/>
      <c r="T1208" s="49"/>
      <c r="U1208" s="49"/>
      <c r="V1208" s="49"/>
      <c r="W1208" s="49"/>
      <c r="X1208" s="49"/>
      <c r="Y1208" s="250" t="s">
        <v>269</v>
      </c>
    </row>
    <row r="1209" spans="2:25">
      <c r="B1209" s="26"/>
      <c r="C1209" s="39" t="s">
        <v>2144</v>
      </c>
      <c r="D1209" s="39" t="s">
        <v>301</v>
      </c>
      <c r="E1209" s="40">
        <v>4.25</v>
      </c>
      <c r="F1209" s="40">
        <v>4.25</v>
      </c>
      <c r="G1209" s="40">
        <v>0.75</v>
      </c>
      <c r="H1209" s="40">
        <f t="shared" si="122"/>
        <v>5.75</v>
      </c>
      <c r="I1209" s="40">
        <f t="shared" si="123"/>
        <v>5.75</v>
      </c>
      <c r="J1209" s="38" t="s">
        <v>318</v>
      </c>
      <c r="K1209" s="40">
        <v>46</v>
      </c>
      <c r="L1209" s="40">
        <v>23</v>
      </c>
      <c r="M1209" s="61">
        <v>32</v>
      </c>
      <c r="N1209" s="38">
        <v>2968</v>
      </c>
      <c r="O1209" s="38" t="s">
        <v>269</v>
      </c>
      <c r="P1209" s="57">
        <v>42227</v>
      </c>
      <c r="Q1209" s="65"/>
      <c r="R1209" s="168"/>
      <c r="S1209" s="39"/>
      <c r="T1209" s="43"/>
      <c r="U1209" s="43"/>
      <c r="V1209" s="43"/>
      <c r="W1209" s="43"/>
      <c r="X1209" s="43"/>
      <c r="Y1209" s="250" t="s">
        <v>269</v>
      </c>
    </row>
    <row r="1210" spans="2:25">
      <c r="B1210" s="26"/>
      <c r="C1210" s="39" t="s">
        <v>2209</v>
      </c>
      <c r="D1210" s="39" t="s">
        <v>2025</v>
      </c>
      <c r="E1210" s="40">
        <v>2.625</v>
      </c>
      <c r="F1210" s="40">
        <v>2.625</v>
      </c>
      <c r="G1210" s="40">
        <v>1.875</v>
      </c>
      <c r="H1210" s="40">
        <f t="shared" si="122"/>
        <v>6.375</v>
      </c>
      <c r="I1210" s="40">
        <f t="shared" si="123"/>
        <v>6.375</v>
      </c>
      <c r="J1210" s="38"/>
      <c r="K1210" s="40">
        <f t="shared" ref="K1210:K1223" si="124">H1210*1</f>
        <v>6.375</v>
      </c>
      <c r="L1210" s="40">
        <f t="shared" ref="L1210:L1223" si="125">I1210</f>
        <v>6.375</v>
      </c>
      <c r="M1210" s="61">
        <v>1</v>
      </c>
      <c r="N1210" s="38">
        <v>2969</v>
      </c>
      <c r="O1210" s="38" t="s">
        <v>1338</v>
      </c>
      <c r="P1210" s="51"/>
      <c r="Q1210" s="65"/>
      <c r="R1210" s="168"/>
      <c r="S1210" s="39"/>
      <c r="T1210" s="43"/>
      <c r="U1210" s="43"/>
      <c r="V1210" s="43"/>
      <c r="W1210" s="43"/>
      <c r="X1210" s="43"/>
      <c r="Y1210" s="250" t="s">
        <v>1338</v>
      </c>
    </row>
    <row r="1211" spans="2:25">
      <c r="B1211" s="26"/>
      <c r="C1211" s="45" t="s">
        <v>2216</v>
      </c>
      <c r="D1211" s="45" t="s">
        <v>301</v>
      </c>
      <c r="E1211" s="46">
        <v>2.609375</v>
      </c>
      <c r="F1211" s="46">
        <v>2.609375</v>
      </c>
      <c r="G1211" s="46">
        <v>2</v>
      </c>
      <c r="H1211" s="46">
        <f t="shared" si="122"/>
        <v>6.609375</v>
      </c>
      <c r="I1211" s="46">
        <f t="shared" si="123"/>
        <v>6.609375</v>
      </c>
      <c r="J1211" s="44"/>
      <c r="K1211" s="46">
        <f t="shared" si="124"/>
        <v>6.609375</v>
      </c>
      <c r="L1211" s="46">
        <f t="shared" si="125"/>
        <v>6.609375</v>
      </c>
      <c r="M1211" s="60">
        <v>1</v>
      </c>
      <c r="N1211" s="44">
        <v>2969</v>
      </c>
      <c r="O1211" s="44" t="s">
        <v>1338</v>
      </c>
      <c r="P1211" s="52"/>
      <c r="Q1211" s="66"/>
      <c r="R1211" s="167"/>
      <c r="S1211" s="45"/>
      <c r="T1211" s="49"/>
      <c r="U1211" s="49"/>
      <c r="V1211" s="49"/>
      <c r="W1211" s="49"/>
      <c r="X1211" s="49"/>
      <c r="Y1211" s="250" t="s">
        <v>1338</v>
      </c>
    </row>
    <row r="1212" spans="2:25">
      <c r="B1212" s="26"/>
      <c r="C1212" s="39" t="s">
        <v>2210</v>
      </c>
      <c r="D1212" s="39" t="s">
        <v>2025</v>
      </c>
      <c r="E1212" s="40">
        <v>6.125</v>
      </c>
      <c r="F1212" s="40">
        <v>6.125</v>
      </c>
      <c r="G1212" s="40">
        <v>0.9375</v>
      </c>
      <c r="H1212" s="40">
        <f t="shared" si="122"/>
        <v>8</v>
      </c>
      <c r="I1212" s="40">
        <f t="shared" si="123"/>
        <v>8</v>
      </c>
      <c r="J1212" s="38"/>
      <c r="K1212" s="40">
        <f t="shared" si="124"/>
        <v>8</v>
      </c>
      <c r="L1212" s="40">
        <f t="shared" si="125"/>
        <v>8</v>
      </c>
      <c r="M1212" s="61">
        <v>1</v>
      </c>
      <c r="N1212" s="38">
        <v>2970</v>
      </c>
      <c r="O1212" s="38" t="s">
        <v>1338</v>
      </c>
      <c r="P1212" s="51"/>
      <c r="Q1212" s="65"/>
      <c r="R1212" s="168"/>
      <c r="S1212" s="39"/>
      <c r="T1212" s="43"/>
      <c r="U1212" s="43"/>
      <c r="V1212" s="43"/>
      <c r="W1212" s="43"/>
      <c r="X1212" s="43"/>
      <c r="Y1212" s="250" t="s">
        <v>1338</v>
      </c>
    </row>
    <row r="1213" spans="2:25">
      <c r="B1213" s="26"/>
      <c r="C1213" s="45" t="s">
        <v>2219</v>
      </c>
      <c r="D1213" s="45" t="s">
        <v>301</v>
      </c>
      <c r="E1213" s="46">
        <v>6</v>
      </c>
      <c r="F1213" s="46">
        <v>6</v>
      </c>
      <c r="G1213" s="46">
        <v>1.0625</v>
      </c>
      <c r="H1213" s="46">
        <f t="shared" si="122"/>
        <v>8.125</v>
      </c>
      <c r="I1213" s="46">
        <f t="shared" si="123"/>
        <v>8.125</v>
      </c>
      <c r="J1213" s="44"/>
      <c r="K1213" s="46">
        <f t="shared" si="124"/>
        <v>8.125</v>
      </c>
      <c r="L1213" s="46">
        <f t="shared" si="125"/>
        <v>8.125</v>
      </c>
      <c r="M1213" s="60">
        <v>1</v>
      </c>
      <c r="N1213" s="44">
        <v>2970</v>
      </c>
      <c r="O1213" s="44" t="s">
        <v>1338</v>
      </c>
      <c r="P1213" s="52"/>
      <c r="Q1213" s="66"/>
      <c r="R1213" s="167"/>
      <c r="S1213" s="45"/>
      <c r="T1213" s="49"/>
      <c r="U1213" s="49"/>
      <c r="V1213" s="49"/>
      <c r="W1213" s="49"/>
      <c r="X1213" s="49"/>
      <c r="Y1213" s="250" t="s">
        <v>1338</v>
      </c>
    </row>
    <row r="1214" spans="2:25">
      <c r="B1214" s="26"/>
      <c r="C1214" s="39" t="s">
        <v>2211</v>
      </c>
      <c r="D1214" s="39" t="s">
        <v>2025</v>
      </c>
      <c r="E1214" s="40">
        <v>6.875</v>
      </c>
      <c r="F1214" s="40">
        <v>5.125</v>
      </c>
      <c r="G1214" s="40">
        <v>1.375</v>
      </c>
      <c r="H1214" s="40">
        <f t="shared" si="122"/>
        <v>9.625</v>
      </c>
      <c r="I1214" s="40">
        <f t="shared" si="123"/>
        <v>7.875</v>
      </c>
      <c r="J1214" s="38"/>
      <c r="K1214" s="40">
        <f t="shared" si="124"/>
        <v>9.625</v>
      </c>
      <c r="L1214" s="40">
        <f t="shared" si="125"/>
        <v>7.875</v>
      </c>
      <c r="M1214" s="61">
        <v>1</v>
      </c>
      <c r="N1214" s="38">
        <v>2971</v>
      </c>
      <c r="O1214" s="38" t="s">
        <v>1338</v>
      </c>
      <c r="P1214" s="51"/>
      <c r="Q1214" s="65"/>
      <c r="R1214" s="168"/>
      <c r="S1214" s="39"/>
      <c r="T1214" s="43"/>
      <c r="U1214" s="43"/>
      <c r="V1214" s="43"/>
      <c r="W1214" s="43"/>
      <c r="X1214" s="43"/>
      <c r="Y1214" s="250" t="s">
        <v>1338</v>
      </c>
    </row>
    <row r="1215" spans="2:25">
      <c r="B1215" s="26"/>
      <c r="C1215" s="45" t="s">
        <v>2220</v>
      </c>
      <c r="D1215" s="45" t="s">
        <v>301</v>
      </c>
      <c r="E1215" s="46">
        <v>6.75</v>
      </c>
      <c r="F1215" s="46">
        <v>5</v>
      </c>
      <c r="G1215" s="46">
        <v>1.5</v>
      </c>
      <c r="H1215" s="46">
        <f t="shared" si="122"/>
        <v>9.75</v>
      </c>
      <c r="I1215" s="46">
        <f t="shared" si="123"/>
        <v>8</v>
      </c>
      <c r="J1215" s="44"/>
      <c r="K1215" s="46">
        <f t="shared" si="124"/>
        <v>9.75</v>
      </c>
      <c r="L1215" s="46">
        <f t="shared" si="125"/>
        <v>8</v>
      </c>
      <c r="M1215" s="60">
        <v>1</v>
      </c>
      <c r="N1215" s="44">
        <v>2971</v>
      </c>
      <c r="O1215" s="44" t="s">
        <v>1338</v>
      </c>
      <c r="P1215" s="52"/>
      <c r="Q1215" s="66"/>
      <c r="R1215" s="167"/>
      <c r="S1215" s="45"/>
      <c r="T1215" s="49"/>
      <c r="U1215" s="49"/>
      <c r="V1215" s="49"/>
      <c r="W1215" s="49"/>
      <c r="X1215" s="49"/>
      <c r="Y1215" s="250" t="s">
        <v>1338</v>
      </c>
    </row>
    <row r="1216" spans="2:25">
      <c r="B1216" s="26"/>
      <c r="C1216" s="39" t="s">
        <v>2212</v>
      </c>
      <c r="D1216" s="39" t="s">
        <v>2025</v>
      </c>
      <c r="E1216" s="40">
        <v>4.5</v>
      </c>
      <c r="F1216" s="40">
        <v>4.5</v>
      </c>
      <c r="G1216" s="40">
        <v>2</v>
      </c>
      <c r="H1216" s="40">
        <f t="shared" si="122"/>
        <v>8.5</v>
      </c>
      <c r="I1216" s="40">
        <f t="shared" si="123"/>
        <v>8.5</v>
      </c>
      <c r="J1216" s="38"/>
      <c r="K1216" s="40">
        <f t="shared" si="124"/>
        <v>8.5</v>
      </c>
      <c r="L1216" s="40">
        <f t="shared" si="125"/>
        <v>8.5</v>
      </c>
      <c r="M1216" s="61">
        <v>1</v>
      </c>
      <c r="N1216" s="38">
        <v>2972</v>
      </c>
      <c r="O1216" s="38" t="s">
        <v>1338</v>
      </c>
      <c r="P1216" s="51"/>
      <c r="Q1216" s="65"/>
      <c r="R1216" s="168"/>
      <c r="S1216" s="39"/>
      <c r="T1216" s="43"/>
      <c r="U1216" s="43"/>
      <c r="V1216" s="43"/>
      <c r="W1216" s="43"/>
      <c r="X1216" s="43"/>
      <c r="Y1216" s="250" t="s">
        <v>1338</v>
      </c>
    </row>
    <row r="1217" spans="2:25">
      <c r="B1217" s="26"/>
      <c r="C1217" s="45" t="s">
        <v>2217</v>
      </c>
      <c r="D1217" s="45" t="s">
        <v>301</v>
      </c>
      <c r="E1217" s="46">
        <v>4.375</v>
      </c>
      <c r="F1217" s="46">
        <v>4.375</v>
      </c>
      <c r="G1217" s="46">
        <v>2.1875</v>
      </c>
      <c r="H1217" s="46">
        <f t="shared" si="122"/>
        <v>8.75</v>
      </c>
      <c r="I1217" s="46">
        <f t="shared" si="123"/>
        <v>8.75</v>
      </c>
      <c r="J1217" s="44"/>
      <c r="K1217" s="46">
        <f t="shared" si="124"/>
        <v>8.75</v>
      </c>
      <c r="L1217" s="46">
        <f t="shared" si="125"/>
        <v>8.75</v>
      </c>
      <c r="M1217" s="60">
        <v>1</v>
      </c>
      <c r="N1217" s="44">
        <v>2972</v>
      </c>
      <c r="O1217" s="44" t="s">
        <v>1338</v>
      </c>
      <c r="P1217" s="52"/>
      <c r="Q1217" s="66"/>
      <c r="R1217" s="167"/>
      <c r="S1217" s="45"/>
      <c r="T1217" s="49"/>
      <c r="U1217" s="49"/>
      <c r="V1217" s="49"/>
      <c r="W1217" s="49"/>
      <c r="X1217" s="49"/>
      <c r="Y1217" s="250" t="s">
        <v>1338</v>
      </c>
    </row>
    <row r="1218" spans="2:25">
      <c r="B1218" s="26"/>
      <c r="C1218" s="39" t="s">
        <v>2213</v>
      </c>
      <c r="D1218" s="39" t="s">
        <v>2025</v>
      </c>
      <c r="E1218" s="40">
        <v>7.375</v>
      </c>
      <c r="F1218" s="40">
        <v>1.6875</v>
      </c>
      <c r="G1218" s="40">
        <v>0.75</v>
      </c>
      <c r="H1218" s="40">
        <f t="shared" si="122"/>
        <v>8.875</v>
      </c>
      <c r="I1218" s="40">
        <f t="shared" si="123"/>
        <v>3.1875</v>
      </c>
      <c r="J1218" s="38"/>
      <c r="K1218" s="40">
        <f t="shared" si="124"/>
        <v>8.875</v>
      </c>
      <c r="L1218" s="40">
        <f t="shared" si="125"/>
        <v>3.1875</v>
      </c>
      <c r="M1218" s="61">
        <v>1</v>
      </c>
      <c r="N1218" s="38">
        <v>2973</v>
      </c>
      <c r="O1218" s="38" t="s">
        <v>1338</v>
      </c>
      <c r="P1218" s="51"/>
      <c r="Q1218" s="65"/>
      <c r="R1218" s="168"/>
      <c r="S1218" s="39"/>
      <c r="T1218" s="43"/>
      <c r="U1218" s="43"/>
      <c r="V1218" s="43"/>
      <c r="W1218" s="43"/>
      <c r="X1218" s="43"/>
      <c r="Y1218" s="250" t="s">
        <v>1338</v>
      </c>
    </row>
    <row r="1219" spans="2:25">
      <c r="B1219" s="26"/>
      <c r="C1219" s="45" t="s">
        <v>2221</v>
      </c>
      <c r="D1219" s="45" t="s">
        <v>301</v>
      </c>
      <c r="E1219" s="46">
        <v>7.25</v>
      </c>
      <c r="F1219" s="46">
        <v>1.5625</v>
      </c>
      <c r="G1219" s="46">
        <v>0.875</v>
      </c>
      <c r="H1219" s="46">
        <f t="shared" si="122"/>
        <v>9</v>
      </c>
      <c r="I1219" s="46">
        <f t="shared" si="123"/>
        <v>3.3125</v>
      </c>
      <c r="J1219" s="44"/>
      <c r="K1219" s="46">
        <f t="shared" si="124"/>
        <v>9</v>
      </c>
      <c r="L1219" s="46">
        <f t="shared" si="125"/>
        <v>3.3125</v>
      </c>
      <c r="M1219" s="60">
        <v>1</v>
      </c>
      <c r="N1219" s="44">
        <v>2973</v>
      </c>
      <c r="O1219" s="44" t="s">
        <v>1338</v>
      </c>
      <c r="P1219" s="52"/>
      <c r="Q1219" s="66"/>
      <c r="R1219" s="167"/>
      <c r="S1219" s="45"/>
      <c r="T1219" s="49"/>
      <c r="U1219" s="49"/>
      <c r="V1219" s="49"/>
      <c r="W1219" s="49"/>
      <c r="X1219" s="49"/>
      <c r="Y1219" s="250" t="s">
        <v>1338</v>
      </c>
    </row>
    <row r="1220" spans="2:25">
      <c r="B1220" s="26"/>
      <c r="C1220" s="39" t="s">
        <v>2214</v>
      </c>
      <c r="D1220" s="39" t="s">
        <v>2025</v>
      </c>
      <c r="E1220" s="40">
        <v>9.125</v>
      </c>
      <c r="F1220" s="40">
        <v>7.625</v>
      </c>
      <c r="G1220" s="40">
        <v>0.9375</v>
      </c>
      <c r="H1220" s="40">
        <f t="shared" si="122"/>
        <v>11</v>
      </c>
      <c r="I1220" s="40">
        <f t="shared" si="123"/>
        <v>9.5</v>
      </c>
      <c r="J1220" s="38"/>
      <c r="K1220" s="40">
        <f t="shared" si="124"/>
        <v>11</v>
      </c>
      <c r="L1220" s="40">
        <f t="shared" si="125"/>
        <v>9.5</v>
      </c>
      <c r="M1220" s="61"/>
      <c r="N1220" s="38">
        <v>2974</v>
      </c>
      <c r="O1220" s="38" t="s">
        <v>1338</v>
      </c>
      <c r="P1220" s="51"/>
      <c r="Q1220" s="65"/>
      <c r="R1220" s="168"/>
      <c r="S1220" s="39"/>
      <c r="T1220" s="43"/>
      <c r="U1220" s="43"/>
      <c r="V1220" s="43"/>
      <c r="W1220" s="43"/>
      <c r="X1220" s="43"/>
      <c r="Y1220" s="250" t="s">
        <v>1338</v>
      </c>
    </row>
    <row r="1221" spans="2:25">
      <c r="B1221" s="26"/>
      <c r="C1221" s="45" t="s">
        <v>2222</v>
      </c>
      <c r="D1221" s="45" t="s">
        <v>301</v>
      </c>
      <c r="E1221" s="46">
        <v>9</v>
      </c>
      <c r="F1221" s="46">
        <v>7.5</v>
      </c>
      <c r="G1221" s="46">
        <v>1.0625</v>
      </c>
      <c r="H1221" s="46">
        <f t="shared" si="122"/>
        <v>11.125</v>
      </c>
      <c r="I1221" s="46">
        <f t="shared" si="123"/>
        <v>9.625</v>
      </c>
      <c r="J1221" s="44"/>
      <c r="K1221" s="46">
        <f t="shared" si="124"/>
        <v>11.125</v>
      </c>
      <c r="L1221" s="46">
        <f t="shared" si="125"/>
        <v>9.625</v>
      </c>
      <c r="M1221" s="60"/>
      <c r="N1221" s="44">
        <v>2974</v>
      </c>
      <c r="O1221" s="44" t="s">
        <v>1338</v>
      </c>
      <c r="P1221" s="52"/>
      <c r="Q1221" s="66"/>
      <c r="R1221" s="167"/>
      <c r="S1221" s="45"/>
      <c r="T1221" s="49"/>
      <c r="U1221" s="49"/>
      <c r="V1221" s="49"/>
      <c r="W1221" s="49"/>
      <c r="X1221" s="49"/>
      <c r="Y1221" s="250" t="s">
        <v>1338</v>
      </c>
    </row>
    <row r="1222" spans="2:25">
      <c r="B1222" s="26"/>
      <c r="C1222" s="39" t="s">
        <v>2215</v>
      </c>
      <c r="D1222" s="39" t="s">
        <v>2025</v>
      </c>
      <c r="E1222" s="40">
        <v>6.75</v>
      </c>
      <c r="F1222" s="40">
        <v>6.75</v>
      </c>
      <c r="G1222" s="40">
        <v>1</v>
      </c>
      <c r="H1222" s="40">
        <f t="shared" si="122"/>
        <v>8.75</v>
      </c>
      <c r="I1222" s="40">
        <f t="shared" si="123"/>
        <v>8.75</v>
      </c>
      <c r="J1222" s="38"/>
      <c r="K1222" s="40">
        <f t="shared" si="124"/>
        <v>8.75</v>
      </c>
      <c r="L1222" s="40">
        <f t="shared" si="125"/>
        <v>8.75</v>
      </c>
      <c r="M1222" s="61">
        <v>1</v>
      </c>
      <c r="N1222" s="38">
        <v>2975</v>
      </c>
      <c r="O1222" s="38" t="s">
        <v>1338</v>
      </c>
      <c r="P1222" s="51"/>
      <c r="Q1222" s="65"/>
      <c r="R1222" s="168"/>
      <c r="S1222" s="39"/>
      <c r="T1222" s="43"/>
      <c r="U1222" s="43"/>
      <c r="V1222" s="43"/>
      <c r="W1222" s="43"/>
      <c r="X1222" s="43"/>
      <c r="Y1222" s="250" t="s">
        <v>1338</v>
      </c>
    </row>
    <row r="1223" spans="2:25">
      <c r="B1223" s="26"/>
      <c r="C1223" s="45" t="s">
        <v>2218</v>
      </c>
      <c r="D1223" s="45" t="s">
        <v>301</v>
      </c>
      <c r="E1223" s="46">
        <v>6.625</v>
      </c>
      <c r="F1223" s="46">
        <v>6.625</v>
      </c>
      <c r="G1223" s="46">
        <v>1.75</v>
      </c>
      <c r="H1223" s="46">
        <f t="shared" si="122"/>
        <v>10.125</v>
      </c>
      <c r="I1223" s="46">
        <f t="shared" si="123"/>
        <v>10.125</v>
      </c>
      <c r="J1223" s="44"/>
      <c r="K1223" s="46">
        <f t="shared" si="124"/>
        <v>10.125</v>
      </c>
      <c r="L1223" s="46">
        <f t="shared" si="125"/>
        <v>10.125</v>
      </c>
      <c r="M1223" s="60">
        <v>1</v>
      </c>
      <c r="N1223" s="44">
        <v>2975</v>
      </c>
      <c r="O1223" s="44" t="s">
        <v>1338</v>
      </c>
      <c r="P1223" s="52"/>
      <c r="Q1223" s="66"/>
      <c r="R1223" s="167"/>
      <c r="S1223" s="45"/>
      <c r="T1223" s="49"/>
      <c r="U1223" s="49"/>
      <c r="V1223" s="49"/>
      <c r="W1223" s="49"/>
      <c r="X1223" s="49"/>
      <c r="Y1223" s="250" t="s">
        <v>1338</v>
      </c>
    </row>
    <row r="1224" spans="2:25">
      <c r="B1224" s="26"/>
      <c r="C1224" s="39" t="s">
        <v>2206</v>
      </c>
      <c r="D1224" s="39" t="s">
        <v>301</v>
      </c>
      <c r="E1224" s="40">
        <v>4.25</v>
      </c>
      <c r="F1224" s="40">
        <v>2.875</v>
      </c>
      <c r="G1224" s="40">
        <v>0.75</v>
      </c>
      <c r="H1224" s="40">
        <f t="shared" si="122"/>
        <v>5.75</v>
      </c>
      <c r="I1224" s="40">
        <f t="shared" si="123"/>
        <v>4.375</v>
      </c>
      <c r="J1224" s="38" t="s">
        <v>318</v>
      </c>
      <c r="K1224" s="40">
        <v>26.5</v>
      </c>
      <c r="L1224" s="40">
        <v>21</v>
      </c>
      <c r="M1224" s="61">
        <v>40</v>
      </c>
      <c r="N1224" s="38">
        <v>2976</v>
      </c>
      <c r="O1224" s="38" t="s">
        <v>269</v>
      </c>
      <c r="P1224" s="57">
        <v>42227</v>
      </c>
      <c r="Q1224" s="65"/>
      <c r="R1224" s="168"/>
      <c r="S1224" s="39"/>
      <c r="T1224" s="43"/>
      <c r="U1224" s="43"/>
      <c r="V1224" s="43"/>
      <c r="W1224" s="43"/>
      <c r="X1224" s="43"/>
      <c r="Y1224" s="250" t="s">
        <v>269</v>
      </c>
    </row>
    <row r="1225" spans="2:25">
      <c r="B1225" s="26"/>
      <c r="C1225" s="45" t="s">
        <v>2145</v>
      </c>
      <c r="D1225" s="45" t="s">
        <v>301</v>
      </c>
      <c r="E1225" s="46">
        <v>7</v>
      </c>
      <c r="F1225" s="46">
        <v>5</v>
      </c>
      <c r="G1225" s="46">
        <v>0.625</v>
      </c>
      <c r="H1225" s="46">
        <f t="shared" si="122"/>
        <v>8.25</v>
      </c>
      <c r="I1225" s="46">
        <f t="shared" si="123"/>
        <v>6.25</v>
      </c>
      <c r="J1225" s="44" t="s">
        <v>318</v>
      </c>
      <c r="K1225" s="46">
        <v>25.625</v>
      </c>
      <c r="L1225" s="46">
        <v>16.875</v>
      </c>
      <c r="M1225" s="60">
        <v>8</v>
      </c>
      <c r="N1225" s="44">
        <v>2977</v>
      </c>
      <c r="O1225" s="44" t="s">
        <v>1351</v>
      </c>
      <c r="P1225" s="52" t="s">
        <v>2142</v>
      </c>
      <c r="Q1225" s="66"/>
      <c r="R1225" s="167"/>
      <c r="S1225" s="45"/>
      <c r="T1225" s="49"/>
      <c r="U1225" s="49"/>
      <c r="V1225" s="49"/>
      <c r="W1225" s="49"/>
      <c r="X1225" s="49"/>
      <c r="Y1225" s="250" t="s">
        <v>1351</v>
      </c>
    </row>
    <row r="1226" spans="2:25">
      <c r="B1226" s="26"/>
      <c r="C1226" s="39" t="s">
        <v>2146</v>
      </c>
      <c r="D1226" s="39" t="s">
        <v>301</v>
      </c>
      <c r="E1226" s="40">
        <v>9.375</v>
      </c>
      <c r="F1226" s="40">
        <v>5.375</v>
      </c>
      <c r="G1226" s="40">
        <v>0.875</v>
      </c>
      <c r="H1226" s="40">
        <f t="shared" si="122"/>
        <v>11.125</v>
      </c>
      <c r="I1226" s="40">
        <f t="shared" si="123"/>
        <v>7.125</v>
      </c>
      <c r="J1226" s="38" t="s">
        <v>318</v>
      </c>
      <c r="K1226" s="40">
        <v>22.25</v>
      </c>
      <c r="L1226" s="40">
        <v>14.125</v>
      </c>
      <c r="M1226" s="61">
        <v>4</v>
      </c>
      <c r="N1226" s="38">
        <v>2978</v>
      </c>
      <c r="O1226" s="38" t="s">
        <v>1351</v>
      </c>
      <c r="P1226" s="51" t="s">
        <v>2142</v>
      </c>
      <c r="Q1226" s="65"/>
      <c r="R1226" s="168"/>
      <c r="S1226" s="39"/>
      <c r="T1226" s="43"/>
      <c r="U1226" s="43"/>
      <c r="V1226" s="43"/>
      <c r="W1226" s="43"/>
      <c r="X1226" s="43"/>
      <c r="Y1226" s="250" t="s">
        <v>1351</v>
      </c>
    </row>
    <row r="1227" spans="2:25">
      <c r="B1227" s="26"/>
      <c r="C1227" s="45" t="s">
        <v>2147</v>
      </c>
      <c r="D1227" s="45" t="s">
        <v>301</v>
      </c>
      <c r="E1227" s="46">
        <v>4.4375</v>
      </c>
      <c r="F1227" s="46">
        <v>1.375</v>
      </c>
      <c r="G1227" s="46">
        <v>1.5</v>
      </c>
      <c r="H1227" s="46">
        <f t="shared" si="122"/>
        <v>7.4375</v>
      </c>
      <c r="I1227" s="46">
        <f t="shared" si="123"/>
        <v>4.375</v>
      </c>
      <c r="J1227" s="44" t="s">
        <v>318</v>
      </c>
      <c r="K1227" s="46">
        <v>26.625</v>
      </c>
      <c r="L1227" s="46">
        <v>15.125</v>
      </c>
      <c r="M1227" s="60">
        <v>12</v>
      </c>
      <c r="N1227" s="44">
        <v>2979</v>
      </c>
      <c r="O1227" s="44" t="s">
        <v>1351</v>
      </c>
      <c r="P1227" s="52" t="s">
        <v>2142</v>
      </c>
      <c r="Q1227" s="66"/>
      <c r="R1227" s="167"/>
      <c r="S1227" s="45"/>
      <c r="T1227" s="49"/>
      <c r="U1227" s="49"/>
      <c r="V1227" s="49"/>
      <c r="W1227" s="49"/>
      <c r="X1227" s="49"/>
      <c r="Y1227" s="250" t="s">
        <v>1351</v>
      </c>
    </row>
    <row r="1228" spans="2:25">
      <c r="B1228" s="26"/>
      <c r="C1228" s="39" t="s">
        <v>2148</v>
      </c>
      <c r="D1228" s="39" t="s">
        <v>301</v>
      </c>
      <c r="E1228" s="40">
        <v>4</v>
      </c>
      <c r="F1228" s="40">
        <v>3</v>
      </c>
      <c r="G1228" s="40">
        <v>0.75</v>
      </c>
      <c r="H1228" s="40">
        <f t="shared" si="122"/>
        <v>5.5</v>
      </c>
      <c r="I1228" s="40">
        <f t="shared" si="123"/>
        <v>4.5</v>
      </c>
      <c r="J1228" s="38" t="s">
        <v>318</v>
      </c>
      <c r="K1228" s="40">
        <v>17.125</v>
      </c>
      <c r="L1228" s="40">
        <v>9.1875</v>
      </c>
      <c r="M1228" s="61">
        <v>6</v>
      </c>
      <c r="N1228" s="38">
        <v>2980</v>
      </c>
      <c r="O1228" s="38" t="s">
        <v>1351</v>
      </c>
      <c r="P1228" s="51" t="s">
        <v>2142</v>
      </c>
      <c r="Q1228" s="65"/>
      <c r="R1228" s="168"/>
      <c r="S1228" s="39"/>
      <c r="T1228" s="43"/>
      <c r="U1228" s="43"/>
      <c r="V1228" s="43"/>
      <c r="W1228" s="43"/>
      <c r="X1228" s="43"/>
      <c r="Y1228" s="250" t="s">
        <v>1351</v>
      </c>
    </row>
    <row r="1229" spans="2:25">
      <c r="B1229" s="26"/>
      <c r="C1229" s="45" t="s">
        <v>2149</v>
      </c>
      <c r="D1229" s="45" t="s">
        <v>301</v>
      </c>
      <c r="E1229" s="46">
        <v>5.25</v>
      </c>
      <c r="F1229" s="46">
        <v>4.125</v>
      </c>
      <c r="G1229" s="46">
        <v>1</v>
      </c>
      <c r="H1229" s="46">
        <f t="shared" si="122"/>
        <v>7.25</v>
      </c>
      <c r="I1229" s="46">
        <f t="shared" si="123"/>
        <v>6.125</v>
      </c>
      <c r="J1229" s="44" t="s">
        <v>318</v>
      </c>
      <c r="K1229" s="46">
        <v>22.1875</v>
      </c>
      <c r="L1229" s="46">
        <v>12.4375</v>
      </c>
      <c r="M1229" s="60">
        <v>6</v>
      </c>
      <c r="N1229" s="44">
        <v>2981</v>
      </c>
      <c r="O1229" s="44" t="s">
        <v>1351</v>
      </c>
      <c r="P1229" s="52" t="s">
        <v>2142</v>
      </c>
      <c r="Q1229" s="66"/>
      <c r="R1229" s="167"/>
      <c r="S1229" s="45"/>
      <c r="T1229" s="49"/>
      <c r="U1229" s="49"/>
      <c r="V1229" s="49"/>
      <c r="W1229" s="49"/>
      <c r="X1229" s="49"/>
      <c r="Y1229" s="250" t="s">
        <v>1351</v>
      </c>
    </row>
    <row r="1230" spans="2:25">
      <c r="B1230" s="26"/>
      <c r="C1230" s="39" t="s">
        <v>1309</v>
      </c>
      <c r="D1230" s="39" t="s">
        <v>301</v>
      </c>
      <c r="E1230" s="40">
        <v>5.25</v>
      </c>
      <c r="F1230" s="40">
        <v>5.25</v>
      </c>
      <c r="G1230" s="40">
        <v>1.1879999999999999</v>
      </c>
      <c r="H1230" s="40">
        <v>7.6259999999999994</v>
      </c>
      <c r="I1230" s="40">
        <v>7.6259999999999994</v>
      </c>
      <c r="J1230" s="38" t="s">
        <v>318</v>
      </c>
      <c r="K1230" s="40">
        <v>31</v>
      </c>
      <c r="L1230" s="40">
        <v>31.5</v>
      </c>
      <c r="M1230" s="61">
        <v>16</v>
      </c>
      <c r="N1230" s="38">
        <v>2982</v>
      </c>
      <c r="O1230" s="38" t="s">
        <v>269</v>
      </c>
      <c r="P1230" s="51" t="s">
        <v>1325</v>
      </c>
      <c r="Q1230" s="65"/>
      <c r="R1230" s="168"/>
      <c r="S1230" s="39"/>
      <c r="T1230" s="43"/>
      <c r="U1230" s="43"/>
      <c r="V1230" s="43"/>
      <c r="W1230" s="43"/>
      <c r="X1230" s="43"/>
      <c r="Y1230" s="250" t="s">
        <v>269</v>
      </c>
    </row>
    <row r="1231" spans="2:25">
      <c r="B1231" s="26"/>
      <c r="C1231" s="45" t="s">
        <v>2338</v>
      </c>
      <c r="D1231" s="45" t="s">
        <v>2025</v>
      </c>
      <c r="E1231" s="46"/>
      <c r="F1231" s="46"/>
      <c r="G1231" s="46"/>
      <c r="H1231" s="46"/>
      <c r="I1231" s="46"/>
      <c r="J1231" s="44"/>
      <c r="K1231" s="46"/>
      <c r="L1231" s="46"/>
      <c r="M1231" s="60">
        <v>2</v>
      </c>
      <c r="N1231" s="44">
        <v>2982</v>
      </c>
      <c r="O1231" s="44" t="s">
        <v>1338</v>
      </c>
      <c r="P1231" s="52"/>
      <c r="Q1231" s="66"/>
      <c r="R1231" s="167"/>
      <c r="S1231" s="45"/>
      <c r="T1231" s="49"/>
      <c r="U1231" s="49"/>
      <c r="V1231" s="49"/>
      <c r="W1231" s="49"/>
      <c r="X1231" s="49"/>
      <c r="Y1231" s="250" t="s">
        <v>1338</v>
      </c>
    </row>
    <row r="1232" spans="2:25">
      <c r="B1232" s="26"/>
      <c r="C1232" s="39" t="s">
        <v>2339</v>
      </c>
      <c r="D1232" s="39" t="s">
        <v>301</v>
      </c>
      <c r="E1232" s="40">
        <v>5.25</v>
      </c>
      <c r="F1232" s="40">
        <v>5.25</v>
      </c>
      <c r="G1232" s="40">
        <v>1.1879999999999999</v>
      </c>
      <c r="H1232" s="40">
        <f>(E1232+G1232*2)</f>
        <v>7.6259999999999994</v>
      </c>
      <c r="I1232" s="40">
        <f>(F1232+G1232*2)</f>
        <v>7.6259999999999994</v>
      </c>
      <c r="J1232" s="38"/>
      <c r="K1232" s="40"/>
      <c r="L1232" s="40"/>
      <c r="M1232" s="61">
        <v>2</v>
      </c>
      <c r="N1232" s="38">
        <v>2982</v>
      </c>
      <c r="O1232" s="38" t="s">
        <v>1338</v>
      </c>
      <c r="P1232" s="51"/>
      <c r="Q1232" s="65"/>
      <c r="R1232" s="168"/>
      <c r="S1232" s="39"/>
      <c r="T1232" s="43"/>
      <c r="U1232" s="43"/>
      <c r="V1232" s="43"/>
      <c r="W1232" s="43"/>
      <c r="X1232" s="43"/>
      <c r="Y1232" s="250" t="s">
        <v>1338</v>
      </c>
    </row>
    <row r="1233" spans="2:25">
      <c r="B1233" s="26"/>
      <c r="C1233" s="45" t="s">
        <v>2510</v>
      </c>
      <c r="D1233" s="45" t="s">
        <v>301</v>
      </c>
      <c r="E1233" s="46">
        <v>3.5</v>
      </c>
      <c r="F1233" s="46">
        <v>3.5</v>
      </c>
      <c r="G1233" s="46">
        <v>0.75</v>
      </c>
      <c r="H1233" s="46">
        <v>7.6259999999999994</v>
      </c>
      <c r="I1233" s="46">
        <v>7.6259999999999994</v>
      </c>
      <c r="J1233" s="44" t="s">
        <v>318</v>
      </c>
      <c r="K1233" s="46">
        <v>35.75</v>
      </c>
      <c r="L1233" s="46">
        <v>25.937999999999999</v>
      </c>
      <c r="M1233" s="60">
        <v>34</v>
      </c>
      <c r="N1233" s="44">
        <v>2983</v>
      </c>
      <c r="O1233" s="44" t="s">
        <v>269</v>
      </c>
      <c r="P1233" s="53">
        <v>44344</v>
      </c>
      <c r="Q1233" s="66"/>
      <c r="R1233" s="167"/>
      <c r="S1233" s="45"/>
      <c r="T1233" s="49"/>
      <c r="U1233" s="49"/>
      <c r="V1233" s="49"/>
      <c r="W1233" s="49"/>
      <c r="X1233" s="49"/>
      <c r="Y1233" s="250" t="s">
        <v>269</v>
      </c>
    </row>
    <row r="1234" spans="2:25">
      <c r="B1234" s="26"/>
      <c r="C1234" s="39" t="s">
        <v>2150</v>
      </c>
      <c r="D1234" s="39" t="s">
        <v>301</v>
      </c>
      <c r="E1234" s="40">
        <v>3.5</v>
      </c>
      <c r="F1234" s="40">
        <v>3.5</v>
      </c>
      <c r="G1234" s="40">
        <v>0.75</v>
      </c>
      <c r="H1234" s="40">
        <v>7.6259999999999994</v>
      </c>
      <c r="I1234" s="40">
        <v>7.6259999999999994</v>
      </c>
      <c r="J1234" s="38" t="s">
        <v>318</v>
      </c>
      <c r="K1234" s="40">
        <v>26</v>
      </c>
      <c r="L1234" s="40">
        <v>10.1875</v>
      </c>
      <c r="M1234" s="61">
        <v>10</v>
      </c>
      <c r="N1234" s="38">
        <v>2983</v>
      </c>
      <c r="O1234" s="38" t="s">
        <v>1351</v>
      </c>
      <c r="P1234" s="51" t="s">
        <v>2142</v>
      </c>
      <c r="Q1234" s="65"/>
      <c r="R1234" s="168"/>
      <c r="S1234" s="39"/>
      <c r="T1234" s="43"/>
      <c r="U1234" s="43"/>
      <c r="V1234" s="43"/>
      <c r="W1234" s="43"/>
      <c r="X1234" s="43"/>
      <c r="Y1234" s="250" t="s">
        <v>1351</v>
      </c>
    </row>
    <row r="1235" spans="2:25">
      <c r="B1235" s="26"/>
      <c r="C1235" s="45" t="s">
        <v>2151</v>
      </c>
      <c r="D1235" s="45" t="s">
        <v>301</v>
      </c>
      <c r="E1235" s="46">
        <v>2.375</v>
      </c>
      <c r="F1235" s="46">
        <v>1.625</v>
      </c>
      <c r="G1235" s="46">
        <v>0.75</v>
      </c>
      <c r="H1235" s="46">
        <v>7.6259999999999994</v>
      </c>
      <c r="I1235" s="46">
        <v>7.6259999999999994</v>
      </c>
      <c r="J1235" s="44" t="s">
        <v>318</v>
      </c>
      <c r="K1235" s="46">
        <v>19.375</v>
      </c>
      <c r="L1235" s="46">
        <v>11.75</v>
      </c>
      <c r="M1235" s="60">
        <v>18</v>
      </c>
      <c r="N1235" s="44">
        <v>2985</v>
      </c>
      <c r="O1235" s="44" t="s">
        <v>1351</v>
      </c>
      <c r="P1235" s="52" t="s">
        <v>2143</v>
      </c>
      <c r="Q1235" s="66"/>
      <c r="R1235" s="167"/>
      <c r="S1235" s="45"/>
      <c r="T1235" s="49"/>
      <c r="U1235" s="49"/>
      <c r="V1235" s="49"/>
      <c r="W1235" s="49"/>
      <c r="X1235" s="49"/>
      <c r="Y1235" s="250" t="s">
        <v>1351</v>
      </c>
    </row>
    <row r="1236" spans="2:25">
      <c r="B1236" s="26"/>
      <c r="C1236" s="39" t="s">
        <v>2480</v>
      </c>
      <c r="D1236" s="39" t="s">
        <v>2025</v>
      </c>
      <c r="E1236" s="40">
        <v>2.5</v>
      </c>
      <c r="F1236" s="40">
        <v>1.75</v>
      </c>
      <c r="G1236" s="40">
        <v>0.5625</v>
      </c>
      <c r="H1236" s="40">
        <f>(E1236+G1236*2)</f>
        <v>3.625</v>
      </c>
      <c r="I1236" s="40">
        <f>(F1236+G1236*2)</f>
        <v>2.875</v>
      </c>
      <c r="J1236" s="38"/>
      <c r="K1236" s="40">
        <v>14.571999999999999</v>
      </c>
      <c r="L1236" s="40">
        <v>8.6309000000000005</v>
      </c>
      <c r="M1236" s="61">
        <v>12</v>
      </c>
      <c r="N1236" s="38">
        <v>2985</v>
      </c>
      <c r="O1236" s="38" t="s">
        <v>1338</v>
      </c>
      <c r="P1236" s="51" t="s">
        <v>2481</v>
      </c>
      <c r="Q1236" s="65"/>
      <c r="R1236" s="168"/>
      <c r="S1236" s="39"/>
      <c r="T1236" s="43"/>
      <c r="U1236" s="43"/>
      <c r="V1236" s="43"/>
      <c r="W1236" s="43"/>
      <c r="X1236" s="43"/>
      <c r="Y1236" s="250" t="s">
        <v>1338</v>
      </c>
    </row>
    <row r="1237" spans="2:25">
      <c r="B1237" s="26"/>
      <c r="C1237" s="45" t="s">
        <v>2151</v>
      </c>
      <c r="D1237" s="45" t="s">
        <v>301</v>
      </c>
      <c r="E1237" s="46">
        <v>2.375</v>
      </c>
      <c r="F1237" s="46">
        <v>1.625</v>
      </c>
      <c r="G1237" s="46">
        <v>0.75</v>
      </c>
      <c r="H1237" s="46">
        <f>(E1237+G1237*2)</f>
        <v>3.875</v>
      </c>
      <c r="I1237" s="46">
        <f>(F1237+G1237*2)</f>
        <v>3.125</v>
      </c>
      <c r="J1237" s="44"/>
      <c r="K1237" s="46">
        <v>15.5</v>
      </c>
      <c r="L1237" s="46">
        <v>9.375</v>
      </c>
      <c r="M1237" s="60">
        <v>12</v>
      </c>
      <c r="N1237" s="44">
        <v>2985</v>
      </c>
      <c r="O1237" s="44" t="s">
        <v>1338</v>
      </c>
      <c r="P1237" s="52" t="s">
        <v>2482</v>
      </c>
      <c r="Q1237" s="66"/>
      <c r="R1237" s="167"/>
      <c r="S1237" s="45"/>
      <c r="T1237" s="49"/>
      <c r="U1237" s="49"/>
      <c r="V1237" s="49"/>
      <c r="W1237" s="49"/>
      <c r="X1237" s="49"/>
      <c r="Y1237" s="250" t="s">
        <v>1338</v>
      </c>
    </row>
    <row r="1238" spans="2:25">
      <c r="B1238" s="26"/>
      <c r="C1238" s="39" t="s">
        <v>2152</v>
      </c>
      <c r="D1238" s="39" t="s">
        <v>301</v>
      </c>
      <c r="E1238" s="40">
        <v>2.375</v>
      </c>
      <c r="F1238" s="40">
        <v>2.375</v>
      </c>
      <c r="G1238" s="40">
        <v>2.25</v>
      </c>
      <c r="H1238" s="40">
        <v>7.6259999999999994</v>
      </c>
      <c r="I1238" s="40">
        <v>7.6259999999999994</v>
      </c>
      <c r="J1238" s="38" t="s">
        <v>318</v>
      </c>
      <c r="K1238" s="40">
        <v>27.5</v>
      </c>
      <c r="L1238" s="40">
        <v>11.875</v>
      </c>
      <c r="M1238" s="61">
        <v>8</v>
      </c>
      <c r="N1238" s="38">
        <v>2986</v>
      </c>
      <c r="O1238" s="38" t="s">
        <v>1351</v>
      </c>
      <c r="P1238" s="51" t="s">
        <v>2154</v>
      </c>
      <c r="Q1238" s="65"/>
      <c r="R1238" s="168"/>
      <c r="S1238" s="39"/>
      <c r="T1238" s="43"/>
      <c r="U1238" s="43"/>
      <c r="V1238" s="43"/>
      <c r="W1238" s="43"/>
      <c r="X1238" s="43"/>
      <c r="Y1238" s="250" t="s">
        <v>1351</v>
      </c>
    </row>
    <row r="1239" spans="2:25">
      <c r="B1239" s="26"/>
      <c r="C1239" s="45" t="s">
        <v>2153</v>
      </c>
      <c r="D1239" s="45" t="s">
        <v>301</v>
      </c>
      <c r="E1239" s="46">
        <v>8</v>
      </c>
      <c r="F1239" s="46">
        <v>3</v>
      </c>
      <c r="G1239" s="46">
        <v>2</v>
      </c>
      <c r="H1239" s="46">
        <v>7.6259999999999994</v>
      </c>
      <c r="I1239" s="46">
        <v>7.6259999999999994</v>
      </c>
      <c r="J1239" s="44" t="s">
        <v>318</v>
      </c>
      <c r="K1239" s="46">
        <v>24.375</v>
      </c>
      <c r="L1239" s="46">
        <v>14.25</v>
      </c>
      <c r="M1239" s="60">
        <v>4</v>
      </c>
      <c r="N1239" s="44">
        <v>2987</v>
      </c>
      <c r="O1239" s="44" t="s">
        <v>1351</v>
      </c>
      <c r="P1239" s="52" t="s">
        <v>2155</v>
      </c>
      <c r="Q1239" s="66"/>
      <c r="R1239" s="167"/>
      <c r="S1239" s="45"/>
      <c r="T1239" s="49"/>
      <c r="U1239" s="49"/>
      <c r="V1239" s="49"/>
      <c r="W1239" s="49"/>
      <c r="X1239" s="49"/>
      <c r="Y1239" s="250" t="s">
        <v>1351</v>
      </c>
    </row>
    <row r="1240" spans="2:25">
      <c r="B1240" s="26"/>
      <c r="C1240" s="39" t="s">
        <v>2188</v>
      </c>
      <c r="D1240" s="39" t="s">
        <v>301</v>
      </c>
      <c r="E1240" s="40">
        <v>4.25</v>
      </c>
      <c r="F1240" s="40">
        <v>4.25</v>
      </c>
      <c r="G1240" s="40">
        <v>1</v>
      </c>
      <c r="H1240" s="40">
        <f>(E1240+G1240*2)</f>
        <v>6.25</v>
      </c>
      <c r="I1240" s="40">
        <f>(F1240+G1240*2)</f>
        <v>6.25</v>
      </c>
      <c r="J1240" s="38" t="s">
        <v>318</v>
      </c>
      <c r="K1240" s="40">
        <v>25.25</v>
      </c>
      <c r="L1240" s="40">
        <v>19.125</v>
      </c>
      <c r="M1240" s="61">
        <v>12</v>
      </c>
      <c r="N1240" s="38">
        <v>2989</v>
      </c>
      <c r="O1240" s="38" t="s">
        <v>1351</v>
      </c>
      <c r="P1240" s="51" t="s">
        <v>2185</v>
      </c>
      <c r="Q1240" s="65"/>
      <c r="R1240" s="168"/>
      <c r="S1240" s="39"/>
      <c r="T1240" s="43"/>
      <c r="U1240" s="43"/>
      <c r="V1240" s="43"/>
      <c r="W1240" s="43"/>
      <c r="X1240" s="43"/>
      <c r="Y1240" s="250" t="s">
        <v>1351</v>
      </c>
    </row>
    <row r="1241" spans="2:25">
      <c r="B1241" s="26"/>
      <c r="C1241" s="45" t="s">
        <v>1310</v>
      </c>
      <c r="D1241" s="45" t="s">
        <v>301</v>
      </c>
      <c r="E1241" s="46">
        <v>5.5</v>
      </c>
      <c r="F1241" s="46">
        <v>3</v>
      </c>
      <c r="G1241" s="46">
        <v>1.25</v>
      </c>
      <c r="H1241" s="46">
        <v>8</v>
      </c>
      <c r="I1241" s="46">
        <v>5.5</v>
      </c>
      <c r="J1241" s="44" t="s">
        <v>318</v>
      </c>
      <c r="K1241" s="46">
        <v>40.9375</v>
      </c>
      <c r="L1241" s="46">
        <v>22.375</v>
      </c>
      <c r="M1241" s="60">
        <v>20</v>
      </c>
      <c r="N1241" s="44">
        <v>2998</v>
      </c>
      <c r="O1241" s="44" t="s">
        <v>269</v>
      </c>
      <c r="P1241" s="52"/>
      <c r="Q1241" s="66"/>
      <c r="R1241" s="167"/>
      <c r="S1241" s="45"/>
      <c r="T1241" s="49"/>
      <c r="U1241" s="49"/>
      <c r="V1241" s="49"/>
      <c r="W1241" s="49"/>
      <c r="X1241" s="49"/>
      <c r="Y1241" s="250" t="s">
        <v>269</v>
      </c>
    </row>
    <row r="1242" spans="2:25">
      <c r="B1242" s="26"/>
      <c r="C1242" s="39" t="s">
        <v>1311</v>
      </c>
      <c r="D1242" s="39" t="s">
        <v>2025</v>
      </c>
      <c r="E1242" s="40">
        <v>5.25</v>
      </c>
      <c r="F1242" s="40">
        <v>5.25</v>
      </c>
      <c r="G1242" s="40">
        <v>2.375</v>
      </c>
      <c r="H1242" s="40">
        <v>10</v>
      </c>
      <c r="I1242" s="40">
        <v>10</v>
      </c>
      <c r="J1242" s="38" t="s">
        <v>318</v>
      </c>
      <c r="K1242" s="40">
        <v>30.75</v>
      </c>
      <c r="L1242" s="40">
        <v>30.25</v>
      </c>
      <c r="M1242" s="61">
        <v>8</v>
      </c>
      <c r="N1242" s="38">
        <v>2999</v>
      </c>
      <c r="O1242" s="38" t="s">
        <v>269</v>
      </c>
      <c r="P1242" s="51" t="s">
        <v>1325</v>
      </c>
      <c r="Q1242" s="65"/>
      <c r="R1242" s="168"/>
      <c r="S1242" s="39"/>
      <c r="T1242" s="43"/>
      <c r="U1242" s="43"/>
      <c r="V1242" s="43"/>
      <c r="W1242" s="43"/>
      <c r="X1242" s="43"/>
      <c r="Y1242" s="250" t="s">
        <v>269</v>
      </c>
    </row>
    <row r="1243" spans="2:25">
      <c r="B1243" s="26"/>
      <c r="C1243" s="45" t="s">
        <v>1312</v>
      </c>
      <c r="D1243" s="45" t="s">
        <v>301</v>
      </c>
      <c r="E1243" s="46">
        <v>5.25</v>
      </c>
      <c r="F1243" s="46">
        <v>5.25</v>
      </c>
      <c r="G1243" s="46">
        <v>2.375</v>
      </c>
      <c r="H1243" s="46">
        <v>10</v>
      </c>
      <c r="I1243" s="46">
        <v>10</v>
      </c>
      <c r="J1243" s="44" t="s">
        <v>318</v>
      </c>
      <c r="K1243" s="46">
        <v>30.75</v>
      </c>
      <c r="L1243" s="46">
        <v>30.25</v>
      </c>
      <c r="M1243" s="60">
        <v>8</v>
      </c>
      <c r="N1243" s="44">
        <v>2999</v>
      </c>
      <c r="O1243" s="44" t="s">
        <v>269</v>
      </c>
      <c r="P1243" s="52" t="s">
        <v>1325</v>
      </c>
      <c r="Q1243" s="66"/>
      <c r="R1243" s="167"/>
      <c r="S1243" s="45"/>
      <c r="T1243" s="49"/>
      <c r="U1243" s="49"/>
      <c r="V1243" s="49"/>
      <c r="W1243" s="49"/>
      <c r="X1243" s="49"/>
      <c r="Y1243" s="250" t="s">
        <v>269</v>
      </c>
    </row>
    <row r="1244" spans="2:25">
      <c r="B1244" s="26"/>
      <c r="C1244" s="39" t="s">
        <v>1313</v>
      </c>
      <c r="D1244" s="39" t="s">
        <v>2025</v>
      </c>
      <c r="E1244" s="40">
        <v>6.5629999999999997</v>
      </c>
      <c r="F1244" s="40">
        <v>6.5629999999999997</v>
      </c>
      <c r="G1244" s="40">
        <v>2.5</v>
      </c>
      <c r="H1244" s="40">
        <v>11.562999999999999</v>
      </c>
      <c r="I1244" s="40">
        <v>11.562999999999999</v>
      </c>
      <c r="J1244" s="38" t="s">
        <v>318</v>
      </c>
      <c r="K1244" s="40">
        <v>39.5</v>
      </c>
      <c r="L1244" s="40">
        <v>27.75</v>
      </c>
      <c r="M1244" s="61">
        <v>6</v>
      </c>
      <c r="N1244" s="38">
        <v>3000</v>
      </c>
      <c r="O1244" s="38" t="s">
        <v>269</v>
      </c>
      <c r="P1244" s="51" t="s">
        <v>1325</v>
      </c>
      <c r="Q1244" s="65"/>
      <c r="R1244" s="168"/>
      <c r="S1244" s="39"/>
      <c r="T1244" s="43"/>
      <c r="U1244" s="43"/>
      <c r="V1244" s="43"/>
      <c r="W1244" s="43"/>
      <c r="X1244" s="43"/>
      <c r="Y1244" s="250" t="s">
        <v>269</v>
      </c>
    </row>
    <row r="1245" spans="2:25">
      <c r="B1245" s="26"/>
      <c r="C1245" s="45" t="s">
        <v>1314</v>
      </c>
      <c r="D1245" s="45" t="s">
        <v>301</v>
      </c>
      <c r="E1245" s="46">
        <v>6.5629999999999997</v>
      </c>
      <c r="F1245" s="46">
        <v>6.5629999999999997</v>
      </c>
      <c r="G1245" s="46">
        <v>3.625</v>
      </c>
      <c r="H1245" s="46">
        <v>13.812999999999999</v>
      </c>
      <c r="I1245" s="46">
        <v>13.812999999999999</v>
      </c>
      <c r="J1245" s="44" t="s">
        <v>318</v>
      </c>
      <c r="K1245" s="46">
        <v>39.5</v>
      </c>
      <c r="L1245" s="46">
        <v>27.75</v>
      </c>
      <c r="M1245" s="60">
        <v>6</v>
      </c>
      <c r="N1245" s="44">
        <v>3000</v>
      </c>
      <c r="O1245" s="44" t="s">
        <v>269</v>
      </c>
      <c r="P1245" s="52" t="s">
        <v>1325</v>
      </c>
      <c r="Q1245" s="66"/>
      <c r="R1245" s="167"/>
      <c r="S1245" s="45"/>
      <c r="T1245" s="49"/>
      <c r="U1245" s="49"/>
      <c r="V1245" s="49"/>
      <c r="W1245" s="49"/>
      <c r="X1245" s="49"/>
      <c r="Y1245" s="250" t="s">
        <v>269</v>
      </c>
    </row>
    <row r="1246" spans="2:25">
      <c r="B1246" s="26"/>
      <c r="C1246" s="39" t="s">
        <v>1315</v>
      </c>
      <c r="D1246" s="39" t="s">
        <v>301</v>
      </c>
      <c r="E1246" s="40">
        <v>7.625</v>
      </c>
      <c r="F1246" s="40">
        <v>3.1880000000000002</v>
      </c>
      <c r="G1246" s="40">
        <v>2.0630000000000002</v>
      </c>
      <c r="H1246" s="40">
        <v>11.751000000000001</v>
      </c>
      <c r="I1246" s="40">
        <v>7.3140000000000001</v>
      </c>
      <c r="J1246" s="38" t="s">
        <v>318</v>
      </c>
      <c r="K1246" s="40">
        <v>23</v>
      </c>
      <c r="L1246" s="40">
        <v>11.9375</v>
      </c>
      <c r="M1246" s="61">
        <v>4</v>
      </c>
      <c r="N1246" s="38">
        <v>3003</v>
      </c>
      <c r="O1246" s="38" t="s">
        <v>1351</v>
      </c>
      <c r="P1246" s="51" t="s">
        <v>2136</v>
      </c>
      <c r="Q1246" s="65"/>
      <c r="R1246" s="168"/>
      <c r="S1246" s="39"/>
      <c r="T1246" s="43"/>
      <c r="U1246" s="43"/>
      <c r="V1246" s="43"/>
      <c r="W1246" s="43"/>
      <c r="X1246" s="43"/>
      <c r="Y1246" s="250" t="s">
        <v>1351</v>
      </c>
    </row>
    <row r="1247" spans="2:25">
      <c r="B1247" s="26"/>
      <c r="C1247" s="45" t="s">
        <v>2364</v>
      </c>
      <c r="D1247" s="45" t="s">
        <v>301</v>
      </c>
      <c r="E1247" s="46">
        <v>12.5</v>
      </c>
      <c r="F1247" s="46">
        <v>12.5</v>
      </c>
      <c r="G1247" s="46">
        <v>2</v>
      </c>
      <c r="H1247" s="46">
        <f t="shared" ref="H1247:H1261" si="126">(E1247+G1247*2)</f>
        <v>16.5</v>
      </c>
      <c r="I1247" s="46">
        <f t="shared" ref="I1247:I1261" si="127">(F1247+G1247*2)</f>
        <v>16.5</v>
      </c>
      <c r="J1247" s="44" t="s">
        <v>318</v>
      </c>
      <c r="K1247" s="46">
        <v>33</v>
      </c>
      <c r="L1247" s="46">
        <v>30.875</v>
      </c>
      <c r="M1247" s="60">
        <v>4</v>
      </c>
      <c r="N1247" s="44">
        <v>3004</v>
      </c>
      <c r="O1247" s="44" t="s">
        <v>269</v>
      </c>
      <c r="P1247" s="53">
        <v>42824</v>
      </c>
      <c r="Q1247" s="66"/>
      <c r="R1247" s="167"/>
      <c r="S1247" s="45"/>
      <c r="T1247" s="49"/>
      <c r="U1247" s="49"/>
      <c r="V1247" s="49"/>
      <c r="W1247" s="49"/>
      <c r="X1247" s="49"/>
      <c r="Y1247" s="250" t="s">
        <v>269</v>
      </c>
    </row>
    <row r="1248" spans="2:25">
      <c r="B1248" s="26"/>
      <c r="C1248" s="39" t="s">
        <v>2496</v>
      </c>
      <c r="D1248" s="39" t="s">
        <v>2025</v>
      </c>
      <c r="E1248" s="40">
        <v>3.1880000000000002</v>
      </c>
      <c r="F1248" s="40">
        <v>3.1880000000000002</v>
      </c>
      <c r="G1248" s="40">
        <v>1</v>
      </c>
      <c r="H1248" s="40">
        <f t="shared" si="126"/>
        <v>5.1880000000000006</v>
      </c>
      <c r="I1248" s="40">
        <f t="shared" si="127"/>
        <v>5.1880000000000006</v>
      </c>
      <c r="J1248" s="38"/>
      <c r="K1248" s="40">
        <f>H1248*2</f>
        <v>10.376000000000001</v>
      </c>
      <c r="L1248" s="40">
        <f>I1248*2</f>
        <v>10.376000000000001</v>
      </c>
      <c r="M1248" s="61">
        <v>4</v>
      </c>
      <c r="N1248" s="38">
        <v>3005</v>
      </c>
      <c r="O1248" s="38" t="s">
        <v>1338</v>
      </c>
      <c r="P1248" s="57">
        <v>44328</v>
      </c>
      <c r="Q1248" s="65"/>
      <c r="R1248" s="168"/>
      <c r="S1248" s="39"/>
      <c r="T1248" s="43"/>
      <c r="U1248" s="43"/>
      <c r="V1248" s="43"/>
      <c r="W1248" s="43"/>
      <c r="X1248" s="43"/>
      <c r="Y1248" s="250" t="s">
        <v>1338</v>
      </c>
    </row>
    <row r="1249" spans="2:25">
      <c r="B1249" s="26"/>
      <c r="C1249" s="45" t="s">
        <v>2497</v>
      </c>
      <c r="D1249" s="45" t="s">
        <v>301</v>
      </c>
      <c r="E1249" s="46">
        <v>3</v>
      </c>
      <c r="F1249" s="46">
        <v>3</v>
      </c>
      <c r="G1249" s="46">
        <v>1</v>
      </c>
      <c r="H1249" s="46">
        <f t="shared" si="126"/>
        <v>5</v>
      </c>
      <c r="I1249" s="46">
        <f t="shared" si="127"/>
        <v>5</v>
      </c>
      <c r="J1249" s="44"/>
      <c r="K1249" s="46">
        <f>H1249*2</f>
        <v>10</v>
      </c>
      <c r="L1249" s="46">
        <f>I1249*2</f>
        <v>10</v>
      </c>
      <c r="M1249" s="60">
        <v>4</v>
      </c>
      <c r="N1249" s="44">
        <v>3005</v>
      </c>
      <c r="O1249" s="44" t="s">
        <v>1338</v>
      </c>
      <c r="P1249" s="53">
        <v>44328</v>
      </c>
      <c r="Q1249" s="66"/>
      <c r="R1249" s="167"/>
      <c r="S1249" s="45"/>
      <c r="T1249" s="49"/>
      <c r="U1249" s="49"/>
      <c r="V1249" s="49"/>
      <c r="W1249" s="49"/>
      <c r="X1249" s="49"/>
      <c r="Y1249" s="250" t="s">
        <v>1338</v>
      </c>
    </row>
    <row r="1250" spans="2:25">
      <c r="B1250" s="26"/>
      <c r="C1250" s="39" t="s">
        <v>2236</v>
      </c>
      <c r="D1250" s="39" t="s">
        <v>2025</v>
      </c>
      <c r="E1250" s="40">
        <v>7.0156000000000001</v>
      </c>
      <c r="F1250" s="40">
        <v>3.5781000000000001</v>
      </c>
      <c r="G1250" s="40">
        <v>0.8125</v>
      </c>
      <c r="H1250" s="40">
        <f t="shared" si="126"/>
        <v>8.6405999999999992</v>
      </c>
      <c r="I1250" s="40">
        <f t="shared" si="127"/>
        <v>5.2031000000000001</v>
      </c>
      <c r="J1250" s="38"/>
      <c r="K1250" s="40">
        <v>8.641</v>
      </c>
      <c r="L1250" s="40">
        <v>10.406000000000001</v>
      </c>
      <c r="M1250" s="61">
        <v>2</v>
      </c>
      <c r="N1250" s="38">
        <v>3008</v>
      </c>
      <c r="O1250" s="38" t="s">
        <v>1338</v>
      </c>
      <c r="P1250" s="57">
        <v>42242</v>
      </c>
      <c r="Q1250" s="65"/>
      <c r="R1250" s="168"/>
      <c r="S1250" s="39"/>
      <c r="T1250" s="43"/>
      <c r="U1250" s="43"/>
      <c r="V1250" s="43"/>
      <c r="W1250" s="43"/>
      <c r="X1250" s="43"/>
      <c r="Y1250" s="250" t="s">
        <v>1338</v>
      </c>
    </row>
    <row r="1251" spans="2:25">
      <c r="B1251" s="26"/>
      <c r="C1251" s="45" t="s">
        <v>2237</v>
      </c>
      <c r="D1251" s="45" t="s">
        <v>301</v>
      </c>
      <c r="E1251" s="46">
        <v>6.875</v>
      </c>
      <c r="F1251" s="46">
        <v>3.4375</v>
      </c>
      <c r="G1251" s="46">
        <v>1.0625</v>
      </c>
      <c r="H1251" s="46">
        <f t="shared" si="126"/>
        <v>9</v>
      </c>
      <c r="I1251" s="46">
        <f t="shared" si="127"/>
        <v>5.5625</v>
      </c>
      <c r="J1251" s="44"/>
      <c r="K1251" s="46">
        <v>9</v>
      </c>
      <c r="L1251" s="46">
        <v>11.125</v>
      </c>
      <c r="M1251" s="60">
        <v>2</v>
      </c>
      <c r="N1251" s="44">
        <v>3008</v>
      </c>
      <c r="O1251" s="44" t="s">
        <v>1338</v>
      </c>
      <c r="P1251" s="53">
        <v>42242</v>
      </c>
      <c r="Q1251" s="66"/>
      <c r="R1251" s="167"/>
      <c r="S1251" s="45"/>
      <c r="T1251" s="49"/>
      <c r="U1251" s="49"/>
      <c r="V1251" s="49"/>
      <c r="W1251" s="49"/>
      <c r="X1251" s="49"/>
      <c r="Y1251" s="250" t="s">
        <v>1338</v>
      </c>
    </row>
    <row r="1252" spans="2:25">
      <c r="B1252" s="26"/>
      <c r="C1252" s="39" t="s">
        <v>2478</v>
      </c>
      <c r="D1252" s="39" t="s">
        <v>301</v>
      </c>
      <c r="E1252" s="40">
        <v>6</v>
      </c>
      <c r="F1252" s="40">
        <v>4.8125</v>
      </c>
      <c r="G1252" s="40">
        <v>1.75</v>
      </c>
      <c r="H1252" s="40">
        <f t="shared" si="126"/>
        <v>9.5</v>
      </c>
      <c r="I1252" s="40">
        <f t="shared" si="127"/>
        <v>8.3125</v>
      </c>
      <c r="J1252" s="38" t="s">
        <v>318</v>
      </c>
      <c r="K1252" s="40">
        <v>38.4375</v>
      </c>
      <c r="L1252" s="40">
        <v>25.593800000000002</v>
      </c>
      <c r="M1252" s="61">
        <v>12</v>
      </c>
      <c r="N1252" s="38">
        <v>3013</v>
      </c>
      <c r="O1252" s="38" t="s">
        <v>269</v>
      </c>
      <c r="P1252" s="57">
        <v>44301</v>
      </c>
      <c r="Q1252" s="65"/>
      <c r="R1252" s="168"/>
      <c r="S1252" s="39"/>
      <c r="T1252" s="43"/>
      <c r="U1252" s="43"/>
      <c r="V1252" s="43"/>
      <c r="W1252" s="43"/>
      <c r="X1252" s="43"/>
      <c r="Y1252" s="250" t="s">
        <v>269</v>
      </c>
    </row>
    <row r="1253" spans="2:25">
      <c r="B1253" s="26"/>
      <c r="C1253" s="45" t="s">
        <v>2501</v>
      </c>
      <c r="D1253" s="45" t="s">
        <v>301</v>
      </c>
      <c r="E1253" s="46">
        <v>3.75</v>
      </c>
      <c r="F1253" s="46">
        <v>3</v>
      </c>
      <c r="G1253" s="46">
        <v>1.75</v>
      </c>
      <c r="H1253" s="46">
        <f t="shared" si="126"/>
        <v>7.25</v>
      </c>
      <c r="I1253" s="46">
        <f t="shared" si="127"/>
        <v>6.5</v>
      </c>
      <c r="J1253" s="44" t="s">
        <v>318</v>
      </c>
      <c r="K1253" s="46">
        <v>29.344000000000001</v>
      </c>
      <c r="L1253" s="46">
        <v>26.687000000000001</v>
      </c>
      <c r="M1253" s="60">
        <v>16</v>
      </c>
      <c r="N1253" s="44">
        <v>3014</v>
      </c>
      <c r="O1253" s="44" t="s">
        <v>269</v>
      </c>
      <c r="P1253" s="53">
        <v>44328</v>
      </c>
      <c r="Q1253" s="66"/>
      <c r="R1253" s="167"/>
      <c r="S1253" s="45"/>
      <c r="T1253" s="49"/>
      <c r="U1253" s="49"/>
      <c r="V1253" s="49"/>
      <c r="W1253" s="49"/>
      <c r="X1253" s="49"/>
      <c r="Y1253" s="250" t="s">
        <v>269</v>
      </c>
    </row>
    <row r="1254" spans="2:25">
      <c r="B1254" s="26"/>
      <c r="C1254" s="39" t="s">
        <v>2453</v>
      </c>
      <c r="D1254" s="39" t="s">
        <v>301</v>
      </c>
      <c r="E1254" s="40">
        <v>3.75</v>
      </c>
      <c r="F1254" s="40">
        <v>3</v>
      </c>
      <c r="G1254" s="40">
        <v>1.75</v>
      </c>
      <c r="H1254" s="40">
        <f t="shared" si="126"/>
        <v>7.25</v>
      </c>
      <c r="I1254" s="40">
        <f t="shared" si="127"/>
        <v>6.5</v>
      </c>
      <c r="J1254" s="38" t="s">
        <v>318</v>
      </c>
      <c r="K1254" s="40">
        <v>22.265999999999998</v>
      </c>
      <c r="L1254" s="40">
        <v>13.172000000000001</v>
      </c>
      <c r="M1254" s="61">
        <v>6</v>
      </c>
      <c r="N1254" s="38">
        <v>3014</v>
      </c>
      <c r="O1254" s="38" t="s">
        <v>1351</v>
      </c>
      <c r="P1254" s="57">
        <v>44048</v>
      </c>
      <c r="Q1254" s="65"/>
      <c r="R1254" s="168"/>
      <c r="S1254" s="39"/>
      <c r="T1254" s="43"/>
      <c r="U1254" s="43"/>
      <c r="V1254" s="43"/>
      <c r="W1254" s="43"/>
      <c r="X1254" s="43"/>
      <c r="Y1254" s="250" t="s">
        <v>1351</v>
      </c>
    </row>
    <row r="1255" spans="2:25">
      <c r="B1255" s="26"/>
      <c r="C1255" s="45" t="s">
        <v>1362</v>
      </c>
      <c r="D1255" s="45" t="s">
        <v>2025</v>
      </c>
      <c r="E1255" s="46">
        <v>3.875</v>
      </c>
      <c r="F1255" s="46">
        <v>1.25</v>
      </c>
      <c r="G1255" s="46">
        <v>1.3125</v>
      </c>
      <c r="H1255" s="46">
        <f t="shared" si="126"/>
        <v>6.5</v>
      </c>
      <c r="I1255" s="46">
        <f t="shared" si="127"/>
        <v>3.875</v>
      </c>
      <c r="J1255" s="44"/>
      <c r="K1255" s="46">
        <v>11.625</v>
      </c>
      <c r="L1255" s="46">
        <v>6.5</v>
      </c>
      <c r="M1255" s="60">
        <v>3</v>
      </c>
      <c r="N1255" s="44">
        <v>3031</v>
      </c>
      <c r="O1255" s="44" t="s">
        <v>1338</v>
      </c>
      <c r="P1255" s="52" t="s">
        <v>1364</v>
      </c>
      <c r="Q1255" s="66"/>
      <c r="R1255" s="167"/>
      <c r="S1255" s="45"/>
      <c r="T1255" s="49"/>
      <c r="U1255" s="49"/>
      <c r="V1255" s="49"/>
      <c r="W1255" s="49"/>
      <c r="X1255" s="49"/>
      <c r="Y1255" s="250" t="s">
        <v>1338</v>
      </c>
    </row>
    <row r="1256" spans="2:25">
      <c r="B1256" s="26"/>
      <c r="C1256" s="39" t="s">
        <v>1363</v>
      </c>
      <c r="D1256" s="39" t="s">
        <v>301</v>
      </c>
      <c r="E1256" s="40">
        <v>3.75</v>
      </c>
      <c r="F1256" s="40">
        <v>1.125</v>
      </c>
      <c r="G1256" s="40">
        <v>1.625</v>
      </c>
      <c r="H1256" s="40">
        <f t="shared" si="126"/>
        <v>7</v>
      </c>
      <c r="I1256" s="40">
        <f t="shared" si="127"/>
        <v>4.375</v>
      </c>
      <c r="J1256" s="38"/>
      <c r="K1256" s="40">
        <v>13.125</v>
      </c>
      <c r="L1256" s="40">
        <v>7</v>
      </c>
      <c r="M1256" s="61">
        <v>3</v>
      </c>
      <c r="N1256" s="38">
        <v>3031</v>
      </c>
      <c r="O1256" s="38" t="s">
        <v>1338</v>
      </c>
      <c r="P1256" s="51" t="s">
        <v>1361</v>
      </c>
      <c r="Q1256" s="65"/>
      <c r="R1256" s="168"/>
      <c r="S1256" s="39"/>
      <c r="T1256" s="43"/>
      <c r="U1256" s="43"/>
      <c r="V1256" s="43"/>
      <c r="W1256" s="43"/>
      <c r="X1256" s="43"/>
      <c r="Y1256" s="250" t="s">
        <v>1338</v>
      </c>
    </row>
    <row r="1257" spans="2:25">
      <c r="B1257" s="26"/>
      <c r="C1257" s="39" t="s">
        <v>2204</v>
      </c>
      <c r="D1257" s="39" t="s">
        <v>301</v>
      </c>
      <c r="E1257" s="40">
        <v>8.5</v>
      </c>
      <c r="F1257" s="40">
        <v>5.25</v>
      </c>
      <c r="G1257" s="40">
        <v>2.375</v>
      </c>
      <c r="H1257" s="40">
        <f t="shared" si="126"/>
        <v>13.25</v>
      </c>
      <c r="I1257" s="40">
        <f t="shared" si="127"/>
        <v>10</v>
      </c>
      <c r="J1257" s="38" t="s">
        <v>318</v>
      </c>
      <c r="K1257" s="40">
        <v>39.875</v>
      </c>
      <c r="L1257" s="40">
        <v>20.25</v>
      </c>
      <c r="M1257" s="61">
        <v>6</v>
      </c>
      <c r="N1257" s="38">
        <v>3201</v>
      </c>
      <c r="O1257" s="38" t="s">
        <v>269</v>
      </c>
      <c r="P1257" s="51" t="s">
        <v>2205</v>
      </c>
      <c r="Q1257" s="65"/>
      <c r="R1257" s="168"/>
      <c r="S1257" s="39"/>
      <c r="T1257" s="43"/>
      <c r="U1257" s="43"/>
      <c r="V1257" s="43"/>
      <c r="W1257" s="43"/>
      <c r="X1257" s="43"/>
      <c r="Y1257" s="250" t="s">
        <v>269</v>
      </c>
    </row>
    <row r="1258" spans="2:25">
      <c r="B1258" s="26"/>
      <c r="C1258" s="45" t="s">
        <v>1471</v>
      </c>
      <c r="D1258" s="45" t="s">
        <v>2025</v>
      </c>
      <c r="E1258" s="46">
        <v>3.125</v>
      </c>
      <c r="F1258" s="46">
        <v>2.375</v>
      </c>
      <c r="G1258" s="46">
        <v>0.5625</v>
      </c>
      <c r="H1258" s="46">
        <f t="shared" si="126"/>
        <v>4.25</v>
      </c>
      <c r="I1258" s="46">
        <f t="shared" si="127"/>
        <v>3.5</v>
      </c>
      <c r="J1258" s="44" t="s">
        <v>302</v>
      </c>
      <c r="K1258" s="46">
        <v>39.062600000000003</v>
      </c>
      <c r="L1258" s="46">
        <v>25.246500000000001</v>
      </c>
      <c r="M1258" s="60">
        <v>63</v>
      </c>
      <c r="N1258" s="44">
        <v>3202</v>
      </c>
      <c r="O1258" s="44" t="s">
        <v>269</v>
      </c>
      <c r="P1258" s="56"/>
      <c r="Q1258" s="44"/>
      <c r="R1258" s="167"/>
      <c r="S1258" s="45"/>
      <c r="T1258" s="49"/>
      <c r="U1258" s="49"/>
      <c r="V1258" s="49"/>
      <c r="W1258" s="49"/>
      <c r="X1258" s="49"/>
      <c r="Y1258" s="250" t="s">
        <v>269</v>
      </c>
    </row>
    <row r="1259" spans="2:25">
      <c r="B1259" s="26"/>
      <c r="C1259" s="39" t="s">
        <v>1472</v>
      </c>
      <c r="D1259" s="39" t="s">
        <v>301</v>
      </c>
      <c r="E1259" s="40">
        <v>3</v>
      </c>
      <c r="F1259" s="40">
        <v>2.25</v>
      </c>
      <c r="G1259" s="40">
        <v>0.75</v>
      </c>
      <c r="H1259" s="40">
        <f t="shared" si="126"/>
        <v>4.5</v>
      </c>
      <c r="I1259" s="40">
        <f t="shared" si="127"/>
        <v>3.75</v>
      </c>
      <c r="J1259" s="38" t="s">
        <v>302</v>
      </c>
      <c r="K1259" s="40">
        <v>37.305300000000003</v>
      </c>
      <c r="L1259" s="40">
        <v>27.555499999999999</v>
      </c>
      <c r="M1259" s="61">
        <v>56</v>
      </c>
      <c r="N1259" s="38">
        <v>3202</v>
      </c>
      <c r="O1259" s="38" t="s">
        <v>269</v>
      </c>
      <c r="P1259" s="55"/>
      <c r="Q1259" s="38"/>
      <c r="R1259" s="168"/>
      <c r="S1259" s="39"/>
      <c r="T1259" s="43"/>
      <c r="U1259" s="43"/>
      <c r="V1259" s="43"/>
      <c r="W1259" s="43"/>
      <c r="X1259" s="43"/>
      <c r="Y1259" s="250" t="s">
        <v>269</v>
      </c>
    </row>
    <row r="1260" spans="2:25">
      <c r="B1260" s="26"/>
      <c r="C1260" s="45" t="s">
        <v>2606</v>
      </c>
      <c r="D1260" s="45" t="s">
        <v>301</v>
      </c>
      <c r="E1260" s="46">
        <v>5.9375</v>
      </c>
      <c r="F1260" s="46">
        <v>4.5625</v>
      </c>
      <c r="G1260" s="46">
        <v>0.75</v>
      </c>
      <c r="H1260" s="46">
        <f t="shared" si="126"/>
        <v>7.4375</v>
      </c>
      <c r="I1260" s="46">
        <f t="shared" si="127"/>
        <v>6.0625</v>
      </c>
      <c r="J1260" s="44" t="s">
        <v>302</v>
      </c>
      <c r="K1260" s="46">
        <v>22.29</v>
      </c>
      <c r="L1260" s="46">
        <v>12.12</v>
      </c>
      <c r="M1260" s="60">
        <v>6</v>
      </c>
      <c r="N1260" s="44">
        <v>3205</v>
      </c>
      <c r="O1260" s="44" t="s">
        <v>1351</v>
      </c>
      <c r="P1260" s="53">
        <v>44719</v>
      </c>
      <c r="Q1260" s="66"/>
      <c r="R1260" s="167"/>
      <c r="S1260" s="45"/>
      <c r="T1260" s="49"/>
      <c r="U1260" s="49"/>
      <c r="V1260" s="49"/>
      <c r="W1260" s="49"/>
      <c r="X1260" s="49"/>
      <c r="Y1260" s="250" t="s">
        <v>1351</v>
      </c>
    </row>
    <row r="1261" spans="2:25">
      <c r="B1261" s="26"/>
      <c r="C1261" s="39" t="s">
        <v>2607</v>
      </c>
      <c r="D1261" s="39" t="s">
        <v>301</v>
      </c>
      <c r="E1261" s="40">
        <v>5.9375</v>
      </c>
      <c r="F1261" s="40">
        <v>4.5625</v>
      </c>
      <c r="G1261" s="40">
        <v>0.75</v>
      </c>
      <c r="H1261" s="40">
        <f t="shared" si="126"/>
        <v>7.4375</v>
      </c>
      <c r="I1261" s="40">
        <f t="shared" si="127"/>
        <v>6.0625</v>
      </c>
      <c r="J1261" s="38" t="s">
        <v>318</v>
      </c>
      <c r="K1261" s="40">
        <v>14.813000000000001</v>
      </c>
      <c r="L1261" s="40">
        <v>23.931999999999999</v>
      </c>
      <c r="M1261" s="61">
        <v>8</v>
      </c>
      <c r="N1261" s="38">
        <v>3205</v>
      </c>
      <c r="O1261" s="38" t="s">
        <v>1351</v>
      </c>
      <c r="P1261" s="57">
        <v>44719</v>
      </c>
      <c r="Q1261" s="65"/>
      <c r="R1261" s="168"/>
      <c r="S1261" s="39"/>
      <c r="T1261" s="43"/>
      <c r="U1261" s="43"/>
      <c r="V1261" s="43"/>
      <c r="W1261" s="43"/>
      <c r="X1261" s="43"/>
      <c r="Y1261" s="250" t="s">
        <v>1351</v>
      </c>
    </row>
    <row r="1262" spans="2:25">
      <c r="B1262" s="26"/>
      <c r="C1262" s="45" t="s">
        <v>1316</v>
      </c>
      <c r="D1262" s="45" t="s">
        <v>2025</v>
      </c>
      <c r="E1262" s="46">
        <v>4.5629999999999997</v>
      </c>
      <c r="F1262" s="46">
        <v>4.5629999999999997</v>
      </c>
      <c r="G1262" s="46">
        <v>1.0629999999999999</v>
      </c>
      <c r="H1262" s="46">
        <v>25.823</v>
      </c>
      <c r="I1262" s="46">
        <v>25.823</v>
      </c>
      <c r="J1262" s="44" t="s">
        <v>318</v>
      </c>
      <c r="K1262" s="46">
        <v>41.25</v>
      </c>
      <c r="L1262" s="46">
        <v>27.25</v>
      </c>
      <c r="M1262" s="60">
        <v>24</v>
      </c>
      <c r="N1262" s="44">
        <v>3209</v>
      </c>
      <c r="O1262" s="44" t="s">
        <v>269</v>
      </c>
      <c r="P1262" s="52" t="s">
        <v>1325</v>
      </c>
      <c r="Q1262" s="66"/>
      <c r="R1262" s="167"/>
      <c r="S1262" s="45"/>
      <c r="T1262" s="49"/>
      <c r="U1262" s="49"/>
      <c r="V1262" s="49"/>
      <c r="W1262" s="49"/>
      <c r="X1262" s="49"/>
      <c r="Y1262" s="250" t="s">
        <v>269</v>
      </c>
    </row>
    <row r="1263" spans="2:25">
      <c r="B1263" s="26"/>
      <c r="C1263" s="39" t="s">
        <v>1317</v>
      </c>
      <c r="D1263" s="39" t="s">
        <v>94</v>
      </c>
      <c r="E1263" s="40">
        <v>4.5629999999999997</v>
      </c>
      <c r="F1263" s="40">
        <v>4.5629999999999997</v>
      </c>
      <c r="G1263" s="40">
        <v>1.0629999999999999</v>
      </c>
      <c r="H1263" s="40">
        <v>25.823</v>
      </c>
      <c r="I1263" s="40">
        <v>25.823</v>
      </c>
      <c r="J1263" s="38" t="s">
        <v>318</v>
      </c>
      <c r="K1263" s="40">
        <v>41.25</v>
      </c>
      <c r="L1263" s="40">
        <v>27.25</v>
      </c>
      <c r="M1263" s="61">
        <v>24</v>
      </c>
      <c r="N1263" s="38">
        <v>3209</v>
      </c>
      <c r="O1263" s="38" t="s">
        <v>269</v>
      </c>
      <c r="P1263" s="51" t="s">
        <v>1325</v>
      </c>
      <c r="Q1263" s="65"/>
      <c r="R1263" s="168"/>
      <c r="S1263" s="39"/>
      <c r="T1263" s="43"/>
      <c r="U1263" s="43"/>
      <c r="V1263" s="43"/>
      <c r="W1263" s="43"/>
      <c r="X1263" s="43"/>
      <c r="Y1263" s="250" t="s">
        <v>269</v>
      </c>
    </row>
    <row r="1264" spans="2:25">
      <c r="B1264" s="26"/>
      <c r="C1264" s="45" t="s">
        <v>2286</v>
      </c>
      <c r="D1264" s="45" t="s">
        <v>2025</v>
      </c>
      <c r="E1264" s="46">
        <v>2.109</v>
      </c>
      <c r="F1264" s="46">
        <v>2.109</v>
      </c>
      <c r="G1264" s="46">
        <v>0.5</v>
      </c>
      <c r="H1264" s="46">
        <f>(E1264+G1264*2)</f>
        <v>3.109</v>
      </c>
      <c r="I1264" s="46">
        <f>(F1264+G1264*2)</f>
        <v>3.109</v>
      </c>
      <c r="J1264" s="44" t="s">
        <v>302</v>
      </c>
      <c r="K1264" s="46">
        <v>6.1890000000000001</v>
      </c>
      <c r="L1264" s="46">
        <v>9.2810000000000006</v>
      </c>
      <c r="M1264" s="60">
        <v>6</v>
      </c>
      <c r="N1264" s="44">
        <v>3210</v>
      </c>
      <c r="O1264" s="44" t="s">
        <v>1338</v>
      </c>
      <c r="P1264" s="52"/>
      <c r="Q1264" s="66"/>
      <c r="R1264" s="167"/>
      <c r="S1264" s="45"/>
      <c r="T1264" s="49"/>
      <c r="U1264" s="49"/>
      <c r="V1264" s="49"/>
      <c r="W1264" s="49"/>
      <c r="X1264" s="49"/>
      <c r="Y1264" s="250" t="s">
        <v>1338</v>
      </c>
    </row>
    <row r="1265" spans="2:25">
      <c r="B1265" s="26"/>
      <c r="C1265" s="39" t="s">
        <v>2287</v>
      </c>
      <c r="D1265" s="39" t="s">
        <v>301</v>
      </c>
      <c r="E1265" s="40">
        <v>1.984375</v>
      </c>
      <c r="F1265" s="40">
        <v>1.984375</v>
      </c>
      <c r="G1265" s="40">
        <v>0.75</v>
      </c>
      <c r="H1265" s="40">
        <f>(E1265+G1265*2)</f>
        <v>3.484375</v>
      </c>
      <c r="I1265" s="40">
        <f>(F1265+G1265*2)</f>
        <v>3.484375</v>
      </c>
      <c r="J1265" s="38" t="s">
        <v>302</v>
      </c>
      <c r="K1265" s="40">
        <v>6.9690000000000003</v>
      </c>
      <c r="L1265" s="40">
        <v>10.452</v>
      </c>
      <c r="M1265" s="61">
        <v>6</v>
      </c>
      <c r="N1265" s="38">
        <v>3210</v>
      </c>
      <c r="O1265" s="38" t="s">
        <v>1338</v>
      </c>
      <c r="P1265" s="51"/>
      <c r="Q1265" s="65"/>
      <c r="R1265" s="168"/>
      <c r="S1265" s="39"/>
      <c r="T1265" s="43"/>
      <c r="U1265" s="43"/>
      <c r="V1265" s="43"/>
      <c r="W1265" s="43"/>
      <c r="X1265" s="43"/>
      <c r="Y1265" s="250" t="s">
        <v>1338</v>
      </c>
    </row>
    <row r="1266" spans="2:25">
      <c r="B1266" s="26"/>
      <c r="C1266" s="45" t="s">
        <v>1318</v>
      </c>
      <c r="D1266" s="45" t="s">
        <v>2025</v>
      </c>
      <c r="E1266" s="46">
        <v>5.875</v>
      </c>
      <c r="F1266" s="46">
        <v>4.625</v>
      </c>
      <c r="G1266" s="46">
        <v>1</v>
      </c>
      <c r="H1266" s="46">
        <v>7.875</v>
      </c>
      <c r="I1266" s="46">
        <v>6.625</v>
      </c>
      <c r="J1266" s="44" t="s">
        <v>318</v>
      </c>
      <c r="K1266" s="46">
        <v>43.25</v>
      </c>
      <c r="L1266" s="46">
        <v>28.5</v>
      </c>
      <c r="M1266" s="60">
        <v>10</v>
      </c>
      <c r="N1266" s="44">
        <v>3212</v>
      </c>
      <c r="O1266" s="44" t="s">
        <v>269</v>
      </c>
      <c r="P1266" s="52" t="s">
        <v>1325</v>
      </c>
      <c r="Q1266" s="66"/>
      <c r="R1266" s="167"/>
      <c r="S1266" s="45"/>
      <c r="T1266" s="49"/>
      <c r="U1266" s="49"/>
      <c r="V1266" s="49"/>
      <c r="W1266" s="49"/>
      <c r="X1266" s="49"/>
      <c r="Y1266" s="250" t="s">
        <v>269</v>
      </c>
    </row>
    <row r="1267" spans="2:25">
      <c r="B1267" s="26"/>
      <c r="C1267" s="39" t="s">
        <v>1319</v>
      </c>
      <c r="D1267" s="39" t="s">
        <v>94</v>
      </c>
      <c r="E1267" s="40">
        <v>5.875</v>
      </c>
      <c r="F1267" s="40">
        <v>4.625</v>
      </c>
      <c r="G1267" s="40">
        <v>3.5</v>
      </c>
      <c r="H1267" s="40">
        <v>12.875</v>
      </c>
      <c r="I1267" s="40">
        <v>11.625</v>
      </c>
      <c r="J1267" s="38" t="s">
        <v>318</v>
      </c>
      <c r="K1267" s="40">
        <v>43.25</v>
      </c>
      <c r="L1267" s="40">
        <v>28.5</v>
      </c>
      <c r="M1267" s="61">
        <v>10</v>
      </c>
      <c r="N1267" s="38">
        <v>3212</v>
      </c>
      <c r="O1267" s="38" t="s">
        <v>269</v>
      </c>
      <c r="P1267" s="51" t="s">
        <v>1325</v>
      </c>
      <c r="Q1267" s="65"/>
      <c r="R1267" s="168"/>
      <c r="S1267" s="39"/>
      <c r="T1267" s="43"/>
      <c r="U1267" s="43"/>
      <c r="V1267" s="43"/>
      <c r="W1267" s="43"/>
      <c r="X1267" s="43"/>
      <c r="Y1267" s="250" t="s">
        <v>269</v>
      </c>
    </row>
    <row r="1268" spans="2:25">
      <c r="B1268" s="26"/>
      <c r="C1268" s="45" t="s">
        <v>1474</v>
      </c>
      <c r="D1268" s="45" t="s">
        <v>2025</v>
      </c>
      <c r="E1268" s="46">
        <v>2.4375</v>
      </c>
      <c r="F1268" s="46">
        <v>2.1875</v>
      </c>
      <c r="G1268" s="46">
        <v>0.5625</v>
      </c>
      <c r="H1268" s="46">
        <f t="shared" ref="H1268:H1275" si="128">(E1268+G1268*2)</f>
        <v>3.5625</v>
      </c>
      <c r="I1268" s="46">
        <f t="shared" ref="I1268:I1275" si="129">(F1268+G1268*2)</f>
        <v>3.3125</v>
      </c>
      <c r="J1268" s="44" t="s">
        <v>302</v>
      </c>
      <c r="K1268" s="46">
        <v>37.402799999999999</v>
      </c>
      <c r="L1268" s="46">
        <v>27.347200000000001</v>
      </c>
      <c r="M1268" s="60">
        <v>80</v>
      </c>
      <c r="N1268" s="44">
        <v>3217</v>
      </c>
      <c r="O1268" s="44" t="s">
        <v>269</v>
      </c>
      <c r="P1268" s="52"/>
      <c r="Q1268" s="44"/>
      <c r="R1268" s="167"/>
      <c r="S1268" s="45"/>
      <c r="T1268" s="49"/>
      <c r="U1268" s="49"/>
      <c r="V1268" s="49"/>
      <c r="W1268" s="49"/>
      <c r="X1268" s="49"/>
      <c r="Y1268" s="250" t="s">
        <v>269</v>
      </c>
    </row>
    <row r="1269" spans="2:25">
      <c r="B1269" s="26"/>
      <c r="C1269" s="39" t="s">
        <v>1475</v>
      </c>
      <c r="D1269" s="39" t="s">
        <v>2026</v>
      </c>
      <c r="E1269" s="40">
        <v>2.3125</v>
      </c>
      <c r="F1269" s="40">
        <v>2.0625</v>
      </c>
      <c r="G1269" s="40">
        <v>0.75</v>
      </c>
      <c r="H1269" s="40">
        <f t="shared" si="128"/>
        <v>3.8125</v>
      </c>
      <c r="I1269" s="40">
        <f t="shared" si="129"/>
        <v>3.5625</v>
      </c>
      <c r="J1269" s="38" t="s">
        <v>302</v>
      </c>
      <c r="K1269" s="40">
        <v>36.875</v>
      </c>
      <c r="L1269" s="40">
        <v>26.652799999999999</v>
      </c>
      <c r="M1269" s="61">
        <v>63</v>
      </c>
      <c r="N1269" s="38">
        <v>3217</v>
      </c>
      <c r="O1269" s="38" t="s">
        <v>269</v>
      </c>
      <c r="P1269" s="51"/>
      <c r="Q1269" s="38"/>
      <c r="R1269" s="168"/>
      <c r="S1269" s="39"/>
      <c r="T1269" s="43"/>
      <c r="U1269" s="43"/>
      <c r="V1269" s="43"/>
      <c r="W1269" s="43"/>
      <c r="X1269" s="43"/>
      <c r="Y1269" s="250" t="s">
        <v>269</v>
      </c>
    </row>
    <row r="1270" spans="2:25">
      <c r="B1270" s="26"/>
      <c r="C1270" s="45" t="s">
        <v>1476</v>
      </c>
      <c r="D1270" s="45" t="s">
        <v>2025</v>
      </c>
      <c r="E1270" s="46">
        <v>3.5</v>
      </c>
      <c r="F1270" s="46">
        <v>3.25</v>
      </c>
      <c r="G1270" s="46">
        <v>0.625</v>
      </c>
      <c r="H1270" s="46">
        <f t="shared" si="128"/>
        <v>4.75</v>
      </c>
      <c r="I1270" s="46">
        <f t="shared" si="129"/>
        <v>4.5</v>
      </c>
      <c r="J1270" s="44" t="s">
        <v>302</v>
      </c>
      <c r="K1270" s="46">
        <v>39.569499999999998</v>
      </c>
      <c r="L1270" s="46">
        <v>23.340199999999999</v>
      </c>
      <c r="M1270" s="60">
        <v>40</v>
      </c>
      <c r="N1270" s="44">
        <v>3219</v>
      </c>
      <c r="O1270" s="44" t="s">
        <v>269</v>
      </c>
      <c r="P1270" s="52"/>
      <c r="Q1270" s="44"/>
      <c r="R1270" s="167"/>
      <c r="S1270" s="45"/>
      <c r="T1270" s="49"/>
      <c r="U1270" s="49"/>
      <c r="V1270" s="49"/>
      <c r="W1270" s="49"/>
      <c r="X1270" s="49"/>
      <c r="Y1270" s="250" t="s">
        <v>269</v>
      </c>
    </row>
    <row r="1271" spans="2:25">
      <c r="B1271" s="26"/>
      <c r="C1271" s="39" t="s">
        <v>1477</v>
      </c>
      <c r="D1271" s="39" t="s">
        <v>2026</v>
      </c>
      <c r="E1271" s="40">
        <v>3.375</v>
      </c>
      <c r="F1271" s="40">
        <v>3.125</v>
      </c>
      <c r="G1271" s="40">
        <v>1.125</v>
      </c>
      <c r="H1271" s="40">
        <f t="shared" si="128"/>
        <v>5.625</v>
      </c>
      <c r="I1271" s="40">
        <f t="shared" si="129"/>
        <v>5.375</v>
      </c>
      <c r="J1271" s="38" t="s">
        <v>302</v>
      </c>
      <c r="K1271" s="40">
        <v>34.875</v>
      </c>
      <c r="L1271" s="40">
        <v>27.75</v>
      </c>
      <c r="M1271" s="61">
        <v>30</v>
      </c>
      <c r="N1271" s="38">
        <v>3219</v>
      </c>
      <c r="O1271" s="38" t="s">
        <v>269</v>
      </c>
      <c r="P1271" s="51"/>
      <c r="Q1271" s="38"/>
      <c r="R1271" s="168"/>
      <c r="S1271" s="39"/>
      <c r="T1271" s="43"/>
      <c r="U1271" s="43"/>
      <c r="V1271" s="43"/>
      <c r="W1271" s="43"/>
      <c r="X1271" s="43"/>
      <c r="Y1271" s="250" t="s">
        <v>269</v>
      </c>
    </row>
    <row r="1272" spans="2:25">
      <c r="B1272" s="26"/>
      <c r="C1272" s="45" t="s">
        <v>2515</v>
      </c>
      <c r="D1272" s="45" t="s">
        <v>301</v>
      </c>
      <c r="E1272" s="46">
        <v>8.75</v>
      </c>
      <c r="F1272" s="46">
        <v>5.3120000000000003</v>
      </c>
      <c r="G1272" s="46">
        <v>1.75</v>
      </c>
      <c r="H1272" s="46">
        <f t="shared" si="128"/>
        <v>12.25</v>
      </c>
      <c r="I1272" s="46">
        <f t="shared" si="129"/>
        <v>8.8120000000000012</v>
      </c>
      <c r="J1272" s="44" t="s">
        <v>318</v>
      </c>
      <c r="K1272" s="46">
        <v>45.375</v>
      </c>
      <c r="L1272" s="46">
        <v>26.4375</v>
      </c>
      <c r="M1272" s="60">
        <v>12</v>
      </c>
      <c r="N1272" s="44">
        <v>3225</v>
      </c>
      <c r="O1272" s="44" t="s">
        <v>269</v>
      </c>
      <c r="P1272" s="53">
        <v>44369</v>
      </c>
      <c r="Q1272" s="44"/>
      <c r="R1272" s="167"/>
      <c r="S1272" s="45"/>
      <c r="T1272" s="49"/>
      <c r="U1272" s="49"/>
      <c r="V1272" s="49"/>
      <c r="W1272" s="49"/>
      <c r="X1272" s="49"/>
      <c r="Y1272" s="250" t="s">
        <v>269</v>
      </c>
    </row>
    <row r="1273" spans="2:25">
      <c r="B1273" s="26"/>
      <c r="C1273" s="39" t="s">
        <v>2430</v>
      </c>
      <c r="D1273" s="39" t="s">
        <v>301</v>
      </c>
      <c r="E1273" s="40">
        <v>5.0625</v>
      </c>
      <c r="F1273" s="40">
        <v>5.0625</v>
      </c>
      <c r="G1273" s="40">
        <v>4.5</v>
      </c>
      <c r="H1273" s="40">
        <f t="shared" si="128"/>
        <v>14.0625</v>
      </c>
      <c r="I1273" s="40">
        <f t="shared" si="129"/>
        <v>14.0625</v>
      </c>
      <c r="J1273" s="38" t="s">
        <v>318</v>
      </c>
      <c r="K1273" s="40">
        <v>45.875</v>
      </c>
      <c r="L1273" s="40">
        <v>28.117999999999999</v>
      </c>
      <c r="M1273" s="61">
        <v>8</v>
      </c>
      <c r="N1273" s="38">
        <v>3229</v>
      </c>
      <c r="O1273" s="38" t="s">
        <v>269</v>
      </c>
      <c r="P1273" s="57">
        <v>44328</v>
      </c>
      <c r="Q1273" s="38"/>
      <c r="R1273" s="168"/>
      <c r="S1273" s="39"/>
      <c r="T1273" s="43"/>
      <c r="U1273" s="43"/>
      <c r="V1273" s="43"/>
      <c r="W1273" s="43"/>
      <c r="X1273" s="43"/>
      <c r="Y1273" s="250" t="s">
        <v>269</v>
      </c>
    </row>
    <row r="1274" spans="2:25">
      <c r="B1274" s="26"/>
      <c r="C1274" s="45" t="s">
        <v>2164</v>
      </c>
      <c r="D1274" s="45" t="s">
        <v>301</v>
      </c>
      <c r="E1274" s="46">
        <v>3</v>
      </c>
      <c r="F1274" s="46">
        <v>2</v>
      </c>
      <c r="G1274" s="46">
        <v>1.25</v>
      </c>
      <c r="H1274" s="46">
        <f t="shared" si="128"/>
        <v>5.5</v>
      </c>
      <c r="I1274" s="46">
        <f t="shared" si="129"/>
        <v>4.5</v>
      </c>
      <c r="J1274" s="44" t="s">
        <v>318</v>
      </c>
      <c r="K1274" s="46">
        <v>19.25</v>
      </c>
      <c r="L1274" s="46">
        <v>13.5</v>
      </c>
      <c r="M1274" s="60">
        <v>12</v>
      </c>
      <c r="N1274" s="44">
        <v>3232</v>
      </c>
      <c r="O1274" s="44" t="s">
        <v>1351</v>
      </c>
      <c r="P1274" s="52" t="s">
        <v>2159</v>
      </c>
      <c r="Q1274" s="44"/>
      <c r="R1274" s="167"/>
      <c r="S1274" s="45"/>
      <c r="T1274" s="49"/>
      <c r="U1274" s="49"/>
      <c r="V1274" s="49"/>
      <c r="W1274" s="49"/>
      <c r="X1274" s="49"/>
      <c r="Y1274" s="250" t="s">
        <v>1351</v>
      </c>
    </row>
    <row r="1275" spans="2:25">
      <c r="B1275" s="26"/>
      <c r="C1275" s="39" t="s">
        <v>2368</v>
      </c>
      <c r="D1275" s="39" t="s">
        <v>1970</v>
      </c>
      <c r="E1275" s="40">
        <v>2.6875</v>
      </c>
      <c r="F1275" s="40">
        <v>1.34375</v>
      </c>
      <c r="G1275" s="40">
        <v>2.6875</v>
      </c>
      <c r="H1275" s="40">
        <f t="shared" si="128"/>
        <v>8.0625</v>
      </c>
      <c r="I1275" s="40">
        <f t="shared" si="129"/>
        <v>6.71875</v>
      </c>
      <c r="J1275" s="38" t="s">
        <v>302</v>
      </c>
      <c r="K1275" s="40">
        <v>8.6609999999999996</v>
      </c>
      <c r="L1275" s="40">
        <v>10.749000000000001</v>
      </c>
      <c r="M1275" s="61">
        <v>4</v>
      </c>
      <c r="N1275" s="38">
        <v>3239</v>
      </c>
      <c r="O1275" s="38" t="s">
        <v>1338</v>
      </c>
      <c r="P1275" s="57">
        <v>42870</v>
      </c>
      <c r="Q1275" s="38"/>
      <c r="R1275" s="168"/>
      <c r="S1275" s="39"/>
      <c r="T1275" s="43"/>
      <c r="U1275" s="43"/>
      <c r="V1275" s="43"/>
      <c r="W1275" s="43"/>
      <c r="X1275" s="43"/>
      <c r="Y1275" s="250" t="s">
        <v>1338</v>
      </c>
    </row>
    <row r="1276" spans="2:25">
      <c r="B1276" s="26"/>
      <c r="C1276" s="45" t="s">
        <v>1320</v>
      </c>
      <c r="D1276" s="45" t="s">
        <v>2025</v>
      </c>
      <c r="E1276" s="46">
        <v>17</v>
      </c>
      <c r="F1276" s="46">
        <v>7.5940000000000003</v>
      </c>
      <c r="G1276" s="46">
        <v>0.68799999999999994</v>
      </c>
      <c r="H1276" s="46">
        <v>18.376000000000001</v>
      </c>
      <c r="I1276" s="46">
        <v>8.9700000000000006</v>
      </c>
      <c r="J1276" s="44" t="s">
        <v>318</v>
      </c>
      <c r="K1276" s="46">
        <v>37</v>
      </c>
      <c r="L1276" s="46">
        <v>28.75</v>
      </c>
      <c r="M1276" s="60">
        <v>6</v>
      </c>
      <c r="N1276" s="44">
        <v>3243</v>
      </c>
      <c r="O1276" s="44" t="s">
        <v>269</v>
      </c>
      <c r="P1276" s="52" t="s">
        <v>1325</v>
      </c>
      <c r="Q1276" s="66"/>
      <c r="R1276" s="167"/>
      <c r="S1276" s="45"/>
      <c r="T1276" s="49"/>
      <c r="U1276" s="49"/>
      <c r="V1276" s="49"/>
      <c r="W1276" s="49"/>
      <c r="X1276" s="49"/>
      <c r="Y1276" s="250" t="s">
        <v>269</v>
      </c>
    </row>
    <row r="1277" spans="2:25">
      <c r="B1277" s="26"/>
      <c r="C1277" s="39" t="s">
        <v>1321</v>
      </c>
      <c r="D1277" s="39" t="s">
        <v>94</v>
      </c>
      <c r="E1277" s="40">
        <v>17</v>
      </c>
      <c r="F1277" s="40">
        <v>7.5940000000000003</v>
      </c>
      <c r="G1277" s="40">
        <v>1.0629999999999999</v>
      </c>
      <c r="H1277" s="40">
        <v>19.126000000000001</v>
      </c>
      <c r="I1277" s="40">
        <v>9.7200000000000006</v>
      </c>
      <c r="J1277" s="38" t="s">
        <v>318</v>
      </c>
      <c r="K1277" s="40">
        <v>37</v>
      </c>
      <c r="L1277" s="40">
        <v>28.75</v>
      </c>
      <c r="M1277" s="61">
        <v>6</v>
      </c>
      <c r="N1277" s="38">
        <v>3243</v>
      </c>
      <c r="O1277" s="38" t="s">
        <v>269</v>
      </c>
      <c r="P1277" s="51" t="s">
        <v>1325</v>
      </c>
      <c r="Q1277" s="65"/>
      <c r="R1277" s="168"/>
      <c r="S1277" s="39"/>
      <c r="T1277" s="43"/>
      <c r="U1277" s="43"/>
      <c r="V1277" s="43"/>
      <c r="W1277" s="43"/>
      <c r="X1277" s="43"/>
      <c r="Y1277" s="250" t="s">
        <v>269</v>
      </c>
    </row>
    <row r="1278" spans="2:25">
      <c r="B1278" s="26"/>
      <c r="C1278" s="100" t="s">
        <v>2705</v>
      </c>
      <c r="D1278" s="100" t="s">
        <v>2035</v>
      </c>
      <c r="E1278" s="101">
        <v>9.75</v>
      </c>
      <c r="F1278" s="101">
        <v>2</v>
      </c>
      <c r="G1278" s="101">
        <v>0.875</v>
      </c>
      <c r="H1278" s="101">
        <v>11.5</v>
      </c>
      <c r="I1278" s="101">
        <v>3.75</v>
      </c>
      <c r="J1278" s="99" t="s">
        <v>302</v>
      </c>
      <c r="K1278" s="101">
        <v>23</v>
      </c>
      <c r="L1278" s="101">
        <v>18.75</v>
      </c>
      <c r="M1278" s="132">
        <v>10</v>
      </c>
      <c r="N1278" s="99">
        <v>3246</v>
      </c>
      <c r="O1278" s="99" t="s">
        <v>1351</v>
      </c>
      <c r="P1278" s="108">
        <v>44852</v>
      </c>
      <c r="Q1278" s="133"/>
      <c r="R1278" s="166"/>
      <c r="S1278" s="100"/>
      <c r="T1278" s="105"/>
      <c r="U1278" s="105"/>
      <c r="V1278" s="105"/>
      <c r="W1278" s="105"/>
      <c r="X1278" s="105"/>
      <c r="Y1278" s="250" t="s">
        <v>1351</v>
      </c>
    </row>
    <row r="1279" spans="2:25">
      <c r="B1279" s="26"/>
      <c r="C1279" s="39" t="s">
        <v>2526</v>
      </c>
      <c r="D1279" s="39" t="s">
        <v>301</v>
      </c>
      <c r="E1279" s="40">
        <v>2.3119999999999998</v>
      </c>
      <c r="F1279" s="40">
        <v>2</v>
      </c>
      <c r="G1279" s="40">
        <v>1.6559999999999999</v>
      </c>
      <c r="H1279" s="40">
        <f>(E1279+G1279*2)</f>
        <v>5.6239999999999997</v>
      </c>
      <c r="I1279" s="40">
        <f>(F1279+G1279*2)</f>
        <v>5.3119999999999994</v>
      </c>
      <c r="J1279" s="38" t="s">
        <v>318</v>
      </c>
      <c r="K1279" s="40">
        <v>38.813000000000002</v>
      </c>
      <c r="L1279" s="40">
        <v>26.5624</v>
      </c>
      <c r="M1279" s="61">
        <v>48</v>
      </c>
      <c r="N1279" s="38">
        <v>3251</v>
      </c>
      <c r="O1279" s="38" t="s">
        <v>269</v>
      </c>
      <c r="P1279" s="57">
        <v>44508</v>
      </c>
      <c r="Q1279" s="65"/>
      <c r="R1279" s="168"/>
      <c r="S1279" s="39"/>
      <c r="T1279" s="43"/>
      <c r="U1279" s="43"/>
      <c r="V1279" s="43"/>
      <c r="W1279" s="43"/>
      <c r="X1279" s="43"/>
      <c r="Y1279" s="250" t="s">
        <v>269</v>
      </c>
    </row>
    <row r="1280" spans="2:25">
      <c r="B1280" s="26"/>
      <c r="C1280" s="45" t="s">
        <v>1481</v>
      </c>
      <c r="D1280" s="45" t="s">
        <v>2025</v>
      </c>
      <c r="E1280" s="46">
        <v>4.3129999999999997</v>
      </c>
      <c r="F1280" s="46">
        <v>3.0630000000000002</v>
      </c>
      <c r="G1280" s="46">
        <v>1.3129999999999999</v>
      </c>
      <c r="H1280" s="46">
        <v>6.9390000000000001</v>
      </c>
      <c r="I1280" s="46">
        <v>5.6890000000000001</v>
      </c>
      <c r="J1280" s="44" t="s">
        <v>318</v>
      </c>
      <c r="K1280" s="46">
        <v>34.75</v>
      </c>
      <c r="L1280" s="46">
        <v>23.5</v>
      </c>
      <c r="M1280" s="60">
        <v>20</v>
      </c>
      <c r="N1280" s="44">
        <v>3253</v>
      </c>
      <c r="O1280" s="44" t="s">
        <v>269</v>
      </c>
      <c r="P1280" s="52" t="s">
        <v>1325</v>
      </c>
      <c r="Q1280" s="66"/>
      <c r="R1280" s="167"/>
      <c r="S1280" s="45"/>
      <c r="T1280" s="49"/>
      <c r="U1280" s="49"/>
      <c r="V1280" s="49"/>
      <c r="W1280" s="49"/>
      <c r="X1280" s="49"/>
      <c r="Y1280" s="250" t="s">
        <v>269</v>
      </c>
    </row>
    <row r="1281" spans="2:25">
      <c r="B1281" s="26"/>
      <c r="C1281" s="39" t="s">
        <v>1322</v>
      </c>
      <c r="D1281" s="39" t="s">
        <v>94</v>
      </c>
      <c r="E1281" s="40">
        <v>4.3129999999999997</v>
      </c>
      <c r="F1281" s="40">
        <v>3.0630000000000002</v>
      </c>
      <c r="G1281" s="40">
        <v>1.0629999999999999</v>
      </c>
      <c r="H1281" s="40">
        <v>6.4390000000000001</v>
      </c>
      <c r="I1281" s="40">
        <v>5.1890000000000001</v>
      </c>
      <c r="J1281" s="38" t="s">
        <v>318</v>
      </c>
      <c r="K1281" s="40">
        <v>34.75</v>
      </c>
      <c r="L1281" s="40">
        <v>23.5</v>
      </c>
      <c r="M1281" s="61">
        <v>20</v>
      </c>
      <c r="N1281" s="38">
        <v>3253</v>
      </c>
      <c r="O1281" s="38" t="s">
        <v>269</v>
      </c>
      <c r="P1281" s="51" t="s">
        <v>1325</v>
      </c>
      <c r="Q1281" s="65"/>
      <c r="R1281" s="168"/>
      <c r="S1281" s="39"/>
      <c r="T1281" s="43"/>
      <c r="U1281" s="43"/>
      <c r="V1281" s="43"/>
      <c r="W1281" s="43"/>
      <c r="X1281" s="43"/>
      <c r="Y1281" s="250" t="s">
        <v>269</v>
      </c>
    </row>
    <row r="1282" spans="2:25">
      <c r="B1282" s="26"/>
      <c r="C1282" s="45" t="s">
        <v>1494</v>
      </c>
      <c r="D1282" s="45" t="s">
        <v>2025</v>
      </c>
      <c r="E1282" s="46">
        <v>5.1879999999999997</v>
      </c>
      <c r="F1282" s="46">
        <v>4.38</v>
      </c>
      <c r="G1282" s="46">
        <v>1.3129999999999999</v>
      </c>
      <c r="H1282" s="46">
        <v>7.8140000000000001</v>
      </c>
      <c r="I1282" s="46">
        <v>7.0060000000000002</v>
      </c>
      <c r="J1282" s="44" t="s">
        <v>318</v>
      </c>
      <c r="K1282" s="46">
        <v>39</v>
      </c>
      <c r="L1282" s="46">
        <v>26.75</v>
      </c>
      <c r="M1282" s="60">
        <v>20</v>
      </c>
      <c r="N1282" s="44">
        <v>3254</v>
      </c>
      <c r="O1282" s="44" t="s">
        <v>269</v>
      </c>
      <c r="P1282" s="52" t="s">
        <v>1325</v>
      </c>
      <c r="Q1282" s="66"/>
      <c r="R1282" s="167"/>
      <c r="S1282" s="45"/>
      <c r="T1282" s="49"/>
      <c r="U1282" s="49"/>
      <c r="V1282" s="49"/>
      <c r="W1282" s="49"/>
      <c r="X1282" s="49"/>
      <c r="Y1282" s="250" t="s">
        <v>269</v>
      </c>
    </row>
    <row r="1283" spans="2:25">
      <c r="B1283" s="26"/>
      <c r="C1283" s="39" t="s">
        <v>1493</v>
      </c>
      <c r="D1283" s="39" t="s">
        <v>94</v>
      </c>
      <c r="E1283" s="40">
        <v>5.1879999999999997</v>
      </c>
      <c r="F1283" s="40">
        <v>4.38</v>
      </c>
      <c r="G1283" s="40">
        <v>1.0629999999999999</v>
      </c>
      <c r="H1283" s="40">
        <v>7.3140000000000001</v>
      </c>
      <c r="I1283" s="40">
        <v>6.5060000000000002</v>
      </c>
      <c r="J1283" s="38" t="s">
        <v>318</v>
      </c>
      <c r="K1283" s="40">
        <v>39</v>
      </c>
      <c r="L1283" s="40">
        <v>26.75</v>
      </c>
      <c r="M1283" s="61">
        <v>20</v>
      </c>
      <c r="N1283" s="38">
        <v>3254</v>
      </c>
      <c r="O1283" s="38" t="s">
        <v>269</v>
      </c>
      <c r="P1283" s="51" t="s">
        <v>1325</v>
      </c>
      <c r="Q1283" s="65"/>
      <c r="R1283" s="168"/>
      <c r="S1283" s="39"/>
      <c r="T1283" s="43"/>
      <c r="U1283" s="43"/>
      <c r="V1283" s="43"/>
      <c r="W1283" s="43"/>
      <c r="X1283" s="43"/>
      <c r="Y1283" s="250" t="s">
        <v>269</v>
      </c>
    </row>
    <row r="1284" spans="2:25">
      <c r="B1284" s="26"/>
      <c r="C1284" s="45" t="s">
        <v>1495</v>
      </c>
      <c r="D1284" s="45" t="s">
        <v>14</v>
      </c>
      <c r="E1284" s="46">
        <v>5.25</v>
      </c>
      <c r="F1284" s="46">
        <v>4.5</v>
      </c>
      <c r="G1284" s="46">
        <v>0.75</v>
      </c>
      <c r="H1284" s="46">
        <f>(E1284+G1284*2)</f>
        <v>6.75</v>
      </c>
      <c r="I1284" s="46">
        <f>(F1284+G1284*2)</f>
        <v>6</v>
      </c>
      <c r="J1284" s="44" t="s">
        <v>302</v>
      </c>
      <c r="K1284" s="46">
        <v>46.909700000000001</v>
      </c>
      <c r="L1284" s="46">
        <v>23.6111</v>
      </c>
      <c r="M1284" s="60">
        <v>28</v>
      </c>
      <c r="N1284" s="44">
        <v>3254</v>
      </c>
      <c r="O1284" s="44" t="s">
        <v>1338</v>
      </c>
      <c r="P1284" s="56"/>
      <c r="Q1284" s="44"/>
      <c r="R1284" s="167"/>
      <c r="S1284" s="45"/>
      <c r="T1284" s="49"/>
      <c r="U1284" s="49"/>
      <c r="V1284" s="49"/>
      <c r="W1284" s="49"/>
      <c r="X1284" s="49"/>
      <c r="Y1284" s="250" t="s">
        <v>1338</v>
      </c>
    </row>
    <row r="1285" spans="2:25">
      <c r="B1285" s="26"/>
      <c r="C1285" s="39" t="s">
        <v>1323</v>
      </c>
      <c r="D1285" s="39" t="s">
        <v>2025</v>
      </c>
      <c r="E1285" s="40">
        <v>3.1880000000000002</v>
      </c>
      <c r="F1285" s="40">
        <v>3.1880000000000002</v>
      </c>
      <c r="G1285" s="40">
        <v>1.3129999999999999</v>
      </c>
      <c r="H1285" s="40">
        <v>5.8140000000000001</v>
      </c>
      <c r="I1285" s="40">
        <v>5.8140000000000001</v>
      </c>
      <c r="J1285" s="38" t="s">
        <v>318</v>
      </c>
      <c r="K1285" s="40">
        <v>33</v>
      </c>
      <c r="L1285" s="40">
        <v>29.75</v>
      </c>
      <c r="M1285" s="61">
        <v>30</v>
      </c>
      <c r="N1285" s="38">
        <v>3255</v>
      </c>
      <c r="O1285" s="38" t="s">
        <v>269</v>
      </c>
      <c r="P1285" s="51" t="s">
        <v>1325</v>
      </c>
      <c r="Q1285" s="65"/>
      <c r="R1285" s="168"/>
      <c r="S1285" s="39"/>
      <c r="T1285" s="43"/>
      <c r="U1285" s="43"/>
      <c r="V1285" s="43"/>
      <c r="W1285" s="43"/>
      <c r="X1285" s="43"/>
      <c r="Y1285" s="250" t="s">
        <v>269</v>
      </c>
    </row>
    <row r="1286" spans="2:25">
      <c r="B1286" s="26"/>
      <c r="C1286" s="45" t="s">
        <v>1324</v>
      </c>
      <c r="D1286" s="45" t="s">
        <v>94</v>
      </c>
      <c r="E1286" s="46">
        <v>3.1880000000000002</v>
      </c>
      <c r="F1286" s="46">
        <v>3.1880000000000002</v>
      </c>
      <c r="G1286" s="46">
        <v>1.0629999999999999</v>
      </c>
      <c r="H1286" s="46">
        <v>5.3140000000000001</v>
      </c>
      <c r="I1286" s="46">
        <v>5.3140000000000001</v>
      </c>
      <c r="J1286" s="44" t="s">
        <v>318</v>
      </c>
      <c r="K1286" s="46">
        <v>33</v>
      </c>
      <c r="L1286" s="46">
        <v>29.75</v>
      </c>
      <c r="M1286" s="60">
        <v>30</v>
      </c>
      <c r="N1286" s="44">
        <v>3255</v>
      </c>
      <c r="O1286" s="44" t="s">
        <v>269</v>
      </c>
      <c r="P1286" s="52" t="s">
        <v>1325</v>
      </c>
      <c r="Q1286" s="66"/>
      <c r="R1286" s="167"/>
      <c r="S1286" s="45"/>
      <c r="T1286" s="49"/>
      <c r="U1286" s="49"/>
      <c r="V1286" s="49"/>
      <c r="W1286" s="49"/>
      <c r="X1286" s="49"/>
      <c r="Y1286" s="250" t="s">
        <v>269</v>
      </c>
    </row>
    <row r="1287" spans="2:25">
      <c r="B1287" s="26"/>
      <c r="C1287" s="39" t="s">
        <v>2546</v>
      </c>
      <c r="D1287" s="39" t="s">
        <v>301</v>
      </c>
      <c r="E1287" s="40">
        <v>8.6875</v>
      </c>
      <c r="F1287" s="40">
        <v>1.21875</v>
      </c>
      <c r="G1287" s="40">
        <v>0.625</v>
      </c>
      <c r="H1287" s="40">
        <f t="shared" ref="H1287:H1315" si="130">(E1287+G1287*2)</f>
        <v>9.9375</v>
      </c>
      <c r="I1287" s="40">
        <f t="shared" ref="I1287:I1315" si="131">(F1287+G1287*2)</f>
        <v>2.46875</v>
      </c>
      <c r="J1287" s="38" t="s">
        <v>318</v>
      </c>
      <c r="K1287" s="40">
        <v>20.218800000000002</v>
      </c>
      <c r="L1287" s="40">
        <v>15.75</v>
      </c>
      <c r="M1287" s="61">
        <v>12</v>
      </c>
      <c r="N1287" s="38">
        <v>3258</v>
      </c>
      <c r="O1287" s="38" t="s">
        <v>1351</v>
      </c>
      <c r="P1287" s="57">
        <v>44512</v>
      </c>
      <c r="Q1287" s="65"/>
      <c r="R1287" s="168"/>
      <c r="S1287" s="39"/>
      <c r="T1287" s="43"/>
      <c r="U1287" s="43"/>
      <c r="V1287" s="43"/>
      <c r="W1287" s="43"/>
      <c r="X1287" s="43"/>
      <c r="Y1287" s="250" t="s">
        <v>1351</v>
      </c>
    </row>
    <row r="1288" spans="2:25">
      <c r="B1288" s="26"/>
      <c r="C1288" s="39" t="s">
        <v>2294</v>
      </c>
      <c r="D1288" s="39" t="s">
        <v>301</v>
      </c>
      <c r="E1288" s="40">
        <v>6.3125</v>
      </c>
      <c r="F1288" s="40">
        <v>6.25</v>
      </c>
      <c r="G1288" s="40">
        <v>1</v>
      </c>
      <c r="H1288" s="40">
        <f t="shared" si="130"/>
        <v>8.3125</v>
      </c>
      <c r="I1288" s="40">
        <f t="shared" si="131"/>
        <v>8.25</v>
      </c>
      <c r="J1288" s="38" t="s">
        <v>318</v>
      </c>
      <c r="K1288" s="40">
        <v>16.75</v>
      </c>
      <c r="L1288" s="40">
        <v>25</v>
      </c>
      <c r="M1288" s="61">
        <v>6</v>
      </c>
      <c r="N1288" s="38">
        <v>3263</v>
      </c>
      <c r="O1288" s="38" t="s">
        <v>1351</v>
      </c>
      <c r="P1288" s="51"/>
      <c r="Q1288" s="65"/>
      <c r="R1288" s="168"/>
      <c r="S1288" s="39"/>
      <c r="T1288" s="43"/>
      <c r="U1288" s="43"/>
      <c r="V1288" s="43"/>
      <c r="W1288" s="43"/>
      <c r="X1288" s="43"/>
      <c r="Y1288" s="250" t="s">
        <v>1351</v>
      </c>
    </row>
    <row r="1289" spans="2:25">
      <c r="B1289" s="26"/>
      <c r="C1289" s="45" t="s">
        <v>2295</v>
      </c>
      <c r="D1289" s="45" t="s">
        <v>301</v>
      </c>
      <c r="E1289" s="46">
        <v>7.25</v>
      </c>
      <c r="F1289" s="46">
        <v>7.1875</v>
      </c>
      <c r="G1289" s="46">
        <v>1</v>
      </c>
      <c r="H1289" s="46">
        <f t="shared" si="130"/>
        <v>9.25</v>
      </c>
      <c r="I1289" s="46">
        <f t="shared" si="131"/>
        <v>9.1875</v>
      </c>
      <c r="J1289" s="44" t="s">
        <v>318</v>
      </c>
      <c r="K1289" s="46">
        <v>18.75</v>
      </c>
      <c r="L1289" s="46">
        <v>28</v>
      </c>
      <c r="M1289" s="60">
        <v>6</v>
      </c>
      <c r="N1289" s="44">
        <v>3264</v>
      </c>
      <c r="O1289" s="44" t="s">
        <v>1351</v>
      </c>
      <c r="P1289" s="52"/>
      <c r="Q1289" s="66"/>
      <c r="R1289" s="167"/>
      <c r="S1289" s="45"/>
      <c r="T1289" s="49"/>
      <c r="U1289" s="49"/>
      <c r="V1289" s="49"/>
      <c r="W1289" s="49"/>
      <c r="X1289" s="49"/>
      <c r="Y1289" s="250" t="s">
        <v>1351</v>
      </c>
    </row>
    <row r="1290" spans="2:25">
      <c r="B1290" s="26"/>
      <c r="C1290" s="39" t="s">
        <v>2244</v>
      </c>
      <c r="D1290" s="39" t="s">
        <v>301</v>
      </c>
      <c r="E1290" s="40">
        <v>4.25</v>
      </c>
      <c r="F1290" s="40">
        <v>1.3129999999999999</v>
      </c>
      <c r="G1290" s="40">
        <v>1.375</v>
      </c>
      <c r="H1290" s="40">
        <f t="shared" si="130"/>
        <v>7</v>
      </c>
      <c r="I1290" s="40">
        <f t="shared" si="131"/>
        <v>4.0629999999999997</v>
      </c>
      <c r="J1290" s="38" t="s">
        <v>318</v>
      </c>
      <c r="K1290" s="40">
        <f>H1290*2</f>
        <v>14</v>
      </c>
      <c r="L1290" s="40">
        <f>I1290*6</f>
        <v>24.378</v>
      </c>
      <c r="M1290" s="61">
        <v>12</v>
      </c>
      <c r="N1290" s="38">
        <v>3289</v>
      </c>
      <c r="O1290" s="38" t="s">
        <v>1351</v>
      </c>
      <c r="P1290" s="57">
        <v>42244</v>
      </c>
      <c r="Q1290" s="65"/>
      <c r="R1290" s="168"/>
      <c r="S1290" s="39"/>
      <c r="T1290" s="43"/>
      <c r="U1290" s="43"/>
      <c r="V1290" s="43"/>
      <c r="W1290" s="43"/>
      <c r="X1290" s="43"/>
      <c r="Y1290" s="250" t="s">
        <v>1351</v>
      </c>
    </row>
    <row r="1291" spans="2:25">
      <c r="B1291" s="26"/>
      <c r="C1291" s="45" t="s">
        <v>2243</v>
      </c>
      <c r="D1291" s="45" t="s">
        <v>2025</v>
      </c>
      <c r="E1291" s="46">
        <v>4.391</v>
      </c>
      <c r="F1291" s="46">
        <v>1.4530000000000001</v>
      </c>
      <c r="G1291" s="46">
        <v>1.375</v>
      </c>
      <c r="H1291" s="46">
        <f t="shared" si="130"/>
        <v>7.141</v>
      </c>
      <c r="I1291" s="46">
        <f t="shared" si="131"/>
        <v>4.2030000000000003</v>
      </c>
      <c r="J1291" s="44"/>
      <c r="K1291" s="46">
        <v>7.141</v>
      </c>
      <c r="L1291" s="46">
        <v>12.609</v>
      </c>
      <c r="M1291" s="60">
        <v>3</v>
      </c>
      <c r="N1291" s="44">
        <v>3289</v>
      </c>
      <c r="O1291" s="44" t="s">
        <v>1338</v>
      </c>
      <c r="P1291" s="53">
        <v>42244</v>
      </c>
      <c r="Q1291" s="66"/>
      <c r="R1291" s="167"/>
      <c r="S1291" s="45"/>
      <c r="T1291" s="49"/>
      <c r="U1291" s="49"/>
      <c r="V1291" s="49"/>
      <c r="W1291" s="49"/>
      <c r="X1291" s="49"/>
      <c r="Y1291" s="250" t="s">
        <v>1338</v>
      </c>
    </row>
    <row r="1292" spans="2:25">
      <c r="B1292" s="26"/>
      <c r="C1292" s="39" t="s">
        <v>2242</v>
      </c>
      <c r="D1292" s="39" t="s">
        <v>301</v>
      </c>
      <c r="E1292" s="40">
        <v>4.25</v>
      </c>
      <c r="F1292" s="40">
        <v>1.3129999999999999</v>
      </c>
      <c r="G1292" s="40">
        <v>1.375</v>
      </c>
      <c r="H1292" s="40">
        <f t="shared" si="130"/>
        <v>7</v>
      </c>
      <c r="I1292" s="40">
        <f t="shared" si="131"/>
        <v>4.0629999999999997</v>
      </c>
      <c r="J1292" s="38"/>
      <c r="K1292" s="40">
        <v>7</v>
      </c>
      <c r="L1292" s="40">
        <v>12.188000000000001</v>
      </c>
      <c r="M1292" s="61">
        <v>3</v>
      </c>
      <c r="N1292" s="38">
        <v>3289</v>
      </c>
      <c r="O1292" s="38" t="s">
        <v>1338</v>
      </c>
      <c r="P1292" s="57">
        <v>42244</v>
      </c>
      <c r="Q1292" s="65"/>
      <c r="R1292" s="168"/>
      <c r="S1292" s="39"/>
      <c r="T1292" s="43"/>
      <c r="U1292" s="43"/>
      <c r="V1292" s="43"/>
      <c r="W1292" s="43"/>
      <c r="X1292" s="43"/>
      <c r="Y1292" s="250" t="s">
        <v>1338</v>
      </c>
    </row>
    <row r="1293" spans="2:25">
      <c r="B1293" s="26"/>
      <c r="C1293" s="45" t="s">
        <v>1485</v>
      </c>
      <c r="D1293" s="45" t="s">
        <v>2035</v>
      </c>
      <c r="E1293" s="46">
        <v>5.75</v>
      </c>
      <c r="F1293" s="46">
        <v>4.125</v>
      </c>
      <c r="G1293" s="46">
        <v>1.1875</v>
      </c>
      <c r="H1293" s="46">
        <f t="shared" si="130"/>
        <v>8.125</v>
      </c>
      <c r="I1293" s="46">
        <f t="shared" si="131"/>
        <v>6.5</v>
      </c>
      <c r="J1293" s="44" t="s">
        <v>302</v>
      </c>
      <c r="K1293" s="46">
        <v>33.372</v>
      </c>
      <c r="L1293" s="46">
        <v>20.216000000000001</v>
      </c>
      <c r="M1293" s="60">
        <v>12</v>
      </c>
      <c r="N1293" s="44">
        <v>3290</v>
      </c>
      <c r="O1293" s="44" t="s">
        <v>1482</v>
      </c>
      <c r="P1293" s="52"/>
      <c r="Q1293" s="44"/>
      <c r="R1293" s="167"/>
      <c r="S1293" s="45"/>
      <c r="T1293" s="49"/>
      <c r="U1293" s="49"/>
      <c r="V1293" s="49"/>
      <c r="W1293" s="49"/>
      <c r="X1293" s="49"/>
      <c r="Y1293" s="250" t="s">
        <v>1482</v>
      </c>
    </row>
    <row r="1294" spans="2:25">
      <c r="B1294" s="26"/>
      <c r="C1294" s="39" t="s">
        <v>1486</v>
      </c>
      <c r="D1294" s="39" t="s">
        <v>2035</v>
      </c>
      <c r="E1294" s="40">
        <v>5.75</v>
      </c>
      <c r="F1294" s="40">
        <v>4.125</v>
      </c>
      <c r="G1294" s="40">
        <v>0.96199999999999997</v>
      </c>
      <c r="H1294" s="40">
        <f t="shared" si="130"/>
        <v>7.6739999999999995</v>
      </c>
      <c r="I1294" s="40">
        <f t="shared" si="131"/>
        <v>6.0489999999999995</v>
      </c>
      <c r="J1294" s="38" t="s">
        <v>302</v>
      </c>
      <c r="K1294" s="40">
        <v>39.337499999999999</v>
      </c>
      <c r="L1294" s="40">
        <v>25.026</v>
      </c>
      <c r="M1294" s="61">
        <v>20</v>
      </c>
      <c r="N1294" s="38">
        <v>3291</v>
      </c>
      <c r="O1294" s="38" t="s">
        <v>1482</v>
      </c>
      <c r="P1294" s="51"/>
      <c r="Q1294" s="38"/>
      <c r="R1294" s="168"/>
      <c r="S1294" s="39"/>
      <c r="T1294" s="43"/>
      <c r="U1294" s="43"/>
      <c r="V1294" s="43"/>
      <c r="W1294" s="43"/>
      <c r="X1294" s="43"/>
      <c r="Y1294" s="250" t="s">
        <v>1482</v>
      </c>
    </row>
    <row r="1295" spans="2:25">
      <c r="B1295" s="26"/>
      <c r="C1295" s="45" t="s">
        <v>1490</v>
      </c>
      <c r="D1295" s="45" t="s">
        <v>2035</v>
      </c>
      <c r="E1295" s="46">
        <v>6.75</v>
      </c>
      <c r="F1295" s="46">
        <v>4.5625</v>
      </c>
      <c r="G1295" s="46">
        <v>0.9375</v>
      </c>
      <c r="H1295" s="46">
        <f t="shared" si="130"/>
        <v>8.625</v>
      </c>
      <c r="I1295" s="46">
        <f t="shared" si="131"/>
        <v>6.4375</v>
      </c>
      <c r="J1295" s="44" t="s">
        <v>302</v>
      </c>
      <c r="K1295" s="46">
        <v>35.692100000000003</v>
      </c>
      <c r="L1295" s="46">
        <v>26.852</v>
      </c>
      <c r="M1295" s="60">
        <v>16</v>
      </c>
      <c r="N1295" s="44">
        <v>3292</v>
      </c>
      <c r="O1295" s="44" t="s">
        <v>1482</v>
      </c>
      <c r="P1295" s="52"/>
      <c r="Q1295" s="44"/>
      <c r="R1295" s="167"/>
      <c r="S1295" s="45"/>
      <c r="T1295" s="49"/>
      <c r="U1295" s="49"/>
      <c r="V1295" s="49"/>
      <c r="W1295" s="49"/>
      <c r="X1295" s="49"/>
      <c r="Y1295" s="250" t="s">
        <v>1482</v>
      </c>
    </row>
    <row r="1296" spans="2:25">
      <c r="B1296" s="26"/>
      <c r="C1296" s="39" t="s">
        <v>1483</v>
      </c>
      <c r="D1296" s="39" t="s">
        <v>2025</v>
      </c>
      <c r="E1296" s="40">
        <v>8.3125</v>
      </c>
      <c r="F1296" s="40">
        <v>5.875</v>
      </c>
      <c r="G1296" s="40">
        <v>0.75</v>
      </c>
      <c r="H1296" s="40">
        <f t="shared" si="130"/>
        <v>9.8125</v>
      </c>
      <c r="I1296" s="40">
        <f t="shared" si="131"/>
        <v>7.375</v>
      </c>
      <c r="J1296" s="38" t="s">
        <v>302</v>
      </c>
      <c r="K1296" s="40">
        <v>30.305</v>
      </c>
      <c r="L1296" s="40">
        <v>23.014600000000002</v>
      </c>
      <c r="M1296" s="61">
        <v>9</v>
      </c>
      <c r="N1296" s="38">
        <v>3293</v>
      </c>
      <c r="O1296" s="38" t="s">
        <v>1482</v>
      </c>
      <c r="P1296" s="51"/>
      <c r="Q1296" s="38"/>
      <c r="R1296" s="168"/>
      <c r="S1296" s="39"/>
      <c r="T1296" s="43"/>
      <c r="U1296" s="43"/>
      <c r="V1296" s="43"/>
      <c r="W1296" s="43"/>
      <c r="X1296" s="43"/>
      <c r="Y1296" s="250" t="s">
        <v>1482</v>
      </c>
    </row>
    <row r="1297" spans="2:25">
      <c r="B1297" s="26"/>
      <c r="C1297" s="45" t="s">
        <v>1484</v>
      </c>
      <c r="D1297" s="45" t="s">
        <v>2026</v>
      </c>
      <c r="E1297" s="46">
        <v>8.1875</v>
      </c>
      <c r="F1297" s="46">
        <v>5.75</v>
      </c>
      <c r="G1297" s="46">
        <v>0.9375</v>
      </c>
      <c r="H1297" s="46">
        <f t="shared" si="130"/>
        <v>10.0625</v>
      </c>
      <c r="I1297" s="46">
        <f t="shared" si="131"/>
        <v>7.625</v>
      </c>
      <c r="J1297" s="44" t="s">
        <v>302</v>
      </c>
      <c r="K1297" s="46">
        <v>30.837499999999999</v>
      </c>
      <c r="L1297" s="46">
        <v>23.6372</v>
      </c>
      <c r="M1297" s="60">
        <v>9</v>
      </c>
      <c r="N1297" s="44">
        <v>3293</v>
      </c>
      <c r="O1297" s="44" t="s">
        <v>1482</v>
      </c>
      <c r="P1297" s="52"/>
      <c r="Q1297" s="44"/>
      <c r="R1297" s="167"/>
      <c r="S1297" s="45"/>
      <c r="T1297" s="49"/>
      <c r="U1297" s="49"/>
      <c r="V1297" s="49"/>
      <c r="W1297" s="49"/>
      <c r="X1297" s="49"/>
      <c r="Y1297" s="250" t="s">
        <v>1482</v>
      </c>
    </row>
    <row r="1298" spans="2:25">
      <c r="B1298" s="26"/>
      <c r="C1298" s="39" t="s">
        <v>1489</v>
      </c>
      <c r="D1298" s="39" t="s">
        <v>2035</v>
      </c>
      <c r="E1298" s="40">
        <v>5.75</v>
      </c>
      <c r="F1298" s="40">
        <v>4.125</v>
      </c>
      <c r="G1298" s="40">
        <v>1.6875</v>
      </c>
      <c r="H1298" s="40">
        <f t="shared" si="130"/>
        <v>9.125</v>
      </c>
      <c r="I1298" s="40">
        <f t="shared" si="131"/>
        <v>7.5</v>
      </c>
      <c r="J1298" s="38" t="s">
        <v>302</v>
      </c>
      <c r="K1298" s="40">
        <v>37.479999999999997</v>
      </c>
      <c r="L1298" s="40">
        <v>22.664300000000001</v>
      </c>
      <c r="M1298" s="61">
        <v>12</v>
      </c>
      <c r="N1298" s="38">
        <v>3295</v>
      </c>
      <c r="O1298" s="38" t="s">
        <v>1482</v>
      </c>
      <c r="P1298" s="51"/>
      <c r="Q1298" s="38"/>
      <c r="R1298" s="168"/>
      <c r="S1298" s="39"/>
      <c r="T1298" s="43"/>
      <c r="U1298" s="43"/>
      <c r="V1298" s="43"/>
      <c r="W1298" s="43"/>
      <c r="X1298" s="43"/>
      <c r="Y1298" s="250" t="s">
        <v>1482</v>
      </c>
    </row>
    <row r="1299" spans="2:25">
      <c r="B1299" s="26"/>
      <c r="C1299" s="45" t="s">
        <v>1491</v>
      </c>
      <c r="D1299" s="45" t="s">
        <v>99</v>
      </c>
      <c r="E1299" s="46">
        <v>9.0625</v>
      </c>
      <c r="F1299" s="46">
        <v>6.75</v>
      </c>
      <c r="G1299" s="46">
        <v>0.9375</v>
      </c>
      <c r="H1299" s="46">
        <f t="shared" si="130"/>
        <v>10.9375</v>
      </c>
      <c r="I1299" s="46">
        <f t="shared" si="131"/>
        <v>8.625</v>
      </c>
      <c r="J1299" s="44" t="s">
        <v>302</v>
      </c>
      <c r="K1299" s="46">
        <v>33.3125</v>
      </c>
      <c r="L1299" s="46">
        <v>26.372199999999999</v>
      </c>
      <c r="M1299" s="60">
        <v>9</v>
      </c>
      <c r="N1299" s="44">
        <v>3297</v>
      </c>
      <c r="O1299" s="44" t="s">
        <v>1482</v>
      </c>
      <c r="P1299" s="52"/>
      <c r="Q1299" s="44"/>
      <c r="R1299" s="167"/>
      <c r="S1299" s="45"/>
      <c r="T1299" s="49"/>
      <c r="U1299" s="49"/>
      <c r="V1299" s="49"/>
      <c r="W1299" s="49"/>
      <c r="X1299" s="49"/>
      <c r="Y1299" s="250" t="s">
        <v>1482</v>
      </c>
    </row>
    <row r="1300" spans="2:25">
      <c r="B1300" s="26"/>
      <c r="C1300" s="39" t="s">
        <v>1492</v>
      </c>
      <c r="D1300" s="39" t="s">
        <v>2025</v>
      </c>
      <c r="E1300" s="40">
        <v>9.125</v>
      </c>
      <c r="F1300" s="40">
        <v>6.875</v>
      </c>
      <c r="G1300" s="40">
        <v>0.75</v>
      </c>
      <c r="H1300" s="40">
        <f t="shared" si="130"/>
        <v>10.625</v>
      </c>
      <c r="I1300" s="40">
        <f t="shared" si="131"/>
        <v>8.375</v>
      </c>
      <c r="J1300" s="38" t="s">
        <v>302</v>
      </c>
      <c r="K1300" s="40">
        <v>32.564999999999998</v>
      </c>
      <c r="L1300" s="40">
        <v>25.625</v>
      </c>
      <c r="M1300" s="61">
        <v>9</v>
      </c>
      <c r="N1300" s="38">
        <v>3297</v>
      </c>
      <c r="O1300" s="38" t="s">
        <v>1482</v>
      </c>
      <c r="P1300" s="51"/>
      <c r="Q1300" s="38"/>
      <c r="R1300" s="168"/>
      <c r="S1300" s="39"/>
      <c r="T1300" s="43"/>
      <c r="U1300" s="43"/>
      <c r="V1300" s="43"/>
      <c r="W1300" s="43"/>
      <c r="X1300" s="43"/>
      <c r="Y1300" s="250" t="s">
        <v>1482</v>
      </c>
    </row>
    <row r="1301" spans="2:25">
      <c r="B1301" s="26"/>
      <c r="C1301" s="45" t="s">
        <v>2270</v>
      </c>
      <c r="D1301" s="45" t="s">
        <v>2025</v>
      </c>
      <c r="E1301" s="46">
        <v>8.3125</v>
      </c>
      <c r="F1301" s="46">
        <v>5.8125</v>
      </c>
      <c r="G1301" s="46">
        <v>2</v>
      </c>
      <c r="H1301" s="46">
        <f t="shared" si="130"/>
        <v>12.3125</v>
      </c>
      <c r="I1301" s="46">
        <f t="shared" si="131"/>
        <v>9.8125</v>
      </c>
      <c r="J1301" s="44" t="s">
        <v>302</v>
      </c>
      <c r="K1301" s="46">
        <v>37.031399999999998</v>
      </c>
      <c r="L1301" s="46">
        <v>19.8125</v>
      </c>
      <c r="M1301" s="60">
        <v>6</v>
      </c>
      <c r="N1301" s="44">
        <v>3298</v>
      </c>
      <c r="O1301" s="44" t="s">
        <v>1482</v>
      </c>
      <c r="P1301" s="52" t="s">
        <v>2263</v>
      </c>
      <c r="Q1301" s="44"/>
      <c r="R1301" s="167"/>
      <c r="S1301" s="45"/>
      <c r="T1301" s="49"/>
      <c r="U1301" s="49"/>
      <c r="V1301" s="49"/>
      <c r="W1301" s="49"/>
      <c r="X1301" s="49"/>
      <c r="Y1301" s="250" t="s">
        <v>1482</v>
      </c>
    </row>
    <row r="1302" spans="2:25">
      <c r="B1302" s="26"/>
      <c r="C1302" s="39" t="s">
        <v>2271</v>
      </c>
      <c r="D1302" s="39" t="s">
        <v>301</v>
      </c>
      <c r="E1302" s="40">
        <v>8.1875</v>
      </c>
      <c r="F1302" s="40">
        <v>5.75</v>
      </c>
      <c r="G1302" s="40">
        <v>2.25</v>
      </c>
      <c r="H1302" s="40">
        <f t="shared" si="130"/>
        <v>12.6875</v>
      </c>
      <c r="I1302" s="40">
        <f t="shared" si="131"/>
        <v>10.25</v>
      </c>
      <c r="J1302" s="38" t="s">
        <v>302</v>
      </c>
      <c r="K1302" s="40">
        <v>38.0625</v>
      </c>
      <c r="L1302" s="40">
        <v>20.5</v>
      </c>
      <c r="M1302" s="61">
        <v>6</v>
      </c>
      <c r="N1302" s="38">
        <v>3298</v>
      </c>
      <c r="O1302" s="38" t="s">
        <v>1482</v>
      </c>
      <c r="P1302" s="51" t="s">
        <v>2263</v>
      </c>
      <c r="Q1302" s="38"/>
      <c r="R1302" s="168"/>
      <c r="S1302" s="39"/>
      <c r="T1302" s="43"/>
      <c r="U1302" s="43"/>
      <c r="V1302" s="43"/>
      <c r="W1302" s="43"/>
      <c r="X1302" s="43"/>
      <c r="Y1302" s="250" t="s">
        <v>1482</v>
      </c>
    </row>
    <row r="1303" spans="2:25">
      <c r="B1303" s="26"/>
      <c r="C1303" s="45" t="s">
        <v>2258</v>
      </c>
      <c r="D1303" s="45" t="s">
        <v>2025</v>
      </c>
      <c r="E1303" s="46">
        <v>9.25</v>
      </c>
      <c r="F1303" s="46">
        <v>6.9375</v>
      </c>
      <c r="G1303" s="46">
        <v>2</v>
      </c>
      <c r="H1303" s="46">
        <f t="shared" si="130"/>
        <v>13.25</v>
      </c>
      <c r="I1303" s="46">
        <f t="shared" si="131"/>
        <v>10.9375</v>
      </c>
      <c r="J1303" s="44" t="s">
        <v>302</v>
      </c>
      <c r="K1303" s="46">
        <v>39.75</v>
      </c>
      <c r="L1303" s="46">
        <v>21.8751</v>
      </c>
      <c r="M1303" s="60">
        <v>6</v>
      </c>
      <c r="N1303" s="44">
        <v>3299</v>
      </c>
      <c r="O1303" s="44" t="s">
        <v>269</v>
      </c>
      <c r="P1303" s="53">
        <v>42389</v>
      </c>
      <c r="Q1303" s="44"/>
      <c r="R1303" s="167"/>
      <c r="S1303" s="45"/>
      <c r="T1303" s="49"/>
      <c r="U1303" s="49"/>
      <c r="V1303" s="49"/>
      <c r="W1303" s="49"/>
      <c r="X1303" s="49"/>
      <c r="Y1303" s="250" t="s">
        <v>269</v>
      </c>
    </row>
    <row r="1304" spans="2:25">
      <c r="B1304" s="26"/>
      <c r="C1304" s="39" t="s">
        <v>2259</v>
      </c>
      <c r="D1304" s="39" t="s">
        <v>301</v>
      </c>
      <c r="E1304" s="40">
        <v>9.0612999999999992</v>
      </c>
      <c r="F1304" s="40">
        <v>6.75</v>
      </c>
      <c r="G1304" s="40">
        <v>2.625</v>
      </c>
      <c r="H1304" s="40">
        <f t="shared" si="130"/>
        <v>14.311299999999999</v>
      </c>
      <c r="I1304" s="40">
        <f t="shared" si="131"/>
        <v>12</v>
      </c>
      <c r="J1304" s="38" t="s">
        <v>302</v>
      </c>
      <c r="K1304" s="40">
        <v>28.6294</v>
      </c>
      <c r="L1304" s="40">
        <v>23.9998</v>
      </c>
      <c r="M1304" s="61">
        <v>4</v>
      </c>
      <c r="N1304" s="38">
        <v>3299</v>
      </c>
      <c r="O1304" s="38" t="s">
        <v>269</v>
      </c>
      <c r="P1304" s="57">
        <v>42389</v>
      </c>
      <c r="Q1304" s="38"/>
      <c r="R1304" s="168"/>
      <c r="S1304" s="39"/>
      <c r="T1304" s="43"/>
      <c r="U1304" s="43"/>
      <c r="V1304" s="43"/>
      <c r="W1304" s="43"/>
      <c r="X1304" s="43"/>
      <c r="Y1304" s="250" t="s">
        <v>269</v>
      </c>
    </row>
    <row r="1305" spans="2:25">
      <c r="B1305" s="26"/>
      <c r="C1305" s="45" t="s">
        <v>1487</v>
      </c>
      <c r="D1305" s="45" t="s">
        <v>2025</v>
      </c>
      <c r="E1305" s="46">
        <v>12.1875</v>
      </c>
      <c r="F1305" s="46">
        <v>8.6864000000000008</v>
      </c>
      <c r="G1305" s="46">
        <v>2.0150000000000001</v>
      </c>
      <c r="H1305" s="46">
        <f t="shared" si="130"/>
        <v>16.217500000000001</v>
      </c>
      <c r="I1305" s="46">
        <f t="shared" si="131"/>
        <v>12.7164</v>
      </c>
      <c r="J1305" s="44" t="s">
        <v>302</v>
      </c>
      <c r="K1305" s="46">
        <v>32.435000000000002</v>
      </c>
      <c r="L1305" s="46">
        <v>25.4129</v>
      </c>
      <c r="M1305" s="60">
        <v>4</v>
      </c>
      <c r="N1305" s="44">
        <v>3300</v>
      </c>
      <c r="O1305" s="44" t="s">
        <v>1482</v>
      </c>
      <c r="P1305" s="52"/>
      <c r="Q1305" s="44"/>
      <c r="R1305" s="167"/>
      <c r="S1305" s="45"/>
      <c r="T1305" s="49"/>
      <c r="U1305" s="49"/>
      <c r="V1305" s="49"/>
      <c r="W1305" s="49"/>
      <c r="X1305" s="49"/>
      <c r="Y1305" s="250" t="s">
        <v>1482</v>
      </c>
    </row>
    <row r="1306" spans="2:25">
      <c r="B1306" s="26"/>
      <c r="C1306" s="39" t="s">
        <v>1488</v>
      </c>
      <c r="D1306" s="39" t="s">
        <v>2026</v>
      </c>
      <c r="E1306" s="40">
        <v>11.889799999999999</v>
      </c>
      <c r="F1306" s="40">
        <v>8.3857999999999997</v>
      </c>
      <c r="G1306" s="40">
        <v>3.7959999999999998</v>
      </c>
      <c r="H1306" s="40">
        <f t="shared" si="130"/>
        <v>19.4818</v>
      </c>
      <c r="I1306" s="40">
        <f t="shared" si="131"/>
        <v>15.977799999999998</v>
      </c>
      <c r="J1306" s="38" t="s">
        <v>302</v>
      </c>
      <c r="K1306" s="40">
        <v>39.213500000000003</v>
      </c>
      <c r="L1306" s="40">
        <v>15.9778</v>
      </c>
      <c r="M1306" s="61">
        <v>2</v>
      </c>
      <c r="N1306" s="38">
        <v>3300</v>
      </c>
      <c r="O1306" s="38" t="s">
        <v>1482</v>
      </c>
      <c r="P1306" s="51"/>
      <c r="Q1306" s="38"/>
      <c r="R1306" s="168"/>
      <c r="S1306" s="39"/>
      <c r="T1306" s="43"/>
      <c r="U1306" s="43"/>
      <c r="V1306" s="43"/>
      <c r="W1306" s="43"/>
      <c r="X1306" s="43"/>
      <c r="Y1306" s="250" t="s">
        <v>1482</v>
      </c>
    </row>
    <row r="1307" spans="2:25">
      <c r="B1307" s="26"/>
      <c r="C1307" s="45" t="s">
        <v>2260</v>
      </c>
      <c r="D1307" s="45" t="s">
        <v>2025</v>
      </c>
      <c r="E1307" s="46">
        <v>13.5</v>
      </c>
      <c r="F1307" s="46">
        <v>9.8122000000000007</v>
      </c>
      <c r="G1307" s="46">
        <v>2</v>
      </c>
      <c r="H1307" s="46">
        <f t="shared" si="130"/>
        <v>17.5</v>
      </c>
      <c r="I1307" s="46">
        <f t="shared" si="131"/>
        <v>13.812200000000001</v>
      </c>
      <c r="J1307" s="44" t="s">
        <v>302</v>
      </c>
      <c r="K1307" s="46">
        <v>35</v>
      </c>
      <c r="L1307" s="46">
        <v>27.624400000000001</v>
      </c>
      <c r="M1307" s="60">
        <v>4</v>
      </c>
      <c r="N1307" s="44">
        <v>3302</v>
      </c>
      <c r="O1307" s="44" t="s">
        <v>269</v>
      </c>
      <c r="P1307" s="53">
        <v>42389</v>
      </c>
      <c r="Q1307" s="44"/>
      <c r="R1307" s="167"/>
      <c r="S1307" s="45"/>
      <c r="T1307" s="49"/>
      <c r="U1307" s="49"/>
      <c r="V1307" s="49"/>
      <c r="W1307" s="49"/>
      <c r="X1307" s="49"/>
      <c r="Y1307" s="250" t="s">
        <v>269</v>
      </c>
    </row>
    <row r="1308" spans="2:25">
      <c r="B1308" s="26"/>
      <c r="C1308" s="39" t="s">
        <v>2261</v>
      </c>
      <c r="D1308" s="39" t="s">
        <v>301</v>
      </c>
      <c r="E1308" s="40">
        <v>13.3125</v>
      </c>
      <c r="F1308" s="40">
        <v>9.625</v>
      </c>
      <c r="G1308" s="40">
        <v>3.625</v>
      </c>
      <c r="H1308" s="40">
        <f t="shared" si="130"/>
        <v>20.5625</v>
      </c>
      <c r="I1308" s="40">
        <f t="shared" si="131"/>
        <v>16.875</v>
      </c>
      <c r="J1308" s="38" t="s">
        <v>302</v>
      </c>
      <c r="K1308" s="40">
        <v>20.564399999999999</v>
      </c>
      <c r="L1308" s="40">
        <v>16.875</v>
      </c>
      <c r="M1308" s="61">
        <v>1</v>
      </c>
      <c r="N1308" s="38">
        <v>3302</v>
      </c>
      <c r="O1308" s="38" t="s">
        <v>269</v>
      </c>
      <c r="P1308" s="57">
        <v>42431</v>
      </c>
      <c r="Q1308" s="38"/>
      <c r="R1308" s="168"/>
      <c r="S1308" s="39"/>
      <c r="T1308" s="43"/>
      <c r="U1308" s="43"/>
      <c r="V1308" s="43"/>
      <c r="W1308" s="43"/>
      <c r="X1308" s="43"/>
      <c r="Y1308" s="250" t="s">
        <v>269</v>
      </c>
    </row>
    <row r="1309" spans="2:25">
      <c r="B1309" s="26"/>
      <c r="C1309" s="45" t="s">
        <v>243</v>
      </c>
      <c r="D1309" s="45" t="s">
        <v>2025</v>
      </c>
      <c r="E1309" s="46">
        <v>4.2788000000000004</v>
      </c>
      <c r="F1309" s="46">
        <v>4.2788000000000004</v>
      </c>
      <c r="G1309" s="46">
        <v>1.0309999999999999</v>
      </c>
      <c r="H1309" s="46">
        <f t="shared" si="130"/>
        <v>6.3407999999999998</v>
      </c>
      <c r="I1309" s="46">
        <f t="shared" si="131"/>
        <v>6.3407999999999998</v>
      </c>
      <c r="J1309" s="44"/>
      <c r="K1309" s="46">
        <v>6.2160000000000002</v>
      </c>
      <c r="L1309" s="46">
        <v>12.433</v>
      </c>
      <c r="M1309" s="60">
        <v>2</v>
      </c>
      <c r="N1309" s="44">
        <v>3304</v>
      </c>
      <c r="O1309" s="44" t="s">
        <v>1338</v>
      </c>
      <c r="P1309" s="53">
        <v>41675</v>
      </c>
      <c r="Q1309" s="44"/>
      <c r="R1309" s="167"/>
      <c r="S1309" s="45"/>
      <c r="T1309" s="49"/>
      <c r="U1309" s="49"/>
      <c r="V1309" s="49"/>
      <c r="W1309" s="49"/>
      <c r="X1309" s="49"/>
      <c r="Y1309" s="250" t="s">
        <v>1338</v>
      </c>
    </row>
    <row r="1310" spans="2:25">
      <c r="B1310" s="26"/>
      <c r="C1310" s="39" t="s">
        <v>244</v>
      </c>
      <c r="D1310" s="39" t="s">
        <v>2026</v>
      </c>
      <c r="E1310" s="40">
        <v>3.9725000000000001</v>
      </c>
      <c r="F1310" s="40">
        <v>3.9725000000000001</v>
      </c>
      <c r="G1310" s="40">
        <v>1.2767999999999999</v>
      </c>
      <c r="H1310" s="40">
        <f t="shared" si="130"/>
        <v>6.5260999999999996</v>
      </c>
      <c r="I1310" s="40">
        <f t="shared" si="131"/>
        <v>6.5260999999999996</v>
      </c>
      <c r="J1310" s="38"/>
      <c r="K1310" s="40">
        <v>6.5350000000000001</v>
      </c>
      <c r="L1310" s="40">
        <v>13.052</v>
      </c>
      <c r="M1310" s="61">
        <v>2</v>
      </c>
      <c r="N1310" s="38">
        <v>3304</v>
      </c>
      <c r="O1310" s="38" t="s">
        <v>1338</v>
      </c>
      <c r="P1310" s="57">
        <v>41675</v>
      </c>
      <c r="Q1310" s="38"/>
      <c r="R1310" s="168"/>
      <c r="S1310" s="39"/>
      <c r="T1310" s="43"/>
      <c r="U1310" s="43"/>
      <c r="V1310" s="43"/>
      <c r="W1310" s="43"/>
      <c r="X1310" s="43"/>
      <c r="Y1310" s="250" t="s">
        <v>1338</v>
      </c>
    </row>
    <row r="1311" spans="2:25">
      <c r="B1311" s="26"/>
      <c r="C1311" s="45" t="s">
        <v>2282</v>
      </c>
      <c r="D1311" s="45" t="s">
        <v>301</v>
      </c>
      <c r="E1311" s="46">
        <v>4.375</v>
      </c>
      <c r="F1311" s="46">
        <v>1.9375</v>
      </c>
      <c r="G1311" s="46">
        <v>1.1875</v>
      </c>
      <c r="H1311" s="46">
        <f t="shared" si="130"/>
        <v>6.75</v>
      </c>
      <c r="I1311" s="46">
        <f t="shared" si="131"/>
        <v>4.3125</v>
      </c>
      <c r="J1311" s="44" t="s">
        <v>318</v>
      </c>
      <c r="K1311" s="46">
        <v>16</v>
      </c>
      <c r="L1311" s="46">
        <v>14.9375</v>
      </c>
      <c r="M1311" s="60">
        <v>6</v>
      </c>
      <c r="N1311" s="44">
        <v>3305</v>
      </c>
      <c r="O1311" s="44" t="s">
        <v>269</v>
      </c>
      <c r="P1311" s="53">
        <v>42452</v>
      </c>
      <c r="Q1311" s="44"/>
      <c r="R1311" s="167"/>
      <c r="S1311" s="45"/>
      <c r="T1311" s="49"/>
      <c r="U1311" s="49"/>
      <c r="V1311" s="49"/>
      <c r="W1311" s="49"/>
      <c r="X1311" s="49"/>
      <c r="Y1311" s="250" t="s">
        <v>269</v>
      </c>
    </row>
    <row r="1312" spans="2:25">
      <c r="B1312" s="26"/>
      <c r="C1312" s="39" t="s">
        <v>2264</v>
      </c>
      <c r="D1312" s="39" t="s">
        <v>2025</v>
      </c>
      <c r="E1312" s="40">
        <v>5.3125</v>
      </c>
      <c r="F1312" s="40">
        <v>3.8125</v>
      </c>
      <c r="G1312" s="40">
        <v>1</v>
      </c>
      <c r="H1312" s="40">
        <f t="shared" si="130"/>
        <v>7.3125</v>
      </c>
      <c r="I1312" s="40">
        <f t="shared" si="131"/>
        <v>5.8125</v>
      </c>
      <c r="J1312" s="38"/>
      <c r="K1312" s="40">
        <v>12.750999999999999</v>
      </c>
      <c r="L1312" s="40">
        <v>5.875</v>
      </c>
      <c r="M1312" s="61">
        <v>2</v>
      </c>
      <c r="N1312" s="38">
        <v>3309</v>
      </c>
      <c r="O1312" s="38" t="s">
        <v>1338</v>
      </c>
      <c r="P1312" s="57">
        <v>42394</v>
      </c>
      <c r="Q1312" s="38"/>
      <c r="R1312" s="168"/>
      <c r="S1312" s="39"/>
      <c r="T1312" s="43"/>
      <c r="U1312" s="43"/>
      <c r="V1312" s="43"/>
      <c r="W1312" s="43"/>
      <c r="X1312" s="43"/>
      <c r="Y1312" s="250" t="s">
        <v>1338</v>
      </c>
    </row>
    <row r="1313" spans="2:25">
      <c r="B1313" s="26"/>
      <c r="C1313" s="45" t="s">
        <v>2265</v>
      </c>
      <c r="D1313" s="45" t="s">
        <v>301</v>
      </c>
      <c r="E1313" s="46">
        <v>5.25</v>
      </c>
      <c r="F1313" s="46">
        <v>3.75</v>
      </c>
      <c r="G1313" s="46">
        <v>1.4375</v>
      </c>
      <c r="H1313" s="46">
        <f t="shared" si="130"/>
        <v>8.125</v>
      </c>
      <c r="I1313" s="46">
        <f t="shared" si="131"/>
        <v>6.625</v>
      </c>
      <c r="J1313" s="44"/>
      <c r="K1313" s="46">
        <v>14.25</v>
      </c>
      <c r="L1313" s="46">
        <v>6.625</v>
      </c>
      <c r="M1313" s="60">
        <v>2</v>
      </c>
      <c r="N1313" s="44">
        <v>3309</v>
      </c>
      <c r="O1313" s="44" t="s">
        <v>1338</v>
      </c>
      <c r="P1313" s="53">
        <v>42394</v>
      </c>
      <c r="Q1313" s="44"/>
      <c r="R1313" s="167"/>
      <c r="S1313" s="45"/>
      <c r="T1313" s="49"/>
      <c r="U1313" s="49"/>
      <c r="V1313" s="49"/>
      <c r="W1313" s="49"/>
      <c r="X1313" s="49"/>
      <c r="Y1313" s="250" t="s">
        <v>1338</v>
      </c>
    </row>
    <row r="1314" spans="2:25">
      <c r="B1314" s="26"/>
      <c r="C1314" s="39" t="s">
        <v>2466</v>
      </c>
      <c r="D1314" s="39" t="s">
        <v>2026</v>
      </c>
      <c r="E1314" s="40">
        <v>13</v>
      </c>
      <c r="F1314" s="40">
        <v>9.625</v>
      </c>
      <c r="G1314" s="40">
        <v>4.125</v>
      </c>
      <c r="H1314" s="40">
        <f t="shared" si="130"/>
        <v>21.25</v>
      </c>
      <c r="I1314" s="40">
        <f t="shared" si="131"/>
        <v>17.875</v>
      </c>
      <c r="J1314" s="38" t="s">
        <v>318</v>
      </c>
      <c r="K1314" s="40">
        <v>36.4375</v>
      </c>
      <c r="L1314" s="40">
        <v>17.875</v>
      </c>
      <c r="M1314" s="61">
        <v>2</v>
      </c>
      <c r="N1314" s="38">
        <v>3311</v>
      </c>
      <c r="O1314" s="38" t="s">
        <v>269</v>
      </c>
      <c r="P1314" s="57">
        <v>44242</v>
      </c>
      <c r="Q1314" s="38"/>
      <c r="R1314" s="168"/>
      <c r="S1314" s="39"/>
      <c r="T1314" s="43"/>
      <c r="U1314" s="43"/>
      <c r="V1314" s="43"/>
      <c r="W1314" s="43"/>
      <c r="X1314" s="43"/>
      <c r="Y1314" s="250" t="s">
        <v>269</v>
      </c>
    </row>
    <row r="1315" spans="2:25" ht="15" customHeight="1">
      <c r="B1315" s="26"/>
      <c r="C1315" s="45" t="s">
        <v>2465</v>
      </c>
      <c r="D1315" s="45" t="s">
        <v>2026</v>
      </c>
      <c r="E1315" s="46">
        <v>9</v>
      </c>
      <c r="F1315" s="46">
        <v>7.375</v>
      </c>
      <c r="G1315" s="46">
        <v>5.25</v>
      </c>
      <c r="H1315" s="46">
        <f t="shared" si="130"/>
        <v>19.5</v>
      </c>
      <c r="I1315" s="46">
        <f t="shared" si="131"/>
        <v>17.875</v>
      </c>
      <c r="J1315" s="44" t="s">
        <v>318</v>
      </c>
      <c r="K1315" s="46">
        <v>39</v>
      </c>
      <c r="L1315" s="46">
        <v>27.437200000000001</v>
      </c>
      <c r="M1315" s="60">
        <v>4</v>
      </c>
      <c r="N1315" s="44">
        <v>3315</v>
      </c>
      <c r="O1315" s="44" t="s">
        <v>269</v>
      </c>
      <c r="P1315" s="53">
        <v>44231</v>
      </c>
      <c r="Q1315" s="44"/>
      <c r="R1315" s="167"/>
      <c r="S1315" s="45"/>
      <c r="T1315" s="49"/>
      <c r="U1315" s="49"/>
      <c r="V1315" s="49"/>
      <c r="W1315" s="49"/>
      <c r="X1315" s="49"/>
      <c r="Y1315" s="250" t="s">
        <v>269</v>
      </c>
    </row>
    <row r="1316" spans="2:25" ht="15" customHeight="1">
      <c r="B1316" s="26"/>
      <c r="C1316" s="39" t="s">
        <v>2189</v>
      </c>
      <c r="D1316" s="39" t="s">
        <v>301</v>
      </c>
      <c r="E1316" s="40">
        <v>3.75</v>
      </c>
      <c r="F1316" s="40">
        <v>2.875</v>
      </c>
      <c r="G1316" s="40">
        <v>1.9375</v>
      </c>
      <c r="H1316" s="40">
        <f t="shared" ref="H1316:H1342" si="132">(E1316+G1316*2)</f>
        <v>7.625</v>
      </c>
      <c r="I1316" s="40">
        <f t="shared" ref="I1316:I1342" si="133">(F1316+G1316*2)</f>
        <v>6.75</v>
      </c>
      <c r="J1316" s="38" t="s">
        <v>318</v>
      </c>
      <c r="K1316" s="40">
        <v>23.437999999999999</v>
      </c>
      <c r="L1316" s="40">
        <v>13.686999999999999</v>
      </c>
      <c r="M1316" s="61">
        <v>6</v>
      </c>
      <c r="N1316" s="38">
        <v>3319</v>
      </c>
      <c r="O1316" s="38" t="s">
        <v>1351</v>
      </c>
      <c r="P1316" s="57">
        <v>42118</v>
      </c>
      <c r="Q1316" s="38"/>
      <c r="R1316" s="168"/>
      <c r="S1316" s="39"/>
      <c r="T1316" s="43"/>
      <c r="U1316" s="43"/>
      <c r="V1316" s="43"/>
      <c r="W1316" s="43"/>
      <c r="X1316" s="43"/>
      <c r="Y1316" s="250" t="s">
        <v>1351</v>
      </c>
    </row>
    <row r="1317" spans="2:25" ht="17.25" customHeight="1">
      <c r="B1317" s="26"/>
      <c r="C1317" s="45" t="s">
        <v>2488</v>
      </c>
      <c r="D1317" s="45" t="s">
        <v>2025</v>
      </c>
      <c r="E1317" s="46">
        <v>3.9369999999999998</v>
      </c>
      <c r="F1317" s="46">
        <v>3.0630000000000002</v>
      </c>
      <c r="G1317" s="46">
        <v>1.9370000000000001</v>
      </c>
      <c r="H1317" s="46">
        <f t="shared" si="132"/>
        <v>7.8109999999999999</v>
      </c>
      <c r="I1317" s="46">
        <f t="shared" si="133"/>
        <v>6.9370000000000003</v>
      </c>
      <c r="J1317" s="44"/>
      <c r="K1317" s="46">
        <v>7.8120000000000003</v>
      </c>
      <c r="L1317" s="46">
        <v>13.872999999999999</v>
      </c>
      <c r="M1317" s="60">
        <v>2</v>
      </c>
      <c r="N1317" s="44">
        <v>3319</v>
      </c>
      <c r="O1317" s="44" t="s">
        <v>1338</v>
      </c>
      <c r="P1317" s="53">
        <v>44305</v>
      </c>
      <c r="Q1317" s="44"/>
      <c r="R1317" s="167"/>
      <c r="S1317" s="45"/>
      <c r="T1317" s="49"/>
      <c r="U1317" s="49"/>
      <c r="V1317" s="49"/>
      <c r="W1317" s="49"/>
      <c r="X1317" s="49"/>
      <c r="Y1317" s="250" t="s">
        <v>1338</v>
      </c>
    </row>
    <row r="1318" spans="2:25">
      <c r="B1318" s="26"/>
      <c r="C1318" s="39" t="s">
        <v>2489</v>
      </c>
      <c r="D1318" s="39" t="s">
        <v>2026</v>
      </c>
      <c r="E1318" s="40">
        <v>3.75</v>
      </c>
      <c r="F1318" s="40">
        <v>2.875</v>
      </c>
      <c r="G1318" s="40">
        <v>1.9379999999999999</v>
      </c>
      <c r="H1318" s="40">
        <f t="shared" si="132"/>
        <v>7.6259999999999994</v>
      </c>
      <c r="I1318" s="40">
        <f t="shared" si="133"/>
        <v>6.7509999999999994</v>
      </c>
      <c r="J1318" s="38"/>
      <c r="K1318" s="40">
        <v>7.625</v>
      </c>
      <c r="L1318" s="40">
        <v>13.5</v>
      </c>
      <c r="M1318" s="61">
        <v>2</v>
      </c>
      <c r="N1318" s="38">
        <v>3319</v>
      </c>
      <c r="O1318" s="38" t="s">
        <v>1338</v>
      </c>
      <c r="P1318" s="57">
        <v>44305</v>
      </c>
      <c r="Q1318" s="38"/>
      <c r="R1318" s="168"/>
      <c r="S1318" s="39"/>
      <c r="T1318" s="43"/>
      <c r="U1318" s="43"/>
      <c r="V1318" s="43"/>
      <c r="W1318" s="43"/>
      <c r="X1318" s="43"/>
      <c r="Y1318" s="250" t="s">
        <v>1338</v>
      </c>
    </row>
    <row r="1319" spans="2:25">
      <c r="B1319" s="26"/>
      <c r="C1319" s="45" t="s">
        <v>2123</v>
      </c>
      <c r="D1319" s="45" t="s">
        <v>301</v>
      </c>
      <c r="E1319" s="46">
        <v>3.09375</v>
      </c>
      <c r="F1319" s="46">
        <v>1.6875</v>
      </c>
      <c r="G1319" s="46">
        <v>1.5</v>
      </c>
      <c r="H1319" s="46">
        <f t="shared" si="132"/>
        <v>6.09375</v>
      </c>
      <c r="I1319" s="46">
        <f t="shared" si="133"/>
        <v>4.6875</v>
      </c>
      <c r="J1319" s="44" t="s">
        <v>318</v>
      </c>
      <c r="K1319" s="46">
        <v>26.574000000000002</v>
      </c>
      <c r="L1319" s="46">
        <v>17.396000000000001</v>
      </c>
      <c r="M1319" s="60">
        <v>12</v>
      </c>
      <c r="N1319" s="44">
        <v>3326</v>
      </c>
      <c r="O1319" s="44" t="s">
        <v>1351</v>
      </c>
      <c r="P1319" s="53">
        <v>41960</v>
      </c>
      <c r="Q1319" s="44"/>
      <c r="R1319" s="167"/>
      <c r="S1319" s="45"/>
      <c r="T1319" s="49"/>
      <c r="U1319" s="49"/>
      <c r="V1319" s="49"/>
      <c r="W1319" s="49"/>
      <c r="X1319" s="49"/>
      <c r="Y1319" s="250" t="s">
        <v>1351</v>
      </c>
    </row>
    <row r="1320" spans="2:25">
      <c r="B1320" s="26"/>
      <c r="C1320" s="39" t="s">
        <v>2123</v>
      </c>
      <c r="D1320" s="39" t="s">
        <v>301</v>
      </c>
      <c r="E1320" s="40">
        <v>3.09375</v>
      </c>
      <c r="F1320" s="40">
        <v>1.6875</v>
      </c>
      <c r="G1320" s="40">
        <v>1.5</v>
      </c>
      <c r="H1320" s="40">
        <f t="shared" si="132"/>
        <v>6.09375</v>
      </c>
      <c r="I1320" s="40">
        <f t="shared" si="133"/>
        <v>4.6875</v>
      </c>
      <c r="J1320" s="38" t="s">
        <v>318</v>
      </c>
      <c r="K1320" s="40">
        <v>26.574100000000001</v>
      </c>
      <c r="L1320" s="40">
        <v>17.395800000000001</v>
      </c>
      <c r="M1320" s="61">
        <v>12</v>
      </c>
      <c r="N1320" s="38">
        <v>3326</v>
      </c>
      <c r="O1320" s="38" t="s">
        <v>1351</v>
      </c>
      <c r="P1320" s="57">
        <v>42795</v>
      </c>
      <c r="Q1320" s="38"/>
      <c r="R1320" s="168"/>
      <c r="S1320" s="39"/>
      <c r="T1320" s="43"/>
      <c r="U1320" s="43"/>
      <c r="V1320" s="43"/>
      <c r="W1320" s="43"/>
      <c r="X1320" s="43"/>
      <c r="Y1320" s="250" t="s">
        <v>1351</v>
      </c>
    </row>
    <row r="1321" spans="2:25">
      <c r="B1321" s="26"/>
      <c r="C1321" s="45" t="s">
        <v>2520</v>
      </c>
      <c r="D1321" s="45" t="s">
        <v>301</v>
      </c>
      <c r="E1321" s="46">
        <v>2</v>
      </c>
      <c r="F1321" s="46">
        <v>1.5</v>
      </c>
      <c r="G1321" s="46">
        <v>1</v>
      </c>
      <c r="H1321" s="46">
        <f t="shared" si="132"/>
        <v>4</v>
      </c>
      <c r="I1321" s="46">
        <f t="shared" si="133"/>
        <v>3.5</v>
      </c>
      <c r="J1321" s="44" t="s">
        <v>318</v>
      </c>
      <c r="K1321" s="46">
        <v>12.375</v>
      </c>
      <c r="L1321" s="46">
        <v>7.25</v>
      </c>
      <c r="M1321" s="60">
        <v>6</v>
      </c>
      <c r="N1321" s="44">
        <v>3331</v>
      </c>
      <c r="O1321" s="44" t="s">
        <v>1338</v>
      </c>
      <c r="P1321" s="53">
        <v>44420</v>
      </c>
      <c r="Q1321" s="44"/>
      <c r="R1321" s="167"/>
      <c r="S1321" s="45"/>
      <c r="T1321" s="49"/>
      <c r="U1321" s="49"/>
      <c r="V1321" s="49"/>
      <c r="W1321" s="49"/>
      <c r="X1321" s="49"/>
      <c r="Y1321" s="250" t="s">
        <v>1338</v>
      </c>
    </row>
    <row r="1322" spans="2:25">
      <c r="B1322" s="25"/>
      <c r="C1322" s="39" t="s">
        <v>2390</v>
      </c>
      <c r="D1322" s="39" t="s">
        <v>2026</v>
      </c>
      <c r="E1322" s="40">
        <v>10</v>
      </c>
      <c r="F1322" s="40">
        <v>6.625</v>
      </c>
      <c r="G1322" s="40">
        <v>4.75</v>
      </c>
      <c r="H1322" s="40">
        <f t="shared" si="132"/>
        <v>19.5</v>
      </c>
      <c r="I1322" s="40">
        <f t="shared" si="133"/>
        <v>16.125</v>
      </c>
      <c r="J1322" s="38" t="s">
        <v>318</v>
      </c>
      <c r="K1322" s="40">
        <v>39</v>
      </c>
      <c r="L1322" s="40">
        <v>24.9358</v>
      </c>
      <c r="M1322" s="61">
        <v>4</v>
      </c>
      <c r="N1322" s="38">
        <v>3332</v>
      </c>
      <c r="O1322" s="38" t="s">
        <v>269</v>
      </c>
      <c r="P1322" s="57"/>
      <c r="Q1322" s="38"/>
      <c r="R1322" s="168"/>
      <c r="S1322" s="39"/>
      <c r="T1322" s="43"/>
      <c r="U1322" s="43"/>
      <c r="V1322" s="43"/>
      <c r="W1322" s="43"/>
      <c r="X1322" s="43"/>
      <c r="Y1322" s="250" t="s">
        <v>269</v>
      </c>
    </row>
    <row r="1323" spans="2:25">
      <c r="B1323" s="25"/>
      <c r="C1323" s="45" t="s">
        <v>2486</v>
      </c>
      <c r="D1323" s="45" t="s">
        <v>301</v>
      </c>
      <c r="E1323" s="46">
        <v>16</v>
      </c>
      <c r="F1323" s="46">
        <v>9.625</v>
      </c>
      <c r="G1323" s="46">
        <v>4.125</v>
      </c>
      <c r="H1323" s="46">
        <f t="shared" si="132"/>
        <v>24.25</v>
      </c>
      <c r="I1323" s="46">
        <f t="shared" si="133"/>
        <v>17.875</v>
      </c>
      <c r="J1323" s="44" t="s">
        <v>318</v>
      </c>
      <c r="K1323" s="46">
        <v>38.284700000000001</v>
      </c>
      <c r="L1323" s="46">
        <v>25.564</v>
      </c>
      <c r="M1323" s="60">
        <v>2</v>
      </c>
      <c r="N1323" s="44">
        <v>3334</v>
      </c>
      <c r="O1323" s="44" t="s">
        <v>269</v>
      </c>
      <c r="P1323" s="53">
        <v>44305</v>
      </c>
      <c r="Q1323" s="44"/>
      <c r="R1323" s="167"/>
      <c r="S1323" s="45"/>
      <c r="T1323" s="49"/>
      <c r="U1323" s="49"/>
      <c r="V1323" s="49"/>
      <c r="W1323" s="49"/>
      <c r="X1323" s="49"/>
      <c r="Y1323" s="250" t="s">
        <v>269</v>
      </c>
    </row>
    <row r="1324" spans="2:25">
      <c r="B1324" s="25"/>
      <c r="C1324" s="39" t="s">
        <v>2471</v>
      </c>
      <c r="D1324" s="39" t="s">
        <v>2025</v>
      </c>
      <c r="E1324" s="40">
        <v>16.159700000000001</v>
      </c>
      <c r="F1324" s="40">
        <v>9.7838999999999992</v>
      </c>
      <c r="G1324" s="40">
        <v>1</v>
      </c>
      <c r="H1324" s="40">
        <f t="shared" si="132"/>
        <v>18.159700000000001</v>
      </c>
      <c r="I1324" s="40">
        <f t="shared" si="133"/>
        <v>11.783899999999999</v>
      </c>
      <c r="J1324" s="38" t="s">
        <v>302</v>
      </c>
      <c r="K1324" s="40">
        <v>18.159700000000001</v>
      </c>
      <c r="L1324" s="40">
        <v>23.572399999999998</v>
      </c>
      <c r="M1324" s="61">
        <v>2</v>
      </c>
      <c r="N1324" s="38">
        <v>3334</v>
      </c>
      <c r="O1324" s="38" t="s">
        <v>1351</v>
      </c>
      <c r="P1324" s="57">
        <v>44266</v>
      </c>
      <c r="Q1324" s="38"/>
      <c r="R1324" s="168"/>
      <c r="S1324" s="39"/>
      <c r="T1324" s="43"/>
      <c r="U1324" s="43"/>
      <c r="V1324" s="43"/>
      <c r="W1324" s="43"/>
      <c r="X1324" s="43"/>
      <c r="Y1324" s="250" t="s">
        <v>1351</v>
      </c>
    </row>
    <row r="1325" spans="2:25">
      <c r="B1325" s="26"/>
      <c r="C1325" s="45" t="s">
        <v>2472</v>
      </c>
      <c r="D1325" s="45" t="s">
        <v>301</v>
      </c>
      <c r="E1325" s="46">
        <v>16</v>
      </c>
      <c r="F1325" s="46">
        <v>9.625</v>
      </c>
      <c r="G1325" s="46">
        <v>4.125</v>
      </c>
      <c r="H1325" s="46">
        <f t="shared" si="132"/>
        <v>24.25</v>
      </c>
      <c r="I1325" s="46">
        <f t="shared" si="133"/>
        <v>17.875</v>
      </c>
      <c r="J1325" s="44" t="s">
        <v>302</v>
      </c>
      <c r="K1325" s="46">
        <v>24.25</v>
      </c>
      <c r="L1325" s="46">
        <v>17.875</v>
      </c>
      <c r="M1325" s="60">
        <v>1</v>
      </c>
      <c r="N1325" s="44">
        <v>3334</v>
      </c>
      <c r="O1325" s="44" t="s">
        <v>1351</v>
      </c>
      <c r="P1325" s="53">
        <v>44266</v>
      </c>
      <c r="Q1325" s="44"/>
      <c r="R1325" s="167"/>
      <c r="S1325" s="45"/>
      <c r="T1325" s="49"/>
      <c r="U1325" s="49"/>
      <c r="V1325" s="49"/>
      <c r="W1325" s="49"/>
      <c r="X1325" s="49"/>
      <c r="Y1325" s="250" t="s">
        <v>1351</v>
      </c>
    </row>
    <row r="1326" spans="2:25">
      <c r="B1326" s="26"/>
      <c r="C1326" s="39" t="s">
        <v>2340</v>
      </c>
      <c r="D1326" s="39" t="s">
        <v>301</v>
      </c>
      <c r="E1326" s="40">
        <v>13</v>
      </c>
      <c r="F1326" s="40">
        <v>7.625</v>
      </c>
      <c r="G1326" s="40">
        <v>4</v>
      </c>
      <c r="H1326" s="40">
        <f t="shared" si="132"/>
        <v>21</v>
      </c>
      <c r="I1326" s="40">
        <f t="shared" si="133"/>
        <v>15.625</v>
      </c>
      <c r="J1326" s="38" t="s">
        <v>318</v>
      </c>
      <c r="K1326" s="40">
        <v>36.156199999999998</v>
      </c>
      <c r="L1326" s="40">
        <v>25.406199999999998</v>
      </c>
      <c r="M1326" s="61">
        <v>4</v>
      </c>
      <c r="N1326" s="38">
        <v>3335</v>
      </c>
      <c r="O1326" s="38" t="s">
        <v>269</v>
      </c>
      <c r="P1326" s="57">
        <v>42706</v>
      </c>
      <c r="Q1326" s="38"/>
      <c r="R1326" s="168"/>
      <c r="S1326" s="39"/>
      <c r="T1326" s="43"/>
      <c r="U1326" s="43"/>
      <c r="V1326" s="43"/>
      <c r="W1326" s="43"/>
      <c r="X1326" s="43"/>
      <c r="Y1326" s="250" t="s">
        <v>269</v>
      </c>
    </row>
    <row r="1327" spans="2:25">
      <c r="B1327" s="26"/>
      <c r="C1327" s="45" t="s">
        <v>2514</v>
      </c>
      <c r="D1327" s="45" t="s">
        <v>301</v>
      </c>
      <c r="E1327" s="46">
        <v>10</v>
      </c>
      <c r="F1327" s="46">
        <v>9.625</v>
      </c>
      <c r="G1327" s="46">
        <v>4.125</v>
      </c>
      <c r="H1327" s="46">
        <f t="shared" si="132"/>
        <v>18.25</v>
      </c>
      <c r="I1327" s="46">
        <f t="shared" si="133"/>
        <v>17.875</v>
      </c>
      <c r="J1327" s="44" t="s">
        <v>318</v>
      </c>
      <c r="K1327" s="46">
        <v>30.390699999999999</v>
      </c>
      <c r="L1327" s="46">
        <v>17.875</v>
      </c>
      <c r="M1327" s="60">
        <v>2</v>
      </c>
      <c r="N1327" s="44">
        <v>3336</v>
      </c>
      <c r="O1327" s="44" t="s">
        <v>2454</v>
      </c>
      <c r="P1327" s="53"/>
      <c r="Q1327" s="44"/>
      <c r="R1327" s="167"/>
      <c r="S1327" s="45"/>
      <c r="T1327" s="49"/>
      <c r="U1327" s="49"/>
      <c r="V1327" s="49"/>
      <c r="W1327" s="49"/>
      <c r="X1327" s="49"/>
      <c r="Y1327" s="250" t="s">
        <v>2454</v>
      </c>
    </row>
    <row r="1328" spans="2:25">
      <c r="B1328" s="26"/>
      <c r="C1328" s="39" t="s">
        <v>2233</v>
      </c>
      <c r="D1328" s="39" t="s">
        <v>2025</v>
      </c>
      <c r="E1328" s="40">
        <v>3.1875</v>
      </c>
      <c r="F1328" s="40">
        <v>3.1875</v>
      </c>
      <c r="G1328" s="40">
        <v>0.5625</v>
      </c>
      <c r="H1328" s="40">
        <f t="shared" si="132"/>
        <v>4.3125</v>
      </c>
      <c r="I1328" s="40">
        <f t="shared" si="133"/>
        <v>4.3125</v>
      </c>
      <c r="J1328" s="38" t="s">
        <v>302</v>
      </c>
      <c r="K1328" s="40">
        <v>37.969099999999997</v>
      </c>
      <c r="L1328" s="40">
        <v>25.3125</v>
      </c>
      <c r="M1328" s="61">
        <v>54</v>
      </c>
      <c r="N1328" s="38">
        <v>3340</v>
      </c>
      <c r="O1328" s="38" t="s">
        <v>269</v>
      </c>
      <c r="P1328" s="57">
        <v>42234</v>
      </c>
      <c r="Q1328" s="74"/>
      <c r="R1328" s="168"/>
      <c r="S1328" s="39"/>
      <c r="T1328" s="43"/>
      <c r="U1328" s="43"/>
      <c r="V1328" s="43"/>
      <c r="W1328" s="43"/>
      <c r="X1328" s="43"/>
      <c r="Y1328" s="250" t="s">
        <v>269</v>
      </c>
    </row>
    <row r="1329" spans="2:25">
      <c r="B1329" s="26"/>
      <c r="C1329" s="45" t="s">
        <v>2194</v>
      </c>
      <c r="D1329" s="45" t="s">
        <v>2025</v>
      </c>
      <c r="E1329" s="46">
        <v>3.1875</v>
      </c>
      <c r="F1329" s="46">
        <v>3.1875</v>
      </c>
      <c r="G1329" s="46">
        <v>0.5625</v>
      </c>
      <c r="H1329" s="46">
        <f t="shared" si="132"/>
        <v>4.3125</v>
      </c>
      <c r="I1329" s="46">
        <f t="shared" si="133"/>
        <v>4.3125</v>
      </c>
      <c r="J1329" s="44"/>
      <c r="K1329" s="46">
        <f>I1329*3</f>
        <v>12.9375</v>
      </c>
      <c r="L1329" s="46">
        <f>H1329</f>
        <v>4.3125</v>
      </c>
      <c r="M1329" s="60">
        <v>3</v>
      </c>
      <c r="N1329" s="44">
        <v>3340</v>
      </c>
      <c r="O1329" s="44" t="s">
        <v>1338</v>
      </c>
      <c r="P1329" s="53">
        <v>42153</v>
      </c>
      <c r="Q1329" s="44"/>
      <c r="R1329" s="167"/>
      <c r="S1329" s="45"/>
      <c r="T1329" s="49"/>
      <c r="U1329" s="49"/>
      <c r="V1329" s="49"/>
      <c r="W1329" s="49"/>
      <c r="X1329" s="49"/>
      <c r="Y1329" s="250" t="s">
        <v>1338</v>
      </c>
    </row>
    <row r="1330" spans="2:25">
      <c r="B1330" s="26"/>
      <c r="C1330" s="39" t="s">
        <v>2195</v>
      </c>
      <c r="D1330" s="39" t="s">
        <v>301</v>
      </c>
      <c r="E1330" s="40">
        <v>3.0625</v>
      </c>
      <c r="F1330" s="40">
        <v>3.0625</v>
      </c>
      <c r="G1330" s="40">
        <v>0.5625</v>
      </c>
      <c r="H1330" s="40">
        <f t="shared" si="132"/>
        <v>4.1875</v>
      </c>
      <c r="I1330" s="40">
        <f t="shared" si="133"/>
        <v>4.1875</v>
      </c>
      <c r="J1330" s="38"/>
      <c r="K1330" s="40">
        <v>12.2811</v>
      </c>
      <c r="L1330" s="40">
        <v>8.1875</v>
      </c>
      <c r="M1330" s="61">
        <v>6</v>
      </c>
      <c r="N1330" s="38">
        <v>3340</v>
      </c>
      <c r="O1330" s="38" t="s">
        <v>1338</v>
      </c>
      <c r="P1330" s="57">
        <v>42234</v>
      </c>
      <c r="Q1330" s="74"/>
      <c r="R1330" s="168"/>
      <c r="S1330" s="39"/>
      <c r="T1330" s="43"/>
      <c r="U1330" s="43"/>
      <c r="V1330" s="43"/>
      <c r="W1330" s="43"/>
      <c r="X1330" s="43"/>
      <c r="Y1330" s="250" t="s">
        <v>1338</v>
      </c>
    </row>
    <row r="1331" spans="2:25">
      <c r="B1331" s="26"/>
      <c r="C1331" s="45" t="s">
        <v>2256</v>
      </c>
      <c r="D1331" s="45" t="s">
        <v>2025</v>
      </c>
      <c r="E1331" s="46">
        <v>11.3125</v>
      </c>
      <c r="F1331" s="46">
        <v>8.8125</v>
      </c>
      <c r="G1331" s="46">
        <v>2</v>
      </c>
      <c r="H1331" s="46">
        <f t="shared" si="132"/>
        <v>15.3125</v>
      </c>
      <c r="I1331" s="46">
        <f t="shared" si="133"/>
        <v>12.8125</v>
      </c>
      <c r="J1331" s="44" t="s">
        <v>302</v>
      </c>
      <c r="K1331" s="46">
        <v>30.625</v>
      </c>
      <c r="L1331" s="46">
        <v>25.625</v>
      </c>
      <c r="M1331" s="60">
        <v>4</v>
      </c>
      <c r="N1331" s="44">
        <v>3341</v>
      </c>
      <c r="O1331" s="44" t="s">
        <v>269</v>
      </c>
      <c r="P1331" s="53">
        <v>42389</v>
      </c>
      <c r="Q1331" s="54"/>
      <c r="R1331" s="167"/>
      <c r="S1331" s="45"/>
      <c r="T1331" s="49"/>
      <c r="U1331" s="49"/>
      <c r="V1331" s="49"/>
      <c r="W1331" s="49"/>
      <c r="X1331" s="49"/>
      <c r="Y1331" s="250" t="s">
        <v>269</v>
      </c>
    </row>
    <row r="1332" spans="2:25">
      <c r="B1332" s="26"/>
      <c r="C1332" s="39" t="s">
        <v>2257</v>
      </c>
      <c r="D1332" s="39" t="s">
        <v>301</v>
      </c>
      <c r="E1332" s="40">
        <v>11.125</v>
      </c>
      <c r="F1332" s="40">
        <v>8.625</v>
      </c>
      <c r="G1332" s="40">
        <v>2.625</v>
      </c>
      <c r="H1332" s="40">
        <f t="shared" si="132"/>
        <v>16.375</v>
      </c>
      <c r="I1332" s="40">
        <f t="shared" si="133"/>
        <v>13.875</v>
      </c>
      <c r="J1332" s="38" t="s">
        <v>302</v>
      </c>
      <c r="K1332" s="40">
        <v>32.749600000000001</v>
      </c>
      <c r="L1332" s="40">
        <v>27.75</v>
      </c>
      <c r="M1332" s="61">
        <v>4</v>
      </c>
      <c r="N1332" s="38">
        <v>3341</v>
      </c>
      <c r="O1332" s="38" t="s">
        <v>269</v>
      </c>
      <c r="P1332" s="57">
        <v>42389</v>
      </c>
      <c r="Q1332" s="74"/>
      <c r="R1332" s="168"/>
      <c r="S1332" s="39"/>
      <c r="T1332" s="43"/>
      <c r="U1332" s="43"/>
      <c r="V1332" s="43"/>
      <c r="W1332" s="43"/>
      <c r="X1332" s="43"/>
      <c r="Y1332" s="250" t="s">
        <v>269</v>
      </c>
    </row>
    <row r="1333" spans="2:25">
      <c r="B1333" s="26"/>
      <c r="C1333" s="45" t="s">
        <v>2266</v>
      </c>
      <c r="D1333" s="45" t="s">
        <v>2026</v>
      </c>
      <c r="E1333" s="46">
        <v>10.6875</v>
      </c>
      <c r="F1333" s="46">
        <v>7.6875</v>
      </c>
      <c r="G1333" s="46">
        <v>2.75</v>
      </c>
      <c r="H1333" s="46">
        <f t="shared" si="132"/>
        <v>16.1875</v>
      </c>
      <c r="I1333" s="46">
        <f t="shared" si="133"/>
        <v>13.1875</v>
      </c>
      <c r="J1333" s="44" t="s">
        <v>318</v>
      </c>
      <c r="K1333" s="46">
        <v>32.375</v>
      </c>
      <c r="L1333" s="46">
        <v>25.0624</v>
      </c>
      <c r="M1333" s="60">
        <v>4</v>
      </c>
      <c r="N1333" s="44">
        <v>3342</v>
      </c>
      <c r="O1333" s="44" t="s">
        <v>269</v>
      </c>
      <c r="P1333" s="53">
        <v>42394</v>
      </c>
      <c r="Q1333" s="54"/>
      <c r="R1333" s="167"/>
      <c r="S1333" s="45"/>
      <c r="T1333" s="49"/>
      <c r="U1333" s="49"/>
      <c r="V1333" s="49"/>
      <c r="W1333" s="49"/>
      <c r="X1333" s="49"/>
      <c r="Y1333" s="250" t="s">
        <v>269</v>
      </c>
    </row>
    <row r="1334" spans="2:25">
      <c r="B1334" s="26"/>
      <c r="C1334" s="39" t="s">
        <v>2267</v>
      </c>
      <c r="D1334" s="39" t="s">
        <v>2026</v>
      </c>
      <c r="E1334" s="40">
        <v>11.25</v>
      </c>
      <c r="F1334" s="40">
        <v>6.9375</v>
      </c>
      <c r="G1334" s="40">
        <v>4.5625</v>
      </c>
      <c r="H1334" s="40">
        <f t="shared" si="132"/>
        <v>20.375</v>
      </c>
      <c r="I1334" s="40">
        <f t="shared" si="133"/>
        <v>16.0625</v>
      </c>
      <c r="J1334" s="38" t="s">
        <v>318</v>
      </c>
      <c r="K1334" s="40">
        <v>34.750399999999999</v>
      </c>
      <c r="L1334" s="40">
        <v>26.1356</v>
      </c>
      <c r="M1334" s="61">
        <v>4</v>
      </c>
      <c r="N1334" s="38">
        <v>3343</v>
      </c>
      <c r="O1334" s="38" t="s">
        <v>269</v>
      </c>
      <c r="P1334" s="57">
        <v>42394</v>
      </c>
      <c r="Q1334" s="74"/>
      <c r="R1334" s="168"/>
      <c r="S1334" s="39"/>
      <c r="T1334" s="43"/>
      <c r="U1334" s="43"/>
      <c r="V1334" s="43"/>
      <c r="W1334" s="43"/>
      <c r="X1334" s="43"/>
      <c r="Y1334" s="250" t="s">
        <v>269</v>
      </c>
    </row>
    <row r="1335" spans="2:25">
      <c r="B1335" s="26"/>
      <c r="C1335" s="45" t="s">
        <v>2268</v>
      </c>
      <c r="D1335" s="45" t="s">
        <v>2025</v>
      </c>
      <c r="E1335" s="46">
        <v>10.375</v>
      </c>
      <c r="F1335" s="46">
        <v>4.125</v>
      </c>
      <c r="G1335" s="46">
        <v>1.5</v>
      </c>
      <c r="H1335" s="46">
        <f t="shared" si="132"/>
        <v>13.375</v>
      </c>
      <c r="I1335" s="46">
        <f t="shared" si="133"/>
        <v>7.125</v>
      </c>
      <c r="J1335" s="44"/>
      <c r="K1335" s="46">
        <f>I1335</f>
        <v>7.125</v>
      </c>
      <c r="L1335" s="46">
        <f>H1335</f>
        <v>13.375</v>
      </c>
      <c r="M1335" s="60">
        <v>1</v>
      </c>
      <c r="N1335" s="44">
        <v>3349</v>
      </c>
      <c r="O1335" s="44" t="s">
        <v>1338</v>
      </c>
      <c r="P1335" s="53">
        <v>42394</v>
      </c>
      <c r="Q1335" s="54"/>
      <c r="R1335" s="167"/>
      <c r="S1335" s="45"/>
      <c r="T1335" s="49"/>
      <c r="U1335" s="49"/>
      <c r="V1335" s="49"/>
      <c r="W1335" s="49"/>
      <c r="X1335" s="49"/>
      <c r="Y1335" s="250" t="s">
        <v>1338</v>
      </c>
    </row>
    <row r="1336" spans="2:25">
      <c r="B1336" s="26"/>
      <c r="C1336" s="39" t="s">
        <v>2269</v>
      </c>
      <c r="D1336" s="39" t="s">
        <v>2026</v>
      </c>
      <c r="E1336" s="40">
        <v>10.25</v>
      </c>
      <c r="F1336" s="40">
        <v>4</v>
      </c>
      <c r="G1336" s="40">
        <v>2.4375</v>
      </c>
      <c r="H1336" s="40">
        <f t="shared" si="132"/>
        <v>15.125</v>
      </c>
      <c r="I1336" s="40">
        <f t="shared" si="133"/>
        <v>8.875</v>
      </c>
      <c r="J1336" s="38"/>
      <c r="K1336" s="40">
        <f>I1336</f>
        <v>8.875</v>
      </c>
      <c r="L1336" s="40">
        <f>H1336</f>
        <v>15.125</v>
      </c>
      <c r="M1336" s="61">
        <v>1</v>
      </c>
      <c r="N1336" s="38">
        <v>3349</v>
      </c>
      <c r="O1336" s="38" t="s">
        <v>1338</v>
      </c>
      <c r="P1336" s="57">
        <v>42394</v>
      </c>
      <c r="Q1336" s="74"/>
      <c r="R1336" s="168"/>
      <c r="S1336" s="39"/>
      <c r="T1336" s="43"/>
      <c r="U1336" s="43"/>
      <c r="V1336" s="43"/>
      <c r="W1336" s="43"/>
      <c r="X1336" s="43"/>
      <c r="Y1336" s="250" t="s">
        <v>1338</v>
      </c>
    </row>
    <row r="1337" spans="2:25">
      <c r="B1337" s="26"/>
      <c r="C1337" s="45" t="s">
        <v>2262</v>
      </c>
      <c r="D1337" s="45" t="s">
        <v>301</v>
      </c>
      <c r="E1337" s="46">
        <v>7.875</v>
      </c>
      <c r="F1337" s="46">
        <v>5.9375</v>
      </c>
      <c r="G1337" s="46">
        <v>1.1875</v>
      </c>
      <c r="H1337" s="46">
        <f t="shared" si="132"/>
        <v>10.25</v>
      </c>
      <c r="I1337" s="46">
        <f t="shared" si="133"/>
        <v>8.3125</v>
      </c>
      <c r="J1337" s="44" t="s">
        <v>302</v>
      </c>
      <c r="K1337" s="46">
        <v>30.750399999999999</v>
      </c>
      <c r="L1337" s="46">
        <v>24.9375</v>
      </c>
      <c r="M1337" s="60">
        <v>9</v>
      </c>
      <c r="N1337" s="44">
        <v>3356</v>
      </c>
      <c r="O1337" s="44" t="s">
        <v>269</v>
      </c>
      <c r="P1337" s="53">
        <v>42389</v>
      </c>
      <c r="Q1337" s="54"/>
      <c r="R1337" s="167"/>
      <c r="S1337" s="45"/>
      <c r="T1337" s="49"/>
      <c r="U1337" s="49"/>
      <c r="V1337" s="49"/>
      <c r="W1337" s="49"/>
      <c r="X1337" s="49"/>
      <c r="Y1337" s="250" t="s">
        <v>269</v>
      </c>
    </row>
    <row r="1338" spans="2:25">
      <c r="B1338" s="26"/>
      <c r="C1338" s="39" t="s">
        <v>2100</v>
      </c>
      <c r="D1338" s="39" t="s">
        <v>301</v>
      </c>
      <c r="E1338" s="40">
        <v>6.6875</v>
      </c>
      <c r="F1338" s="40">
        <v>7.125</v>
      </c>
      <c r="G1338" s="40">
        <v>4.4375</v>
      </c>
      <c r="H1338" s="40">
        <f t="shared" si="132"/>
        <v>15.5625</v>
      </c>
      <c r="I1338" s="40">
        <f t="shared" si="133"/>
        <v>16</v>
      </c>
      <c r="J1338" s="38" t="s">
        <v>318</v>
      </c>
      <c r="K1338" s="40">
        <v>32.0002</v>
      </c>
      <c r="L1338" s="40">
        <v>26.8749</v>
      </c>
      <c r="M1338" s="61">
        <v>4</v>
      </c>
      <c r="N1338" s="38">
        <v>3360</v>
      </c>
      <c r="O1338" s="38" t="s">
        <v>1482</v>
      </c>
      <c r="P1338" s="57">
        <v>41928</v>
      </c>
      <c r="Q1338" s="38"/>
      <c r="R1338" s="168"/>
      <c r="S1338" s="39"/>
      <c r="T1338" s="43"/>
      <c r="U1338" s="43"/>
      <c r="V1338" s="43"/>
      <c r="W1338" s="43"/>
      <c r="X1338" s="43"/>
      <c r="Y1338" s="250" t="s">
        <v>1482</v>
      </c>
    </row>
    <row r="1339" spans="2:25">
      <c r="B1339" s="26"/>
      <c r="C1339" s="45" t="s">
        <v>2455</v>
      </c>
      <c r="D1339" s="45" t="s">
        <v>301</v>
      </c>
      <c r="E1339" s="46">
        <v>7.125</v>
      </c>
      <c r="F1339" s="46">
        <v>5.6875</v>
      </c>
      <c r="G1339" s="46">
        <v>4</v>
      </c>
      <c r="H1339" s="46">
        <f t="shared" si="132"/>
        <v>15.125</v>
      </c>
      <c r="I1339" s="46">
        <f t="shared" si="133"/>
        <v>13.6875</v>
      </c>
      <c r="J1339" s="44" t="s">
        <v>318</v>
      </c>
      <c r="K1339" s="46">
        <v>30.25</v>
      </c>
      <c r="L1339" s="46">
        <v>23.5625</v>
      </c>
      <c r="M1339" s="60">
        <v>4</v>
      </c>
      <c r="N1339" s="44">
        <v>3362</v>
      </c>
      <c r="O1339" s="44" t="s">
        <v>2454</v>
      </c>
      <c r="P1339" s="53">
        <v>44063</v>
      </c>
      <c r="Q1339" s="44"/>
      <c r="R1339" s="167"/>
      <c r="S1339" s="45"/>
      <c r="T1339" s="49"/>
      <c r="U1339" s="49"/>
      <c r="V1339" s="49"/>
      <c r="W1339" s="49"/>
      <c r="X1339" s="49"/>
      <c r="Y1339" s="250" t="s">
        <v>2454</v>
      </c>
    </row>
    <row r="1340" spans="2:25">
      <c r="B1340" s="26"/>
      <c r="C1340" s="39" t="s">
        <v>2315</v>
      </c>
      <c r="D1340" s="39" t="s">
        <v>301</v>
      </c>
      <c r="E1340" s="40">
        <v>9.4375</v>
      </c>
      <c r="F1340" s="40">
        <v>6.25</v>
      </c>
      <c r="G1340" s="40">
        <v>2.75</v>
      </c>
      <c r="H1340" s="40">
        <f t="shared" si="132"/>
        <v>14.9375</v>
      </c>
      <c r="I1340" s="40">
        <f t="shared" si="133"/>
        <v>11.75</v>
      </c>
      <c r="J1340" s="38" t="s">
        <v>318</v>
      </c>
      <c r="K1340" s="40">
        <v>29.8751</v>
      </c>
      <c r="L1340" s="40">
        <v>22.185500000000001</v>
      </c>
      <c r="M1340" s="61">
        <v>4</v>
      </c>
      <c r="N1340" s="38">
        <v>3363</v>
      </c>
      <c r="O1340" s="38" t="s">
        <v>269</v>
      </c>
      <c r="P1340" s="57">
        <v>42599</v>
      </c>
      <c r="Q1340" s="38"/>
      <c r="R1340" s="168"/>
      <c r="S1340" s="39"/>
      <c r="T1340" s="43"/>
      <c r="U1340" s="43"/>
      <c r="V1340" s="43"/>
      <c r="W1340" s="43"/>
      <c r="X1340" s="43"/>
      <c r="Y1340" s="250" t="s">
        <v>269</v>
      </c>
    </row>
    <row r="1341" spans="2:25">
      <c r="B1341" s="26"/>
      <c r="C1341" s="45" t="s">
        <v>282</v>
      </c>
      <c r="D1341" s="45" t="s">
        <v>2025</v>
      </c>
      <c r="E1341" s="46">
        <v>3.625</v>
      </c>
      <c r="F1341" s="46">
        <v>3.625</v>
      </c>
      <c r="G1341" s="46">
        <v>0.5</v>
      </c>
      <c r="H1341" s="46">
        <f t="shared" si="132"/>
        <v>4.625</v>
      </c>
      <c r="I1341" s="46">
        <f t="shared" si="133"/>
        <v>4.625</v>
      </c>
      <c r="J1341" s="44" t="s">
        <v>318</v>
      </c>
      <c r="K1341" s="46">
        <v>15</v>
      </c>
      <c r="L1341" s="46">
        <v>9.625</v>
      </c>
      <c r="M1341" s="60">
        <v>6</v>
      </c>
      <c r="N1341" s="44">
        <v>3375</v>
      </c>
      <c r="O1341" s="44" t="s">
        <v>1351</v>
      </c>
      <c r="P1341" s="53">
        <v>41739</v>
      </c>
      <c r="Q1341" s="44"/>
      <c r="R1341" s="167"/>
      <c r="S1341" s="45"/>
      <c r="T1341" s="49"/>
      <c r="U1341" s="49"/>
      <c r="V1341" s="49"/>
      <c r="W1341" s="49"/>
      <c r="X1341" s="49"/>
      <c r="Y1341" s="250" t="s">
        <v>1351</v>
      </c>
    </row>
    <row r="1342" spans="2:25">
      <c r="B1342" s="26"/>
      <c r="C1342" s="39" t="s">
        <v>283</v>
      </c>
      <c r="D1342" s="39" t="s">
        <v>301</v>
      </c>
      <c r="E1342" s="40">
        <v>3.5</v>
      </c>
      <c r="F1342" s="40">
        <v>3.5</v>
      </c>
      <c r="G1342" s="40">
        <v>0.75</v>
      </c>
      <c r="H1342" s="40">
        <f t="shared" si="132"/>
        <v>5</v>
      </c>
      <c r="I1342" s="40">
        <f t="shared" si="133"/>
        <v>5</v>
      </c>
      <c r="J1342" s="38" t="s">
        <v>318</v>
      </c>
      <c r="K1342" s="40">
        <v>15</v>
      </c>
      <c r="L1342" s="40">
        <v>9.625</v>
      </c>
      <c r="M1342" s="61">
        <v>6</v>
      </c>
      <c r="N1342" s="38">
        <v>3375</v>
      </c>
      <c r="O1342" s="38" t="s">
        <v>1351</v>
      </c>
      <c r="P1342" s="57">
        <v>41739</v>
      </c>
      <c r="Q1342" s="38"/>
      <c r="R1342" s="168"/>
      <c r="S1342" s="39"/>
      <c r="T1342" s="43"/>
      <c r="U1342" s="43"/>
      <c r="V1342" s="43"/>
      <c r="W1342" s="43"/>
      <c r="X1342" s="43"/>
      <c r="Y1342" s="250" t="s">
        <v>1351</v>
      </c>
    </row>
    <row r="1343" spans="2:25">
      <c r="B1343" s="26"/>
      <c r="C1343" s="45" t="s">
        <v>2323</v>
      </c>
      <c r="D1343" s="45" t="s">
        <v>301</v>
      </c>
      <c r="E1343" s="46">
        <v>4.75</v>
      </c>
      <c r="F1343" s="46">
        <v>2.75</v>
      </c>
      <c r="G1343" s="46">
        <v>1.625</v>
      </c>
      <c r="H1343" s="46">
        <f t="shared" ref="H1343:H1373" si="134">(E1343+G1343*2)</f>
        <v>8</v>
      </c>
      <c r="I1343" s="46">
        <f t="shared" ref="I1343:I1373" si="135">(F1343+G1343*2)</f>
        <v>6</v>
      </c>
      <c r="J1343" s="44" t="s">
        <v>318</v>
      </c>
      <c r="K1343" s="46">
        <v>8</v>
      </c>
      <c r="L1343" s="46">
        <v>11.378</v>
      </c>
      <c r="M1343" s="60">
        <v>2</v>
      </c>
      <c r="N1343" s="44">
        <v>3382</v>
      </c>
      <c r="O1343" s="44" t="s">
        <v>1338</v>
      </c>
      <c r="P1343" s="53">
        <v>42622</v>
      </c>
      <c r="Q1343" s="44"/>
      <c r="R1343" s="167"/>
      <c r="S1343" s="45"/>
      <c r="T1343" s="49"/>
      <c r="U1343" s="49"/>
      <c r="V1343" s="49"/>
      <c r="W1343" s="49"/>
      <c r="X1343" s="49"/>
      <c r="Y1343" s="250" t="s">
        <v>1338</v>
      </c>
    </row>
    <row r="1344" spans="2:25">
      <c r="B1344" s="26"/>
      <c r="C1344" s="39" t="s">
        <v>1071</v>
      </c>
      <c r="D1344" s="39" t="s">
        <v>301</v>
      </c>
      <c r="E1344" s="40">
        <v>6.25</v>
      </c>
      <c r="F1344" s="40">
        <v>6.25</v>
      </c>
      <c r="G1344" s="40">
        <v>1.25</v>
      </c>
      <c r="H1344" s="40">
        <f t="shared" si="134"/>
        <v>8.75</v>
      </c>
      <c r="I1344" s="40">
        <f t="shared" si="135"/>
        <v>8.75</v>
      </c>
      <c r="J1344" s="38" t="s">
        <v>318</v>
      </c>
      <c r="K1344" s="40">
        <v>26.25</v>
      </c>
      <c r="L1344" s="40">
        <v>17.75</v>
      </c>
      <c r="M1344" s="61">
        <v>6</v>
      </c>
      <c r="N1344" s="38">
        <v>3384</v>
      </c>
      <c r="O1344" s="38" t="s">
        <v>1351</v>
      </c>
      <c r="P1344" s="57">
        <v>41592</v>
      </c>
      <c r="Q1344" s="65"/>
      <c r="R1344" s="168"/>
      <c r="S1344" s="39"/>
      <c r="T1344" s="43"/>
      <c r="U1344" s="43"/>
      <c r="V1344" s="43"/>
      <c r="W1344" s="43"/>
      <c r="X1344" s="43"/>
      <c r="Y1344" s="250" t="s">
        <v>1351</v>
      </c>
    </row>
    <row r="1345" spans="2:25">
      <c r="B1345" s="26"/>
      <c r="C1345" s="45" t="s">
        <v>2494</v>
      </c>
      <c r="D1345" s="45" t="s">
        <v>2025</v>
      </c>
      <c r="E1345" s="46">
        <v>6.4379999999999997</v>
      </c>
      <c r="F1345" s="46">
        <v>6.4379999999999997</v>
      </c>
      <c r="G1345" s="46">
        <v>1.25</v>
      </c>
      <c r="H1345" s="46">
        <f t="shared" si="134"/>
        <v>8.9379999999999988</v>
      </c>
      <c r="I1345" s="46">
        <f t="shared" si="135"/>
        <v>8.9379999999999988</v>
      </c>
      <c r="J1345" s="44"/>
      <c r="K1345" s="46">
        <f>I1345</f>
        <v>8.9379999999999988</v>
      </c>
      <c r="L1345" s="46">
        <f>H1345</f>
        <v>8.9379999999999988</v>
      </c>
      <c r="M1345" s="60">
        <v>1</v>
      </c>
      <c r="N1345" s="44">
        <v>3384</v>
      </c>
      <c r="O1345" s="44" t="s">
        <v>1338</v>
      </c>
      <c r="P1345" s="53">
        <v>44328</v>
      </c>
      <c r="Q1345" s="66"/>
      <c r="R1345" s="167"/>
      <c r="S1345" s="45"/>
      <c r="T1345" s="49"/>
      <c r="U1345" s="49"/>
      <c r="V1345" s="49"/>
      <c r="W1345" s="49"/>
      <c r="X1345" s="49"/>
      <c r="Y1345" s="250" t="s">
        <v>1338</v>
      </c>
    </row>
    <row r="1346" spans="2:25">
      <c r="B1346" s="26"/>
      <c r="C1346" s="39" t="s">
        <v>2495</v>
      </c>
      <c r="D1346" s="39" t="s">
        <v>301</v>
      </c>
      <c r="E1346" s="40">
        <v>6.25</v>
      </c>
      <c r="F1346" s="40">
        <v>6.25</v>
      </c>
      <c r="G1346" s="40">
        <v>1.25</v>
      </c>
      <c r="H1346" s="40">
        <f t="shared" si="134"/>
        <v>8.75</v>
      </c>
      <c r="I1346" s="40">
        <f t="shared" si="135"/>
        <v>8.75</v>
      </c>
      <c r="J1346" s="38"/>
      <c r="K1346" s="40">
        <f>I1346</f>
        <v>8.75</v>
      </c>
      <c r="L1346" s="40">
        <f>H1346</f>
        <v>8.75</v>
      </c>
      <c r="M1346" s="61">
        <v>1</v>
      </c>
      <c r="N1346" s="38">
        <v>3384</v>
      </c>
      <c r="O1346" s="38" t="s">
        <v>1338</v>
      </c>
      <c r="P1346" s="57">
        <v>44328</v>
      </c>
      <c r="Q1346" s="65"/>
      <c r="R1346" s="168"/>
      <c r="S1346" s="39"/>
      <c r="T1346" s="43"/>
      <c r="U1346" s="43"/>
      <c r="V1346" s="43"/>
      <c r="W1346" s="43"/>
      <c r="X1346" s="43"/>
      <c r="Y1346" s="250" t="s">
        <v>1338</v>
      </c>
    </row>
    <row r="1347" spans="2:25">
      <c r="B1347" s="26"/>
      <c r="C1347" s="45" t="s">
        <v>2050</v>
      </c>
      <c r="D1347" s="45" t="s">
        <v>306</v>
      </c>
      <c r="E1347" s="46">
        <v>2.5</v>
      </c>
      <c r="F1347" s="46">
        <v>1.97</v>
      </c>
      <c r="G1347" s="46">
        <v>1</v>
      </c>
      <c r="H1347" s="46">
        <f t="shared" si="134"/>
        <v>4.5</v>
      </c>
      <c r="I1347" s="46">
        <f t="shared" si="135"/>
        <v>3.9699999999999998</v>
      </c>
      <c r="J1347" s="44" t="s">
        <v>302</v>
      </c>
      <c r="K1347" s="46">
        <v>31.888999999999999</v>
      </c>
      <c r="L1347" s="46">
        <v>28.082000000000001</v>
      </c>
      <c r="M1347" s="60">
        <v>49</v>
      </c>
      <c r="N1347" s="44">
        <v>3392</v>
      </c>
      <c r="O1347" s="44" t="s">
        <v>269</v>
      </c>
      <c r="P1347" s="53">
        <v>44154</v>
      </c>
      <c r="Q1347" s="66"/>
      <c r="R1347" s="167"/>
      <c r="S1347" s="45"/>
      <c r="T1347" s="49"/>
      <c r="U1347" s="49"/>
      <c r="V1347" s="49"/>
      <c r="W1347" s="49"/>
      <c r="X1347" s="49"/>
      <c r="Y1347" s="250" t="s">
        <v>269</v>
      </c>
    </row>
    <row r="1348" spans="2:25">
      <c r="B1348" s="26"/>
      <c r="C1348" s="39" t="s">
        <v>2051</v>
      </c>
      <c r="D1348" s="39" t="s">
        <v>301</v>
      </c>
      <c r="E1348" s="40">
        <v>2.3593999999999999</v>
      </c>
      <c r="F1348" s="40">
        <v>1.8293999999999999</v>
      </c>
      <c r="G1348" s="40">
        <v>1.6875</v>
      </c>
      <c r="H1348" s="40">
        <f t="shared" si="134"/>
        <v>5.7343999999999999</v>
      </c>
      <c r="I1348" s="40">
        <f t="shared" si="135"/>
        <v>5.2043999999999997</v>
      </c>
      <c r="J1348" s="38" t="s">
        <v>302</v>
      </c>
      <c r="K1348" s="40">
        <v>45.875</v>
      </c>
      <c r="L1348" s="40">
        <v>26.021899999999999</v>
      </c>
      <c r="M1348" s="61">
        <v>40</v>
      </c>
      <c r="N1348" s="38">
        <v>3392</v>
      </c>
      <c r="O1348" s="38" t="s">
        <v>269</v>
      </c>
      <c r="P1348" s="57">
        <v>44154</v>
      </c>
      <c r="Q1348" s="65"/>
      <c r="R1348" s="168"/>
      <c r="S1348" s="39"/>
      <c r="T1348" s="43"/>
      <c r="U1348" s="43"/>
      <c r="V1348" s="43"/>
      <c r="W1348" s="43"/>
      <c r="X1348" s="43"/>
      <c r="Y1348" s="250" t="s">
        <v>269</v>
      </c>
    </row>
    <row r="1349" spans="2:25">
      <c r="B1349" s="26"/>
      <c r="C1349" s="45" t="s">
        <v>2190</v>
      </c>
      <c r="D1349" s="45" t="s">
        <v>2025</v>
      </c>
      <c r="E1349" s="46">
        <v>2.5</v>
      </c>
      <c r="F1349" s="46">
        <v>1.97</v>
      </c>
      <c r="G1349" s="46">
        <v>1</v>
      </c>
      <c r="H1349" s="46">
        <f t="shared" si="134"/>
        <v>4.5</v>
      </c>
      <c r="I1349" s="46">
        <f t="shared" si="135"/>
        <v>3.9699999999999998</v>
      </c>
      <c r="J1349" s="44"/>
      <c r="K1349" s="46">
        <v>13.5</v>
      </c>
      <c r="L1349" s="46">
        <v>7.94</v>
      </c>
      <c r="M1349" s="60">
        <v>6</v>
      </c>
      <c r="N1349" s="44">
        <v>3392</v>
      </c>
      <c r="O1349" s="44" t="s">
        <v>1338</v>
      </c>
      <c r="P1349" s="53">
        <v>42118</v>
      </c>
      <c r="Q1349" s="66"/>
      <c r="R1349" s="167"/>
      <c r="S1349" s="45"/>
      <c r="T1349" s="49"/>
      <c r="U1349" s="49"/>
      <c r="V1349" s="49"/>
      <c r="W1349" s="49"/>
      <c r="X1349" s="49"/>
      <c r="Y1349" s="250" t="s">
        <v>1338</v>
      </c>
    </row>
    <row r="1350" spans="2:25">
      <c r="B1350" s="26"/>
      <c r="C1350" s="39" t="s">
        <v>2191</v>
      </c>
      <c r="D1350" s="39" t="s">
        <v>301</v>
      </c>
      <c r="E1350" s="40">
        <v>2.3593999999999999</v>
      </c>
      <c r="F1350" s="40">
        <v>1.8293999999999999</v>
      </c>
      <c r="G1350" s="40">
        <v>1.6875</v>
      </c>
      <c r="H1350" s="40">
        <f t="shared" si="134"/>
        <v>5.7343999999999999</v>
      </c>
      <c r="I1350" s="40">
        <f t="shared" si="135"/>
        <v>5.2043999999999997</v>
      </c>
      <c r="J1350" s="38"/>
      <c r="K1350" s="40">
        <v>11.468999999999999</v>
      </c>
      <c r="L1350" s="40">
        <v>10.409000000000001</v>
      </c>
      <c r="M1350" s="61">
        <v>4</v>
      </c>
      <c r="N1350" s="38">
        <v>3392</v>
      </c>
      <c r="O1350" s="38" t="s">
        <v>1338</v>
      </c>
      <c r="P1350" s="57">
        <v>42118</v>
      </c>
      <c r="Q1350" s="65"/>
      <c r="R1350" s="168"/>
      <c r="S1350" s="39"/>
      <c r="T1350" s="43"/>
      <c r="U1350" s="43"/>
      <c r="V1350" s="43"/>
      <c r="W1350" s="43"/>
      <c r="X1350" s="43"/>
      <c r="Y1350" s="250" t="s">
        <v>1338</v>
      </c>
    </row>
    <row r="1351" spans="2:25">
      <c r="B1351" s="26"/>
      <c r="C1351" s="45" t="s">
        <v>2052</v>
      </c>
      <c r="D1351" s="45" t="s">
        <v>306</v>
      </c>
      <c r="E1351" s="46">
        <v>9.1562999999999999</v>
      </c>
      <c r="F1351" s="46">
        <v>8.1562000000000001</v>
      </c>
      <c r="G1351" s="46">
        <v>1</v>
      </c>
      <c r="H1351" s="46">
        <f t="shared" si="134"/>
        <v>11.1563</v>
      </c>
      <c r="I1351" s="46">
        <f t="shared" si="135"/>
        <v>10.1562</v>
      </c>
      <c r="J1351" s="44" t="s">
        <v>302</v>
      </c>
      <c r="K1351" s="46">
        <v>44.625</v>
      </c>
      <c r="L1351" s="46">
        <v>30.468699999999998</v>
      </c>
      <c r="M1351" s="60">
        <v>12</v>
      </c>
      <c r="N1351" s="44">
        <v>3393</v>
      </c>
      <c r="O1351" s="44" t="s">
        <v>269</v>
      </c>
      <c r="P1351" s="53">
        <v>41796</v>
      </c>
      <c r="Q1351" s="66"/>
      <c r="R1351" s="167"/>
      <c r="S1351" s="45"/>
      <c r="T1351" s="49"/>
      <c r="U1351" s="49"/>
      <c r="V1351" s="49"/>
      <c r="W1351" s="49"/>
      <c r="X1351" s="49"/>
      <c r="Y1351" s="250" t="s">
        <v>269</v>
      </c>
    </row>
    <row r="1352" spans="2:25">
      <c r="B1352" s="26"/>
      <c r="C1352" s="39" t="s">
        <v>2053</v>
      </c>
      <c r="D1352" s="39" t="s">
        <v>301</v>
      </c>
      <c r="E1352" s="40">
        <v>9.0312000000000001</v>
      </c>
      <c r="F1352" s="40">
        <v>8.0312000000000001</v>
      </c>
      <c r="G1352" s="40">
        <v>2</v>
      </c>
      <c r="H1352" s="40">
        <f t="shared" si="134"/>
        <v>13.0312</v>
      </c>
      <c r="I1352" s="40">
        <f t="shared" si="135"/>
        <v>12.0312</v>
      </c>
      <c r="J1352" s="38" t="s">
        <v>302</v>
      </c>
      <c r="K1352" s="40">
        <v>39.593800000000002</v>
      </c>
      <c r="L1352" s="40">
        <v>24.3125</v>
      </c>
      <c r="M1352" s="61">
        <v>6</v>
      </c>
      <c r="N1352" s="38">
        <v>3393</v>
      </c>
      <c r="O1352" s="38" t="s">
        <v>269</v>
      </c>
      <c r="P1352" s="57">
        <v>41796</v>
      </c>
      <c r="Q1352" s="65"/>
      <c r="R1352" s="168"/>
      <c r="S1352" s="39"/>
      <c r="T1352" s="43"/>
      <c r="U1352" s="43"/>
      <c r="V1352" s="43"/>
      <c r="W1352" s="43"/>
      <c r="X1352" s="43"/>
      <c r="Y1352" s="250" t="s">
        <v>269</v>
      </c>
    </row>
    <row r="1353" spans="2:25">
      <c r="B1353" s="26"/>
      <c r="C1353" s="45" t="s">
        <v>2275</v>
      </c>
      <c r="D1353" s="45" t="s">
        <v>306</v>
      </c>
      <c r="E1353" s="46">
        <v>9.1562999999999999</v>
      </c>
      <c r="F1353" s="46">
        <v>8.1562000000000001</v>
      </c>
      <c r="G1353" s="46">
        <v>1</v>
      </c>
      <c r="H1353" s="46">
        <f t="shared" si="134"/>
        <v>11.1563</v>
      </c>
      <c r="I1353" s="46">
        <f t="shared" si="135"/>
        <v>10.1562</v>
      </c>
      <c r="J1353" s="44"/>
      <c r="K1353" s="46">
        <f>I1353</f>
        <v>10.1562</v>
      </c>
      <c r="L1353" s="46">
        <f>H1353</f>
        <v>11.1563</v>
      </c>
      <c r="M1353" s="60">
        <v>1</v>
      </c>
      <c r="N1353" s="44">
        <v>3393</v>
      </c>
      <c r="O1353" s="44" t="s">
        <v>2277</v>
      </c>
      <c r="P1353" s="52"/>
      <c r="Q1353" s="66"/>
      <c r="R1353" s="167"/>
      <c r="S1353" s="45"/>
      <c r="T1353" s="49"/>
      <c r="U1353" s="49"/>
      <c r="V1353" s="49"/>
      <c r="W1353" s="49"/>
      <c r="X1353" s="49"/>
      <c r="Y1353" s="250" t="s">
        <v>2277</v>
      </c>
    </row>
    <row r="1354" spans="2:25">
      <c r="B1354" s="26"/>
      <c r="C1354" s="39" t="s">
        <v>2276</v>
      </c>
      <c r="D1354" s="39" t="s">
        <v>301</v>
      </c>
      <c r="E1354" s="40">
        <v>9.0312000000000001</v>
      </c>
      <c r="F1354" s="40">
        <v>8.0312000000000001</v>
      </c>
      <c r="G1354" s="40">
        <v>2</v>
      </c>
      <c r="H1354" s="40">
        <f t="shared" si="134"/>
        <v>13.0312</v>
      </c>
      <c r="I1354" s="40">
        <f t="shared" si="135"/>
        <v>12.0312</v>
      </c>
      <c r="J1354" s="38"/>
      <c r="K1354" s="40">
        <f>I1354</f>
        <v>12.0312</v>
      </c>
      <c r="L1354" s="40">
        <f>H1354</f>
        <v>13.0312</v>
      </c>
      <c r="M1354" s="61">
        <v>1</v>
      </c>
      <c r="N1354" s="38">
        <v>3393</v>
      </c>
      <c r="O1354" s="38" t="s">
        <v>2277</v>
      </c>
      <c r="P1354" s="51"/>
      <c r="Q1354" s="65"/>
      <c r="R1354" s="168"/>
      <c r="S1354" s="39"/>
      <c r="T1354" s="43"/>
      <c r="U1354" s="43"/>
      <c r="V1354" s="43"/>
      <c r="W1354" s="43"/>
      <c r="X1354" s="43"/>
      <c r="Y1354" s="250" t="s">
        <v>2277</v>
      </c>
    </row>
    <row r="1355" spans="2:25">
      <c r="B1355" s="26"/>
      <c r="C1355" s="45" t="s">
        <v>2054</v>
      </c>
      <c r="D1355" s="45" t="s">
        <v>306</v>
      </c>
      <c r="E1355" s="46">
        <v>3.0625</v>
      </c>
      <c r="F1355" s="46">
        <v>3.0625</v>
      </c>
      <c r="G1355" s="46">
        <v>1</v>
      </c>
      <c r="H1355" s="46">
        <f t="shared" si="134"/>
        <v>5.0625</v>
      </c>
      <c r="I1355" s="46">
        <f t="shared" si="135"/>
        <v>5.0625</v>
      </c>
      <c r="J1355" s="44" t="s">
        <v>302</v>
      </c>
      <c r="K1355" s="46">
        <v>45.5623</v>
      </c>
      <c r="L1355" s="46">
        <v>30.3748</v>
      </c>
      <c r="M1355" s="60">
        <v>54</v>
      </c>
      <c r="N1355" s="44">
        <v>3394</v>
      </c>
      <c r="O1355" s="44" t="s">
        <v>269</v>
      </c>
      <c r="P1355" s="53">
        <v>41796</v>
      </c>
      <c r="Q1355" s="66"/>
      <c r="R1355" s="167"/>
      <c r="S1355" s="45"/>
      <c r="T1355" s="49"/>
      <c r="U1355" s="49"/>
      <c r="V1355" s="49"/>
      <c r="W1355" s="49"/>
      <c r="X1355" s="49"/>
      <c r="Y1355" s="250" t="s">
        <v>269</v>
      </c>
    </row>
    <row r="1356" spans="2:25">
      <c r="B1356" s="26"/>
      <c r="C1356" s="39" t="s">
        <v>2055</v>
      </c>
      <c r="D1356" s="39" t="s">
        <v>301</v>
      </c>
      <c r="E1356" s="40">
        <v>2.9218999999999999</v>
      </c>
      <c r="F1356" s="40">
        <v>2.9218999999999999</v>
      </c>
      <c r="G1356" s="40">
        <v>1.5</v>
      </c>
      <c r="H1356" s="40">
        <f t="shared" si="134"/>
        <v>5.9218999999999999</v>
      </c>
      <c r="I1356" s="40">
        <f t="shared" si="135"/>
        <v>5.9218999999999999</v>
      </c>
      <c r="J1356" s="38" t="s">
        <v>302</v>
      </c>
      <c r="K1356" s="40">
        <v>47.375</v>
      </c>
      <c r="L1356" s="40">
        <v>29.609400000000001</v>
      </c>
      <c r="M1356" s="61">
        <v>40</v>
      </c>
      <c r="N1356" s="38">
        <v>3394</v>
      </c>
      <c r="O1356" s="38" t="s">
        <v>269</v>
      </c>
      <c r="P1356" s="57">
        <v>41796</v>
      </c>
      <c r="Q1356" s="65"/>
      <c r="R1356" s="168"/>
      <c r="S1356" s="39"/>
      <c r="T1356" s="43"/>
      <c r="U1356" s="43"/>
      <c r="V1356" s="43"/>
      <c r="W1356" s="43"/>
      <c r="X1356" s="43"/>
      <c r="Y1356" s="250" t="s">
        <v>269</v>
      </c>
    </row>
    <row r="1357" spans="2:25">
      <c r="B1357" s="26"/>
      <c r="C1357" s="45" t="s">
        <v>2178</v>
      </c>
      <c r="D1357" s="45" t="s">
        <v>2025</v>
      </c>
      <c r="E1357" s="46">
        <v>3.0625</v>
      </c>
      <c r="F1357" s="46">
        <v>3.0625</v>
      </c>
      <c r="G1357" s="46">
        <v>1</v>
      </c>
      <c r="H1357" s="46">
        <f t="shared" si="134"/>
        <v>5.0625</v>
      </c>
      <c r="I1357" s="46">
        <f t="shared" si="135"/>
        <v>5.0625</v>
      </c>
      <c r="J1357" s="44"/>
      <c r="K1357" s="46">
        <v>15.186999999999999</v>
      </c>
      <c r="L1357" s="46">
        <v>10.125</v>
      </c>
      <c r="M1357" s="60">
        <v>6</v>
      </c>
      <c r="N1357" s="44">
        <v>3394</v>
      </c>
      <c r="O1357" s="44" t="s">
        <v>1338</v>
      </c>
      <c r="P1357" s="53">
        <v>41752</v>
      </c>
      <c r="Q1357" s="66"/>
      <c r="R1357" s="167"/>
      <c r="S1357" s="45"/>
      <c r="T1357" s="49"/>
      <c r="U1357" s="49"/>
      <c r="V1357" s="49"/>
      <c r="W1357" s="49"/>
      <c r="X1357" s="49"/>
      <c r="Y1357" s="250" t="s">
        <v>1338</v>
      </c>
    </row>
    <row r="1358" spans="2:25">
      <c r="B1358" s="26"/>
      <c r="C1358" s="39" t="s">
        <v>2179</v>
      </c>
      <c r="D1358" s="39" t="s">
        <v>301</v>
      </c>
      <c r="E1358" s="40">
        <v>2.9218999999999999</v>
      </c>
      <c r="F1358" s="40">
        <v>2.9218999999999999</v>
      </c>
      <c r="G1358" s="40">
        <v>1.5</v>
      </c>
      <c r="H1358" s="40">
        <f t="shared" si="134"/>
        <v>5.9218999999999999</v>
      </c>
      <c r="I1358" s="40">
        <f t="shared" si="135"/>
        <v>5.9218999999999999</v>
      </c>
      <c r="J1358" s="38"/>
      <c r="K1358" s="40">
        <v>11.843999999999999</v>
      </c>
      <c r="L1358" s="40">
        <v>11.843</v>
      </c>
      <c r="M1358" s="61">
        <v>4</v>
      </c>
      <c r="N1358" s="38">
        <v>3394</v>
      </c>
      <c r="O1358" s="38" t="s">
        <v>1338</v>
      </c>
      <c r="P1358" s="57">
        <v>41752</v>
      </c>
      <c r="Q1358" s="65"/>
      <c r="R1358" s="168"/>
      <c r="S1358" s="39"/>
      <c r="T1358" s="43"/>
      <c r="U1358" s="43"/>
      <c r="V1358" s="43"/>
      <c r="W1358" s="43"/>
      <c r="X1358" s="43"/>
      <c r="Y1358" s="250" t="s">
        <v>1338</v>
      </c>
    </row>
    <row r="1359" spans="2:25">
      <c r="B1359" s="26"/>
      <c r="C1359" s="45" t="s">
        <v>2056</v>
      </c>
      <c r="D1359" s="45" t="s">
        <v>306</v>
      </c>
      <c r="E1359" s="46">
        <v>6.1875</v>
      </c>
      <c r="F1359" s="46">
        <v>6.1875</v>
      </c>
      <c r="G1359" s="46">
        <v>1</v>
      </c>
      <c r="H1359" s="46">
        <f t="shared" si="134"/>
        <v>8.1875</v>
      </c>
      <c r="I1359" s="46">
        <f t="shared" si="135"/>
        <v>8.1875</v>
      </c>
      <c r="J1359" s="44" t="s">
        <v>302</v>
      </c>
      <c r="K1359" s="46">
        <v>32.75</v>
      </c>
      <c r="L1359" s="46">
        <v>24.562000000000001</v>
      </c>
      <c r="M1359" s="60">
        <v>12</v>
      </c>
      <c r="N1359" s="44">
        <v>3395</v>
      </c>
      <c r="O1359" s="44" t="s">
        <v>269</v>
      </c>
      <c r="P1359" s="53">
        <v>41796</v>
      </c>
      <c r="Q1359" s="66"/>
      <c r="R1359" s="167"/>
      <c r="S1359" s="45"/>
      <c r="T1359" s="49"/>
      <c r="U1359" s="49"/>
      <c r="V1359" s="49"/>
      <c r="W1359" s="49"/>
      <c r="X1359" s="49"/>
      <c r="Y1359" s="250" t="s">
        <v>269</v>
      </c>
    </row>
    <row r="1360" spans="2:25">
      <c r="B1360" s="26"/>
      <c r="C1360" s="39" t="s">
        <v>2057</v>
      </c>
      <c r="D1360" s="39" t="s">
        <v>301</v>
      </c>
      <c r="E1360" s="40">
        <v>6.0468999999999999</v>
      </c>
      <c r="F1360" s="40">
        <v>6.0468999999999999</v>
      </c>
      <c r="G1360" s="40">
        <v>2</v>
      </c>
      <c r="H1360" s="40">
        <f t="shared" si="134"/>
        <v>10.046900000000001</v>
      </c>
      <c r="I1360" s="40">
        <f t="shared" si="135"/>
        <v>10.046900000000001</v>
      </c>
      <c r="J1360" s="38" t="s">
        <v>302</v>
      </c>
      <c r="K1360" s="40">
        <v>40.1875</v>
      </c>
      <c r="L1360" s="40">
        <v>30.140599999999999</v>
      </c>
      <c r="M1360" s="61">
        <v>12</v>
      </c>
      <c r="N1360" s="38">
        <v>3395</v>
      </c>
      <c r="O1360" s="38" t="s">
        <v>269</v>
      </c>
      <c r="P1360" s="57">
        <v>41796</v>
      </c>
      <c r="Q1360" s="65"/>
      <c r="R1360" s="168"/>
      <c r="S1360" s="39"/>
      <c r="T1360" s="43"/>
      <c r="U1360" s="43"/>
      <c r="V1360" s="43"/>
      <c r="W1360" s="43"/>
      <c r="X1360" s="43"/>
      <c r="Y1360" s="250" t="s">
        <v>269</v>
      </c>
    </row>
    <row r="1361" spans="2:25">
      <c r="B1361" s="26"/>
      <c r="C1361" s="45" t="s">
        <v>2184</v>
      </c>
      <c r="D1361" s="45" t="s">
        <v>301</v>
      </c>
      <c r="E1361" s="46">
        <v>6.0468999999999999</v>
      </c>
      <c r="F1361" s="46">
        <v>6.0468999999999999</v>
      </c>
      <c r="G1361" s="46">
        <v>2</v>
      </c>
      <c r="H1361" s="46">
        <f t="shared" si="134"/>
        <v>10.046900000000001</v>
      </c>
      <c r="I1361" s="46">
        <f t="shared" si="135"/>
        <v>10.046900000000001</v>
      </c>
      <c r="J1361" s="44"/>
      <c r="K1361" s="46">
        <f>I1361</f>
        <v>10.046900000000001</v>
      </c>
      <c r="L1361" s="46">
        <f>H1361</f>
        <v>10.046900000000001</v>
      </c>
      <c r="M1361" s="60">
        <v>1</v>
      </c>
      <c r="N1361" s="44">
        <v>3395</v>
      </c>
      <c r="O1361" s="44" t="s">
        <v>1338</v>
      </c>
      <c r="P1361" s="53">
        <v>42117</v>
      </c>
      <c r="Q1361" s="66"/>
      <c r="R1361" s="167"/>
      <c r="S1361" s="45"/>
      <c r="T1361" s="49"/>
      <c r="U1361" s="49"/>
      <c r="V1361" s="49"/>
      <c r="W1361" s="49"/>
      <c r="X1361" s="49"/>
      <c r="Y1361" s="250" t="s">
        <v>1338</v>
      </c>
    </row>
    <row r="1362" spans="2:25">
      <c r="B1362" s="26"/>
      <c r="C1362" s="39" t="s">
        <v>2255</v>
      </c>
      <c r="D1362" s="39" t="s">
        <v>2025</v>
      </c>
      <c r="E1362" s="40">
        <v>6.1875</v>
      </c>
      <c r="F1362" s="40">
        <v>6.1875</v>
      </c>
      <c r="G1362" s="40">
        <v>1</v>
      </c>
      <c r="H1362" s="40">
        <f t="shared" si="134"/>
        <v>8.1875</v>
      </c>
      <c r="I1362" s="40">
        <f t="shared" si="135"/>
        <v>8.1875</v>
      </c>
      <c r="J1362" s="38"/>
      <c r="K1362" s="40">
        <f>I1362</f>
        <v>8.1875</v>
      </c>
      <c r="L1362" s="40">
        <f>H1362</f>
        <v>8.1875</v>
      </c>
      <c r="M1362" s="61">
        <v>1</v>
      </c>
      <c r="N1362" s="38">
        <v>3395</v>
      </c>
      <c r="O1362" s="38" t="s">
        <v>1338</v>
      </c>
      <c r="P1362" s="51"/>
      <c r="Q1362" s="65"/>
      <c r="R1362" s="168"/>
      <c r="S1362" s="39"/>
      <c r="T1362" s="43"/>
      <c r="U1362" s="43"/>
      <c r="V1362" s="43"/>
      <c r="W1362" s="43"/>
      <c r="X1362" s="43"/>
      <c r="Y1362" s="250" t="s">
        <v>1338</v>
      </c>
    </row>
    <row r="1363" spans="2:25">
      <c r="B1363" s="26"/>
      <c r="C1363" s="45" t="s">
        <v>2049</v>
      </c>
      <c r="D1363" s="45" t="s">
        <v>306</v>
      </c>
      <c r="E1363" s="46">
        <v>4.3125</v>
      </c>
      <c r="F1363" s="46">
        <v>3.75</v>
      </c>
      <c r="G1363" s="46">
        <v>1</v>
      </c>
      <c r="H1363" s="46">
        <f t="shared" si="134"/>
        <v>6.3125</v>
      </c>
      <c r="I1363" s="46">
        <f t="shared" si="135"/>
        <v>5.75</v>
      </c>
      <c r="J1363" s="44" t="s">
        <v>302</v>
      </c>
      <c r="K1363" s="46">
        <v>44.1873</v>
      </c>
      <c r="L1363" s="46">
        <v>28.7499</v>
      </c>
      <c r="M1363" s="60">
        <v>35</v>
      </c>
      <c r="N1363" s="44">
        <v>3396</v>
      </c>
      <c r="O1363" s="44" t="s">
        <v>269</v>
      </c>
      <c r="P1363" s="53">
        <v>41796</v>
      </c>
      <c r="Q1363" s="66"/>
      <c r="R1363" s="167"/>
      <c r="S1363" s="45"/>
      <c r="T1363" s="49"/>
      <c r="U1363" s="49"/>
      <c r="V1363" s="49"/>
      <c r="W1363" s="49"/>
      <c r="X1363" s="49"/>
      <c r="Y1363" s="250" t="s">
        <v>269</v>
      </c>
    </row>
    <row r="1364" spans="2:25">
      <c r="B1364" s="26"/>
      <c r="C1364" s="39" t="s">
        <v>1332</v>
      </c>
      <c r="D1364" s="39" t="s">
        <v>301</v>
      </c>
      <c r="E1364" s="40">
        <v>4.0625</v>
      </c>
      <c r="F1364" s="40">
        <v>3.5</v>
      </c>
      <c r="G1364" s="40">
        <v>1.25</v>
      </c>
      <c r="H1364" s="40">
        <f t="shared" si="134"/>
        <v>6.5625</v>
      </c>
      <c r="I1364" s="40">
        <f t="shared" si="135"/>
        <v>6</v>
      </c>
      <c r="J1364" s="38" t="s">
        <v>302</v>
      </c>
      <c r="K1364" s="40">
        <v>40.780999999999999</v>
      </c>
      <c r="L1364" s="40">
        <v>31.172000000000001</v>
      </c>
      <c r="M1364" s="61">
        <v>30</v>
      </c>
      <c r="N1364" s="38">
        <v>3396</v>
      </c>
      <c r="O1364" s="38" t="s">
        <v>269</v>
      </c>
      <c r="P1364" s="51" t="s">
        <v>1333</v>
      </c>
      <c r="Q1364" s="65"/>
      <c r="R1364" s="168"/>
      <c r="S1364" s="39"/>
      <c r="T1364" s="43"/>
      <c r="U1364" s="43"/>
      <c r="V1364" s="43"/>
      <c r="W1364" s="43"/>
      <c r="X1364" s="43"/>
      <c r="Y1364" s="250" t="s">
        <v>269</v>
      </c>
    </row>
    <row r="1365" spans="2:25">
      <c r="B1365" s="26"/>
      <c r="C1365" s="45" t="s">
        <v>1337</v>
      </c>
      <c r="D1365" s="45" t="s">
        <v>2026</v>
      </c>
      <c r="E1365" s="46">
        <v>4.0625</v>
      </c>
      <c r="F1365" s="46">
        <v>3.5</v>
      </c>
      <c r="G1365" s="46">
        <v>1.25</v>
      </c>
      <c r="H1365" s="46">
        <f t="shared" si="134"/>
        <v>6.5625</v>
      </c>
      <c r="I1365" s="46">
        <f t="shared" si="135"/>
        <v>6</v>
      </c>
      <c r="J1365" s="44"/>
      <c r="K1365" s="46">
        <v>13.593999999999999</v>
      </c>
      <c r="L1365" s="46">
        <v>12.468</v>
      </c>
      <c r="M1365" s="60">
        <v>4</v>
      </c>
      <c r="N1365" s="44">
        <v>3396</v>
      </c>
      <c r="O1365" s="44" t="s">
        <v>1338</v>
      </c>
      <c r="P1365" s="53">
        <v>42118</v>
      </c>
      <c r="Q1365" s="66"/>
      <c r="R1365" s="167"/>
      <c r="S1365" s="45"/>
      <c r="T1365" s="49"/>
      <c r="U1365" s="49"/>
      <c r="V1365" s="49"/>
      <c r="W1365" s="49"/>
      <c r="X1365" s="49"/>
      <c r="Y1365" s="250" t="s">
        <v>1338</v>
      </c>
    </row>
    <row r="1366" spans="2:25">
      <c r="B1366" s="26"/>
      <c r="C1366" s="39" t="s">
        <v>2274</v>
      </c>
      <c r="D1366" s="39" t="s">
        <v>2025</v>
      </c>
      <c r="E1366" s="40">
        <v>4.3125</v>
      </c>
      <c r="F1366" s="40">
        <v>3.75</v>
      </c>
      <c r="G1366" s="40">
        <v>1</v>
      </c>
      <c r="H1366" s="40">
        <f t="shared" si="134"/>
        <v>6.3125</v>
      </c>
      <c r="I1366" s="40">
        <f t="shared" si="135"/>
        <v>5.75</v>
      </c>
      <c r="J1366" s="38"/>
      <c r="K1366" s="40">
        <f>I1366*2</f>
        <v>11.5</v>
      </c>
      <c r="L1366" s="40">
        <f>H1366*2</f>
        <v>12.625</v>
      </c>
      <c r="M1366" s="61">
        <v>4</v>
      </c>
      <c r="N1366" s="38">
        <v>3396</v>
      </c>
      <c r="O1366" s="38" t="s">
        <v>1338</v>
      </c>
      <c r="P1366" s="51"/>
      <c r="Q1366" s="65"/>
      <c r="R1366" s="168"/>
      <c r="S1366" s="39"/>
      <c r="T1366" s="43"/>
      <c r="U1366" s="43"/>
      <c r="V1366" s="43"/>
      <c r="W1366" s="43"/>
      <c r="X1366" s="43"/>
      <c r="Y1366" s="250" t="s">
        <v>1338</v>
      </c>
    </row>
    <row r="1367" spans="2:25">
      <c r="B1367" s="26"/>
      <c r="C1367" s="45" t="s">
        <v>2058</v>
      </c>
      <c r="D1367" s="45" t="s">
        <v>306</v>
      </c>
      <c r="E1367" s="46">
        <v>5.1875</v>
      </c>
      <c r="F1367" s="46">
        <v>4.1875</v>
      </c>
      <c r="G1367" s="46">
        <v>1.75</v>
      </c>
      <c r="H1367" s="46">
        <f t="shared" si="134"/>
        <v>8.6875</v>
      </c>
      <c r="I1367" s="46">
        <f t="shared" si="135"/>
        <v>7.6875</v>
      </c>
      <c r="J1367" s="44" t="s">
        <v>302</v>
      </c>
      <c r="K1367" s="46">
        <v>43.436999999999998</v>
      </c>
      <c r="L1367" s="46">
        <v>30.75</v>
      </c>
      <c r="M1367" s="60">
        <v>20</v>
      </c>
      <c r="N1367" s="44">
        <v>3397</v>
      </c>
      <c r="O1367" s="44" t="s">
        <v>269</v>
      </c>
      <c r="P1367" s="52" t="s">
        <v>2068</v>
      </c>
      <c r="Q1367" s="66"/>
      <c r="R1367" s="167"/>
      <c r="S1367" s="45"/>
      <c r="T1367" s="49"/>
      <c r="U1367" s="49"/>
      <c r="V1367" s="49"/>
      <c r="W1367" s="49"/>
      <c r="X1367" s="49"/>
      <c r="Y1367" s="250" t="s">
        <v>269</v>
      </c>
    </row>
    <row r="1368" spans="2:25">
      <c r="B1368" s="26"/>
      <c r="C1368" s="39" t="s">
        <v>2059</v>
      </c>
      <c r="D1368" s="39" t="s">
        <v>301</v>
      </c>
      <c r="E1368" s="40">
        <v>5.0468999999999999</v>
      </c>
      <c r="F1368" s="40">
        <v>4.0468999999999999</v>
      </c>
      <c r="G1368" s="40">
        <v>4</v>
      </c>
      <c r="H1368" s="40">
        <f t="shared" si="134"/>
        <v>13.046900000000001</v>
      </c>
      <c r="I1368" s="40">
        <f t="shared" si="135"/>
        <v>12.046900000000001</v>
      </c>
      <c r="J1368" s="38" t="s">
        <v>302</v>
      </c>
      <c r="K1368" s="40">
        <v>39.140999999999998</v>
      </c>
      <c r="L1368" s="40">
        <v>24.094000000000001</v>
      </c>
      <c r="M1368" s="61">
        <v>6</v>
      </c>
      <c r="N1368" s="38">
        <v>3397</v>
      </c>
      <c r="O1368" s="38" t="s">
        <v>269</v>
      </c>
      <c r="P1368" s="51" t="s">
        <v>2068</v>
      </c>
      <c r="Q1368" s="65"/>
      <c r="R1368" s="168"/>
      <c r="S1368" s="39"/>
      <c r="T1368" s="43"/>
      <c r="U1368" s="43"/>
      <c r="V1368" s="43"/>
      <c r="W1368" s="43"/>
      <c r="X1368" s="43"/>
      <c r="Y1368" s="250" t="s">
        <v>269</v>
      </c>
    </row>
    <row r="1369" spans="2:25">
      <c r="B1369" s="26"/>
      <c r="C1369" s="45" t="s">
        <v>1334</v>
      </c>
      <c r="D1369" s="45" t="s">
        <v>2025</v>
      </c>
      <c r="E1369" s="46">
        <v>4.3125</v>
      </c>
      <c r="F1369" s="46">
        <v>3.75</v>
      </c>
      <c r="G1369" s="46">
        <v>1</v>
      </c>
      <c r="H1369" s="46">
        <f t="shared" si="134"/>
        <v>6.3125</v>
      </c>
      <c r="I1369" s="46">
        <f t="shared" si="135"/>
        <v>5.75</v>
      </c>
      <c r="J1369" s="44" t="s">
        <v>302</v>
      </c>
      <c r="K1369" s="46">
        <v>44.1873</v>
      </c>
      <c r="L1369" s="46">
        <v>28.7499</v>
      </c>
      <c r="M1369" s="60">
        <v>35</v>
      </c>
      <c r="N1369" s="44">
        <v>3398</v>
      </c>
      <c r="O1369" s="44" t="s">
        <v>269</v>
      </c>
      <c r="P1369" s="52" t="s">
        <v>1333</v>
      </c>
      <c r="Q1369" s="66"/>
      <c r="R1369" s="167"/>
      <c r="S1369" s="45"/>
      <c r="T1369" s="49"/>
      <c r="U1369" s="49"/>
      <c r="V1369" s="49"/>
      <c r="W1369" s="49"/>
      <c r="X1369" s="49"/>
      <c r="Y1369" s="250" t="s">
        <v>269</v>
      </c>
    </row>
    <row r="1370" spans="2:25">
      <c r="B1370" s="26"/>
      <c r="C1370" s="39" t="s">
        <v>1335</v>
      </c>
      <c r="D1370" s="39" t="s">
        <v>94</v>
      </c>
      <c r="E1370" s="40">
        <v>4.1719999999999997</v>
      </c>
      <c r="F1370" s="40">
        <v>3.609</v>
      </c>
      <c r="G1370" s="40">
        <v>1.75</v>
      </c>
      <c r="H1370" s="40">
        <f t="shared" si="134"/>
        <v>7.6719999999999997</v>
      </c>
      <c r="I1370" s="40">
        <f t="shared" si="135"/>
        <v>7.109</v>
      </c>
      <c r="J1370" s="38" t="s">
        <v>302</v>
      </c>
      <c r="K1370" s="40">
        <v>46.031199999999998</v>
      </c>
      <c r="L1370" s="40">
        <v>28.4375</v>
      </c>
      <c r="M1370" s="61">
        <v>24</v>
      </c>
      <c r="N1370" s="38">
        <v>3398</v>
      </c>
      <c r="O1370" s="38" t="s">
        <v>269</v>
      </c>
      <c r="P1370" s="51" t="s">
        <v>1336</v>
      </c>
      <c r="Q1370" s="65"/>
      <c r="R1370" s="168"/>
      <c r="S1370" s="39"/>
      <c r="T1370" s="43"/>
      <c r="U1370" s="43"/>
      <c r="V1370" s="43"/>
      <c r="W1370" s="43"/>
      <c r="X1370" s="43"/>
      <c r="Y1370" s="250" t="s">
        <v>269</v>
      </c>
    </row>
    <row r="1371" spans="2:25">
      <c r="B1371" s="26"/>
      <c r="C1371" s="45" t="s">
        <v>1339</v>
      </c>
      <c r="D1371" s="45" t="s">
        <v>2025</v>
      </c>
      <c r="E1371" s="46">
        <v>4.3125</v>
      </c>
      <c r="F1371" s="46">
        <v>3.75</v>
      </c>
      <c r="G1371" s="46">
        <v>1</v>
      </c>
      <c r="H1371" s="46">
        <f t="shared" si="134"/>
        <v>6.3125</v>
      </c>
      <c r="I1371" s="46">
        <f t="shared" si="135"/>
        <v>5.75</v>
      </c>
      <c r="J1371" s="44"/>
      <c r="K1371" s="46">
        <v>12.625</v>
      </c>
      <c r="L1371" s="46">
        <v>11.5</v>
      </c>
      <c r="M1371" s="60">
        <v>4</v>
      </c>
      <c r="N1371" s="44">
        <v>3398</v>
      </c>
      <c r="O1371" s="44" t="s">
        <v>1338</v>
      </c>
      <c r="P1371" s="52" t="s">
        <v>2192</v>
      </c>
      <c r="Q1371" s="66"/>
      <c r="R1371" s="167"/>
      <c r="S1371" s="45"/>
      <c r="T1371" s="49"/>
      <c r="U1371" s="49"/>
      <c r="V1371" s="49"/>
      <c r="W1371" s="49"/>
      <c r="X1371" s="49"/>
      <c r="Y1371" s="250" t="s">
        <v>1338</v>
      </c>
    </row>
    <row r="1372" spans="2:25">
      <c r="B1372" s="26"/>
      <c r="C1372" s="39" t="s">
        <v>2193</v>
      </c>
      <c r="D1372" s="39" t="s">
        <v>2026</v>
      </c>
      <c r="E1372" s="40">
        <v>4.1719999999999997</v>
      </c>
      <c r="F1372" s="40">
        <v>3.609</v>
      </c>
      <c r="G1372" s="40">
        <v>1.75</v>
      </c>
      <c r="H1372" s="40">
        <f t="shared" si="134"/>
        <v>7.6719999999999997</v>
      </c>
      <c r="I1372" s="40">
        <f t="shared" si="135"/>
        <v>7.109</v>
      </c>
      <c r="J1372" s="38"/>
      <c r="K1372" s="40">
        <v>14.218999999999999</v>
      </c>
      <c r="L1372" s="40">
        <v>7.6719999999999997</v>
      </c>
      <c r="M1372" s="61">
        <v>2</v>
      </c>
      <c r="N1372" s="38">
        <v>3398</v>
      </c>
      <c r="O1372" s="38" t="s">
        <v>1338</v>
      </c>
      <c r="P1372" s="51"/>
      <c r="Q1372" s="65"/>
      <c r="R1372" s="168"/>
      <c r="S1372" s="39"/>
      <c r="T1372" s="43"/>
      <c r="U1372" s="43"/>
      <c r="V1372" s="43"/>
      <c r="W1372" s="43"/>
      <c r="X1372" s="43"/>
      <c r="Y1372" s="250" t="s">
        <v>1338</v>
      </c>
    </row>
    <row r="1373" spans="2:25">
      <c r="B1373" s="26"/>
      <c r="C1373" s="45" t="s">
        <v>2060</v>
      </c>
      <c r="D1373" s="45" t="s">
        <v>306</v>
      </c>
      <c r="E1373" s="46">
        <v>4.25</v>
      </c>
      <c r="F1373" s="46">
        <v>2.25</v>
      </c>
      <c r="G1373" s="46">
        <v>1.25</v>
      </c>
      <c r="H1373" s="46">
        <f t="shared" si="134"/>
        <v>6.75</v>
      </c>
      <c r="I1373" s="46">
        <f t="shared" si="135"/>
        <v>4.75</v>
      </c>
      <c r="J1373" s="44" t="s">
        <v>302</v>
      </c>
      <c r="K1373" s="46">
        <v>47.2498</v>
      </c>
      <c r="L1373" s="46">
        <v>28.5</v>
      </c>
      <c r="M1373" s="60">
        <v>42</v>
      </c>
      <c r="N1373" s="44">
        <v>3399</v>
      </c>
      <c r="O1373" s="44" t="s">
        <v>269</v>
      </c>
      <c r="P1373" s="52" t="s">
        <v>2068</v>
      </c>
      <c r="Q1373" s="66"/>
      <c r="R1373" s="167"/>
      <c r="S1373" s="45"/>
      <c r="T1373" s="49"/>
      <c r="U1373" s="49"/>
      <c r="V1373" s="49"/>
      <c r="W1373" s="49"/>
      <c r="X1373" s="49"/>
      <c r="Y1373" s="250" t="s">
        <v>269</v>
      </c>
    </row>
    <row r="1374" spans="2:25">
      <c r="B1374" s="26"/>
      <c r="C1374" s="39" t="s">
        <v>2061</v>
      </c>
      <c r="D1374" s="39" t="s">
        <v>301</v>
      </c>
      <c r="E1374" s="40">
        <v>4.1093999999999999</v>
      </c>
      <c r="F1374" s="40">
        <v>2.1093999999999999</v>
      </c>
      <c r="G1374" s="40">
        <v>3</v>
      </c>
      <c r="H1374" s="40">
        <f t="shared" ref="H1374:H1391" si="136">(E1374+G1374*2)</f>
        <v>10.109400000000001</v>
      </c>
      <c r="I1374" s="40">
        <f t="shared" ref="I1374:I1391" si="137">(F1374+G1374*2)</f>
        <v>8.1094000000000008</v>
      </c>
      <c r="J1374" s="38" t="s">
        <v>302</v>
      </c>
      <c r="K1374" s="40">
        <v>40.4375</v>
      </c>
      <c r="L1374" s="40">
        <v>24.328099999999999</v>
      </c>
      <c r="M1374" s="61">
        <v>12</v>
      </c>
      <c r="N1374" s="38">
        <v>3399</v>
      </c>
      <c r="O1374" s="38" t="s">
        <v>269</v>
      </c>
      <c r="P1374" s="51" t="s">
        <v>2068</v>
      </c>
      <c r="Q1374" s="65"/>
      <c r="R1374" s="168"/>
      <c r="S1374" s="39"/>
      <c r="T1374" s="43"/>
      <c r="U1374" s="43"/>
      <c r="V1374" s="43"/>
      <c r="W1374" s="43"/>
      <c r="X1374" s="43"/>
      <c r="Y1374" s="250" t="s">
        <v>269</v>
      </c>
    </row>
    <row r="1375" spans="2:25">
      <c r="B1375" s="26"/>
      <c r="C1375" s="45" t="s">
        <v>2062</v>
      </c>
      <c r="D1375" s="45" t="s">
        <v>306</v>
      </c>
      <c r="E1375" s="46">
        <v>7.5</v>
      </c>
      <c r="F1375" s="46">
        <v>4.75</v>
      </c>
      <c r="G1375" s="46">
        <v>1</v>
      </c>
      <c r="H1375" s="46">
        <f t="shared" si="136"/>
        <v>9.5</v>
      </c>
      <c r="I1375" s="46">
        <f t="shared" si="137"/>
        <v>6.75</v>
      </c>
      <c r="J1375" s="44" t="s">
        <v>302</v>
      </c>
      <c r="K1375" s="46">
        <v>38</v>
      </c>
      <c r="L1375" s="46">
        <v>27</v>
      </c>
      <c r="M1375" s="60">
        <v>16</v>
      </c>
      <c r="N1375" s="44">
        <v>3400</v>
      </c>
      <c r="O1375" s="44" t="s">
        <v>269</v>
      </c>
      <c r="P1375" s="52" t="s">
        <v>2068</v>
      </c>
      <c r="Q1375" s="66"/>
      <c r="R1375" s="167"/>
      <c r="S1375" s="45"/>
      <c r="T1375" s="49"/>
      <c r="U1375" s="49"/>
      <c r="V1375" s="49"/>
      <c r="W1375" s="49"/>
      <c r="X1375" s="49"/>
      <c r="Y1375" s="250" t="s">
        <v>269</v>
      </c>
    </row>
    <row r="1376" spans="2:25">
      <c r="B1376" s="26"/>
      <c r="C1376" s="39" t="s">
        <v>2063</v>
      </c>
      <c r="D1376" s="39" t="s">
        <v>301</v>
      </c>
      <c r="E1376" s="40">
        <v>7.3593999999999999</v>
      </c>
      <c r="F1376" s="40">
        <v>4.6093999999999999</v>
      </c>
      <c r="G1376" s="40">
        <v>1.6875</v>
      </c>
      <c r="H1376" s="40">
        <f t="shared" si="136"/>
        <v>10.734400000000001</v>
      </c>
      <c r="I1376" s="40">
        <f t="shared" si="137"/>
        <v>7.9843999999999999</v>
      </c>
      <c r="J1376" s="38" t="s">
        <v>302</v>
      </c>
      <c r="K1376" s="40">
        <v>42.9375</v>
      </c>
      <c r="L1376" s="40">
        <v>23.953099999999999</v>
      </c>
      <c r="M1376" s="61">
        <v>12</v>
      </c>
      <c r="N1376" s="38">
        <v>3400</v>
      </c>
      <c r="O1376" s="38" t="s">
        <v>269</v>
      </c>
      <c r="P1376" s="51" t="s">
        <v>2068</v>
      </c>
      <c r="Q1376" s="65"/>
      <c r="R1376" s="168"/>
      <c r="S1376" s="39"/>
      <c r="T1376" s="43"/>
      <c r="U1376" s="43"/>
      <c r="V1376" s="43"/>
      <c r="W1376" s="43"/>
      <c r="X1376" s="43"/>
      <c r="Y1376" s="250" t="s">
        <v>269</v>
      </c>
    </row>
    <row r="1377" spans="2:25">
      <c r="B1377" s="26"/>
      <c r="C1377" s="45" t="s">
        <v>2064</v>
      </c>
      <c r="D1377" s="45" t="s">
        <v>306</v>
      </c>
      <c r="E1377" s="46">
        <v>9.1562999999999999</v>
      </c>
      <c r="F1377" s="46">
        <v>8.1562000000000001</v>
      </c>
      <c r="G1377" s="46">
        <v>1</v>
      </c>
      <c r="H1377" s="46">
        <f t="shared" si="136"/>
        <v>11.1563</v>
      </c>
      <c r="I1377" s="46">
        <f t="shared" si="137"/>
        <v>10.1562</v>
      </c>
      <c r="J1377" s="44" t="s">
        <v>302</v>
      </c>
      <c r="K1377" s="46">
        <v>44.625</v>
      </c>
      <c r="L1377" s="46">
        <v>30.468699999999998</v>
      </c>
      <c r="M1377" s="60">
        <v>12</v>
      </c>
      <c r="N1377" s="44">
        <v>3401</v>
      </c>
      <c r="O1377" s="44" t="s">
        <v>2318</v>
      </c>
      <c r="P1377" s="52" t="s">
        <v>2068</v>
      </c>
      <c r="Q1377" s="66"/>
      <c r="R1377" s="167"/>
      <c r="S1377" s="45"/>
      <c r="T1377" s="49"/>
      <c r="U1377" s="49"/>
      <c r="V1377" s="49"/>
      <c r="W1377" s="49"/>
      <c r="X1377" s="49"/>
      <c r="Y1377" s="250" t="s">
        <v>2318</v>
      </c>
    </row>
    <row r="1378" spans="2:25">
      <c r="B1378" s="26"/>
      <c r="C1378" s="39" t="s">
        <v>2065</v>
      </c>
      <c r="D1378" s="39" t="s">
        <v>301</v>
      </c>
      <c r="E1378" s="40">
        <v>9.0312999999999999</v>
      </c>
      <c r="F1378" s="40">
        <v>8.0312000000000001</v>
      </c>
      <c r="G1378" s="40">
        <v>1.25</v>
      </c>
      <c r="H1378" s="40">
        <f t="shared" si="136"/>
        <v>11.5313</v>
      </c>
      <c r="I1378" s="40">
        <f t="shared" si="137"/>
        <v>10.5312</v>
      </c>
      <c r="J1378" s="38" t="s">
        <v>302</v>
      </c>
      <c r="K1378" s="40">
        <v>46.125</v>
      </c>
      <c r="L1378" s="40">
        <v>31.5</v>
      </c>
      <c r="M1378" s="61">
        <v>12</v>
      </c>
      <c r="N1378" s="38">
        <v>3401</v>
      </c>
      <c r="O1378" s="38" t="s">
        <v>2318</v>
      </c>
      <c r="P1378" s="51" t="s">
        <v>2068</v>
      </c>
      <c r="Q1378" s="65"/>
      <c r="R1378" s="168"/>
      <c r="S1378" s="39"/>
      <c r="T1378" s="43"/>
      <c r="U1378" s="43"/>
      <c r="V1378" s="43"/>
      <c r="W1378" s="43"/>
      <c r="X1378" s="43"/>
      <c r="Y1378" s="250" t="s">
        <v>2318</v>
      </c>
    </row>
    <row r="1379" spans="2:25">
      <c r="B1379" s="26"/>
      <c r="C1379" s="45" t="s">
        <v>2066</v>
      </c>
      <c r="D1379" s="45" t="s">
        <v>306</v>
      </c>
      <c r="E1379" s="46">
        <v>9.0625</v>
      </c>
      <c r="F1379" s="46">
        <v>2.5</v>
      </c>
      <c r="G1379" s="46">
        <v>1</v>
      </c>
      <c r="H1379" s="46">
        <f t="shared" si="136"/>
        <v>11.0625</v>
      </c>
      <c r="I1379" s="46">
        <f t="shared" si="137"/>
        <v>4.5</v>
      </c>
      <c r="J1379" s="44" t="s">
        <v>302</v>
      </c>
      <c r="K1379" s="46">
        <v>44.25</v>
      </c>
      <c r="L1379" s="46">
        <v>31.5</v>
      </c>
      <c r="M1379" s="60">
        <v>28</v>
      </c>
      <c r="N1379" s="44">
        <v>3402</v>
      </c>
      <c r="O1379" s="44" t="s">
        <v>269</v>
      </c>
      <c r="P1379" s="52" t="s">
        <v>2068</v>
      </c>
      <c r="Q1379" s="66"/>
      <c r="R1379" s="167"/>
      <c r="S1379" s="45"/>
      <c r="T1379" s="49"/>
      <c r="U1379" s="49"/>
      <c r="V1379" s="49"/>
      <c r="W1379" s="49"/>
      <c r="X1379" s="49"/>
      <c r="Y1379" s="250" t="s">
        <v>269</v>
      </c>
    </row>
    <row r="1380" spans="2:25">
      <c r="B1380" s="26"/>
      <c r="C1380" s="39" t="s">
        <v>2067</v>
      </c>
      <c r="D1380" s="39" t="s">
        <v>301</v>
      </c>
      <c r="E1380" s="40">
        <v>8.9219000000000008</v>
      </c>
      <c r="F1380" s="40">
        <v>2.3593999999999999</v>
      </c>
      <c r="G1380" s="40">
        <v>1.25</v>
      </c>
      <c r="H1380" s="40">
        <f t="shared" si="136"/>
        <v>11.421900000000001</v>
      </c>
      <c r="I1380" s="40">
        <f t="shared" si="137"/>
        <v>4.8593999999999999</v>
      </c>
      <c r="J1380" s="38" t="s">
        <v>302</v>
      </c>
      <c r="K1380" s="40">
        <v>45.6875</v>
      </c>
      <c r="L1380" s="40">
        <v>29.156300000000002</v>
      </c>
      <c r="M1380" s="61">
        <v>24</v>
      </c>
      <c r="N1380" s="38">
        <v>3402</v>
      </c>
      <c r="O1380" s="38" t="s">
        <v>2318</v>
      </c>
      <c r="P1380" s="51" t="s">
        <v>2068</v>
      </c>
      <c r="Q1380" s="65"/>
      <c r="R1380" s="168"/>
      <c r="S1380" s="39"/>
      <c r="T1380" s="43"/>
      <c r="U1380" s="43"/>
      <c r="V1380" s="43"/>
      <c r="W1380" s="43"/>
      <c r="X1380" s="43"/>
      <c r="Y1380" s="250" t="s">
        <v>2318</v>
      </c>
    </row>
    <row r="1381" spans="2:25">
      <c r="B1381" s="26"/>
      <c r="C1381" s="45" t="s">
        <v>265</v>
      </c>
      <c r="D1381" s="45" t="s">
        <v>306</v>
      </c>
      <c r="E1381" s="46">
        <v>4.8689999999999998</v>
      </c>
      <c r="F1381" s="46">
        <v>3.6970000000000001</v>
      </c>
      <c r="G1381" s="46">
        <v>1.306</v>
      </c>
      <c r="H1381" s="46">
        <f t="shared" si="136"/>
        <v>7.4809999999999999</v>
      </c>
      <c r="I1381" s="46">
        <f t="shared" si="137"/>
        <v>6.3090000000000002</v>
      </c>
      <c r="J1381" s="44" t="s">
        <v>302</v>
      </c>
      <c r="K1381" s="46">
        <v>45.225700000000003</v>
      </c>
      <c r="L1381" s="46">
        <v>31.828900000000001</v>
      </c>
      <c r="M1381" s="60">
        <v>30</v>
      </c>
      <c r="N1381" s="44">
        <v>3404</v>
      </c>
      <c r="O1381" s="44" t="s">
        <v>2318</v>
      </c>
      <c r="P1381" s="52" t="s">
        <v>264</v>
      </c>
      <c r="Q1381" s="66"/>
      <c r="R1381" s="167"/>
      <c r="S1381" s="45"/>
      <c r="T1381" s="49"/>
      <c r="U1381" s="49"/>
      <c r="V1381" s="49"/>
      <c r="W1381" s="49"/>
      <c r="X1381" s="49"/>
      <c r="Y1381" s="250" t="s">
        <v>2318</v>
      </c>
    </row>
    <row r="1382" spans="2:25">
      <c r="B1382" s="26"/>
      <c r="C1382" s="39" t="s">
        <v>797</v>
      </c>
      <c r="D1382" s="39" t="s">
        <v>94</v>
      </c>
      <c r="E1382" s="40">
        <v>4.71875</v>
      </c>
      <c r="F1382" s="40">
        <v>3.546875</v>
      </c>
      <c r="G1382" s="40">
        <v>1.5625</v>
      </c>
      <c r="H1382" s="40">
        <f t="shared" si="136"/>
        <v>7.84375</v>
      </c>
      <c r="I1382" s="40">
        <f t="shared" si="137"/>
        <v>6.671875</v>
      </c>
      <c r="J1382" s="38" t="s">
        <v>302</v>
      </c>
      <c r="K1382" s="40">
        <v>47.25</v>
      </c>
      <c r="L1382" s="40">
        <v>26.8124</v>
      </c>
      <c r="M1382" s="61">
        <v>24</v>
      </c>
      <c r="N1382" s="38">
        <v>3404</v>
      </c>
      <c r="O1382" s="38" t="s">
        <v>2318</v>
      </c>
      <c r="P1382" s="51" t="s">
        <v>796</v>
      </c>
      <c r="Q1382" s="65"/>
      <c r="R1382" s="168"/>
      <c r="S1382" s="39"/>
      <c r="T1382" s="43"/>
      <c r="U1382" s="43"/>
      <c r="V1382" s="43"/>
      <c r="W1382" s="43"/>
      <c r="X1382" s="43"/>
      <c r="Y1382" s="250" t="s">
        <v>2318</v>
      </c>
    </row>
    <row r="1383" spans="2:25">
      <c r="B1383" s="26"/>
      <c r="C1383" s="45" t="s">
        <v>246</v>
      </c>
      <c r="D1383" s="45" t="s">
        <v>2025</v>
      </c>
      <c r="E1383" s="46">
        <v>7.625</v>
      </c>
      <c r="F1383" s="46">
        <v>2.4375</v>
      </c>
      <c r="G1383" s="46">
        <v>5.1875</v>
      </c>
      <c r="H1383" s="46">
        <f t="shared" si="136"/>
        <v>18</v>
      </c>
      <c r="I1383" s="46">
        <f t="shared" si="137"/>
        <v>12.8125</v>
      </c>
      <c r="J1383" s="44" t="s">
        <v>302</v>
      </c>
      <c r="K1383" s="46">
        <v>43.625</v>
      </c>
      <c r="L1383" s="46">
        <v>28.0625</v>
      </c>
      <c r="M1383" s="60">
        <v>6</v>
      </c>
      <c r="N1383" s="44">
        <v>3406</v>
      </c>
      <c r="O1383" s="44" t="s">
        <v>245</v>
      </c>
      <c r="P1383" s="52" t="s">
        <v>248</v>
      </c>
      <c r="Q1383" s="66"/>
      <c r="R1383" s="167"/>
      <c r="S1383" s="45"/>
      <c r="T1383" s="49"/>
      <c r="U1383" s="49"/>
      <c r="V1383" s="49"/>
      <c r="W1383" s="49"/>
      <c r="X1383" s="49"/>
      <c r="Y1383" s="250" t="s">
        <v>245</v>
      </c>
    </row>
    <row r="1384" spans="2:25">
      <c r="B1384" s="26"/>
      <c r="C1384" s="39" t="s">
        <v>247</v>
      </c>
      <c r="D1384" s="39" t="s">
        <v>94</v>
      </c>
      <c r="E1384" s="40">
        <v>7.5</v>
      </c>
      <c r="F1384" s="40">
        <v>5.0625</v>
      </c>
      <c r="G1384" s="40">
        <v>2.3125</v>
      </c>
      <c r="H1384" s="40">
        <f t="shared" si="136"/>
        <v>12.125</v>
      </c>
      <c r="I1384" s="40">
        <f t="shared" si="137"/>
        <v>9.6875</v>
      </c>
      <c r="J1384" s="38" t="s">
        <v>302</v>
      </c>
      <c r="K1384" s="40">
        <v>36.332799999999999</v>
      </c>
      <c r="L1384" s="40">
        <v>29.1005</v>
      </c>
      <c r="M1384" s="61">
        <v>9</v>
      </c>
      <c r="N1384" s="38">
        <v>3406</v>
      </c>
      <c r="O1384" s="38" t="s">
        <v>245</v>
      </c>
      <c r="P1384" s="51" t="s">
        <v>248</v>
      </c>
      <c r="Q1384" s="65"/>
      <c r="R1384" s="168"/>
      <c r="S1384" s="39"/>
      <c r="T1384" s="43"/>
      <c r="U1384" s="43"/>
      <c r="V1384" s="43"/>
      <c r="W1384" s="43"/>
      <c r="X1384" s="43"/>
      <c r="Y1384" s="250" t="s">
        <v>245</v>
      </c>
    </row>
    <row r="1385" spans="2:25">
      <c r="B1385" s="26"/>
      <c r="C1385" s="45" t="s">
        <v>266</v>
      </c>
      <c r="D1385" s="45" t="s">
        <v>306</v>
      </c>
      <c r="E1385" s="46">
        <v>7.625</v>
      </c>
      <c r="F1385" s="46">
        <v>2.4375</v>
      </c>
      <c r="G1385" s="46">
        <v>5.1875</v>
      </c>
      <c r="H1385" s="46">
        <f t="shared" si="136"/>
        <v>18</v>
      </c>
      <c r="I1385" s="46">
        <f t="shared" si="137"/>
        <v>12.8125</v>
      </c>
      <c r="J1385" s="44"/>
      <c r="K1385" s="46">
        <v>25.625</v>
      </c>
      <c r="L1385" s="46">
        <v>18</v>
      </c>
      <c r="M1385" s="60">
        <v>2</v>
      </c>
      <c r="N1385" s="44">
        <v>3406</v>
      </c>
      <c r="O1385" s="44" t="s">
        <v>1351</v>
      </c>
      <c r="P1385" s="52" t="s">
        <v>264</v>
      </c>
      <c r="Q1385" s="66"/>
      <c r="R1385" s="167"/>
      <c r="S1385" s="45"/>
      <c r="T1385" s="49"/>
      <c r="U1385" s="49"/>
      <c r="V1385" s="49"/>
      <c r="W1385" s="49"/>
      <c r="X1385" s="49"/>
      <c r="Y1385" s="250" t="s">
        <v>1351</v>
      </c>
    </row>
    <row r="1386" spans="2:25">
      <c r="B1386" s="26"/>
      <c r="C1386" s="39" t="s">
        <v>267</v>
      </c>
      <c r="D1386" s="39" t="s">
        <v>301</v>
      </c>
      <c r="E1386" s="40">
        <v>7.5</v>
      </c>
      <c r="F1386" s="40">
        <v>5.0625</v>
      </c>
      <c r="G1386" s="40">
        <v>2.3125</v>
      </c>
      <c r="H1386" s="40">
        <f t="shared" si="136"/>
        <v>12.125</v>
      </c>
      <c r="I1386" s="40">
        <f t="shared" si="137"/>
        <v>9.6875</v>
      </c>
      <c r="J1386" s="38"/>
      <c r="K1386" s="40">
        <v>12.111000000000001</v>
      </c>
      <c r="L1386" s="40">
        <v>9.6999999999999993</v>
      </c>
      <c r="M1386" s="61">
        <v>1</v>
      </c>
      <c r="N1386" s="38">
        <v>3406</v>
      </c>
      <c r="O1386" s="38" t="s">
        <v>1338</v>
      </c>
      <c r="P1386" s="51" t="s">
        <v>264</v>
      </c>
      <c r="Q1386" s="65"/>
      <c r="R1386" s="168"/>
      <c r="S1386" s="39"/>
      <c r="T1386" s="43"/>
      <c r="U1386" s="43"/>
      <c r="V1386" s="43"/>
      <c r="W1386" s="43"/>
      <c r="X1386" s="43"/>
      <c r="Y1386" s="250" t="s">
        <v>1338</v>
      </c>
    </row>
    <row r="1387" spans="2:25">
      <c r="B1387" s="26"/>
      <c r="C1387" s="45" t="s">
        <v>2477</v>
      </c>
      <c r="D1387" s="45" t="s">
        <v>301</v>
      </c>
      <c r="E1387" s="46">
        <v>5.5</v>
      </c>
      <c r="F1387" s="46">
        <v>3</v>
      </c>
      <c r="G1387" s="46">
        <v>1.75</v>
      </c>
      <c r="H1387" s="46">
        <f t="shared" si="136"/>
        <v>9</v>
      </c>
      <c r="I1387" s="46">
        <f t="shared" si="137"/>
        <v>6.5</v>
      </c>
      <c r="J1387" s="44" t="s">
        <v>318</v>
      </c>
      <c r="K1387" s="46">
        <v>36.313000000000002</v>
      </c>
      <c r="L1387" s="46">
        <v>26.626000000000001</v>
      </c>
      <c r="M1387" s="60">
        <v>16</v>
      </c>
      <c r="N1387" s="44">
        <v>3407</v>
      </c>
      <c r="O1387" s="44" t="s">
        <v>269</v>
      </c>
      <c r="P1387" s="53">
        <v>44301</v>
      </c>
      <c r="Q1387" s="66"/>
      <c r="R1387" s="167"/>
      <c r="S1387" s="45"/>
      <c r="T1387" s="49"/>
      <c r="U1387" s="49"/>
      <c r="V1387" s="49"/>
      <c r="W1387" s="49"/>
      <c r="X1387" s="49"/>
      <c r="Y1387" s="250" t="s">
        <v>269</v>
      </c>
    </row>
    <row r="1388" spans="2:25">
      <c r="B1388" s="26"/>
      <c r="C1388" s="39" t="s">
        <v>2535</v>
      </c>
      <c r="D1388" s="39" t="s">
        <v>301</v>
      </c>
      <c r="E1388" s="40">
        <v>6.6875</v>
      </c>
      <c r="F1388" s="40">
        <v>5.15625</v>
      </c>
      <c r="G1388" s="40">
        <v>1.5</v>
      </c>
      <c r="H1388" s="40">
        <f t="shared" si="136"/>
        <v>9.6875</v>
      </c>
      <c r="I1388" s="40">
        <f t="shared" si="137"/>
        <v>8.15625</v>
      </c>
      <c r="J1388" s="38" t="s">
        <v>318</v>
      </c>
      <c r="K1388" s="40">
        <v>38.375</v>
      </c>
      <c r="L1388" s="40">
        <v>24.468699999999998</v>
      </c>
      <c r="M1388" s="61">
        <v>12</v>
      </c>
      <c r="N1388" s="38">
        <v>3408</v>
      </c>
      <c r="O1388" s="38" t="s">
        <v>269</v>
      </c>
      <c r="P1388" s="57">
        <v>44508</v>
      </c>
      <c r="Q1388" s="65"/>
      <c r="R1388" s="168"/>
      <c r="S1388" s="39"/>
      <c r="T1388" s="43"/>
      <c r="U1388" s="43"/>
      <c r="V1388" s="43"/>
      <c r="W1388" s="43"/>
      <c r="X1388" s="43"/>
      <c r="Y1388" s="250" t="s">
        <v>269</v>
      </c>
    </row>
    <row r="1389" spans="2:25">
      <c r="B1389" s="26"/>
      <c r="C1389" s="45" t="s">
        <v>2532</v>
      </c>
      <c r="D1389" s="45" t="s">
        <v>306</v>
      </c>
      <c r="E1389" s="46">
        <v>6.6875</v>
      </c>
      <c r="F1389" s="46">
        <v>5.15625</v>
      </c>
      <c r="G1389" s="46">
        <v>1.5</v>
      </c>
      <c r="H1389" s="46">
        <f t="shared" si="136"/>
        <v>9.6875</v>
      </c>
      <c r="I1389" s="46">
        <f t="shared" si="137"/>
        <v>8.15625</v>
      </c>
      <c r="J1389" s="44"/>
      <c r="K1389" s="46">
        <f>H1389*1</f>
        <v>9.6875</v>
      </c>
      <c r="L1389" s="46">
        <f>I1389</f>
        <v>8.15625</v>
      </c>
      <c r="M1389" s="60">
        <v>1</v>
      </c>
      <c r="N1389" s="44">
        <v>3408</v>
      </c>
      <c r="O1389" s="44" t="s">
        <v>1338</v>
      </c>
      <c r="P1389" s="53">
        <v>44504</v>
      </c>
      <c r="Q1389" s="66" t="s">
        <v>2534</v>
      </c>
      <c r="R1389" s="167"/>
      <c r="S1389" s="45"/>
      <c r="T1389" s="49"/>
      <c r="U1389" s="49"/>
      <c r="V1389" s="49"/>
      <c r="W1389" s="49"/>
      <c r="X1389" s="49"/>
      <c r="Y1389" s="250" t="s">
        <v>1338</v>
      </c>
    </row>
    <row r="1390" spans="2:25">
      <c r="B1390" s="26"/>
      <c r="C1390" s="39" t="s">
        <v>2533</v>
      </c>
      <c r="D1390" s="39" t="s">
        <v>301</v>
      </c>
      <c r="E1390" s="40">
        <v>6.5</v>
      </c>
      <c r="F1390" s="40">
        <v>5</v>
      </c>
      <c r="G1390" s="40">
        <v>1.5</v>
      </c>
      <c r="H1390" s="40">
        <f t="shared" si="136"/>
        <v>9.5</v>
      </c>
      <c r="I1390" s="40">
        <f t="shared" si="137"/>
        <v>8</v>
      </c>
      <c r="J1390" s="38"/>
      <c r="K1390" s="40">
        <f>H1390*1</f>
        <v>9.5</v>
      </c>
      <c r="L1390" s="40">
        <f>I1390</f>
        <v>8</v>
      </c>
      <c r="M1390" s="61">
        <v>1</v>
      </c>
      <c r="N1390" s="38">
        <v>3408</v>
      </c>
      <c r="O1390" s="38" t="s">
        <v>1338</v>
      </c>
      <c r="P1390" s="57">
        <v>44504</v>
      </c>
      <c r="Q1390" s="65"/>
      <c r="R1390" s="168"/>
      <c r="S1390" s="39"/>
      <c r="T1390" s="43"/>
      <c r="U1390" s="43"/>
      <c r="V1390" s="43"/>
      <c r="W1390" s="43"/>
      <c r="X1390" s="43"/>
      <c r="Y1390" s="250" t="s">
        <v>1338</v>
      </c>
    </row>
    <row r="1391" spans="2:25">
      <c r="B1391" s="26"/>
      <c r="C1391" s="45" t="s">
        <v>2547</v>
      </c>
      <c r="D1391" s="45" t="s">
        <v>301</v>
      </c>
      <c r="E1391" s="46">
        <v>3.75</v>
      </c>
      <c r="F1391" s="46">
        <v>3.75</v>
      </c>
      <c r="G1391" s="46">
        <v>1.75</v>
      </c>
      <c r="H1391" s="46">
        <f t="shared" si="136"/>
        <v>7.25</v>
      </c>
      <c r="I1391" s="46">
        <f t="shared" si="137"/>
        <v>7.25</v>
      </c>
      <c r="J1391" s="44" t="s">
        <v>318</v>
      </c>
      <c r="K1391" s="46">
        <v>44.625</v>
      </c>
      <c r="L1391" s="46">
        <v>29.375</v>
      </c>
      <c r="M1391" s="60">
        <v>24</v>
      </c>
      <c r="N1391" s="44">
        <v>3409</v>
      </c>
      <c r="O1391" s="44" t="s">
        <v>269</v>
      </c>
      <c r="P1391" s="53">
        <v>44530</v>
      </c>
      <c r="Q1391" s="66"/>
      <c r="R1391" s="167"/>
      <c r="S1391" s="45"/>
      <c r="T1391" s="49"/>
      <c r="U1391" s="49"/>
      <c r="V1391" s="49"/>
      <c r="W1391" s="49"/>
      <c r="X1391" s="49"/>
      <c r="Y1391" s="250" t="s">
        <v>269</v>
      </c>
    </row>
    <row r="1392" spans="2:25">
      <c r="B1392" s="26"/>
      <c r="C1392" s="39" t="s">
        <v>1329</v>
      </c>
      <c r="D1392" s="39" t="s">
        <v>2025</v>
      </c>
      <c r="E1392" s="40">
        <v>3.0625</v>
      </c>
      <c r="F1392" s="40">
        <v>3.0625</v>
      </c>
      <c r="G1392" s="40">
        <v>1.3125</v>
      </c>
      <c r="H1392" s="40">
        <f>E1392+G1392*2</f>
        <v>5.6875</v>
      </c>
      <c r="I1392" s="40">
        <f>F1392+G1392*2</f>
        <v>5.6875</v>
      </c>
      <c r="J1392" s="38" t="s">
        <v>302</v>
      </c>
      <c r="K1392" s="40">
        <v>41.319600000000001</v>
      </c>
      <c r="L1392" s="40">
        <v>29.514099999999999</v>
      </c>
      <c r="M1392" s="61">
        <v>35</v>
      </c>
      <c r="N1392" s="38">
        <v>3411</v>
      </c>
      <c r="O1392" s="38" t="s">
        <v>2318</v>
      </c>
      <c r="P1392" s="51" t="s">
        <v>1331</v>
      </c>
      <c r="Q1392" s="65"/>
      <c r="R1392" s="168"/>
      <c r="S1392" s="39"/>
      <c r="T1392" s="43"/>
      <c r="U1392" s="43"/>
      <c r="V1392" s="43"/>
      <c r="W1392" s="43"/>
      <c r="X1392" s="43"/>
      <c r="Y1392" s="250" t="s">
        <v>2318</v>
      </c>
    </row>
    <row r="1393" spans="2:25">
      <c r="B1393" s="26"/>
      <c r="C1393" s="45" t="s">
        <v>1330</v>
      </c>
      <c r="D1393" s="45" t="s">
        <v>94</v>
      </c>
      <c r="E1393" s="46">
        <v>3.0625</v>
      </c>
      <c r="F1393" s="46">
        <v>3.0625</v>
      </c>
      <c r="G1393" s="46">
        <v>1.5625</v>
      </c>
      <c r="H1393" s="46">
        <f>E1393+G1393*2</f>
        <v>6.1875</v>
      </c>
      <c r="I1393" s="46">
        <f>F1393+G1393*2</f>
        <v>6.1875</v>
      </c>
      <c r="J1393" s="44" t="s">
        <v>302</v>
      </c>
      <c r="K1393" s="46">
        <v>43.532600000000002</v>
      </c>
      <c r="L1393" s="46">
        <v>31.0946</v>
      </c>
      <c r="M1393" s="60">
        <v>35</v>
      </c>
      <c r="N1393" s="44">
        <v>3411</v>
      </c>
      <c r="O1393" s="44" t="s">
        <v>2318</v>
      </c>
      <c r="P1393" s="52" t="s">
        <v>1331</v>
      </c>
      <c r="Q1393" s="66"/>
      <c r="R1393" s="167"/>
      <c r="S1393" s="45"/>
      <c r="T1393" s="49"/>
      <c r="U1393" s="49"/>
      <c r="V1393" s="49"/>
      <c r="W1393" s="49"/>
      <c r="X1393" s="49"/>
      <c r="Y1393" s="250" t="s">
        <v>2318</v>
      </c>
    </row>
    <row r="1394" spans="2:25">
      <c r="B1394" s="26"/>
      <c r="C1394" s="39" t="s">
        <v>1340</v>
      </c>
      <c r="D1394" s="39" t="s">
        <v>2025</v>
      </c>
      <c r="E1394" s="40">
        <v>4.625</v>
      </c>
      <c r="F1394" s="40">
        <v>3.125</v>
      </c>
      <c r="G1394" s="40">
        <v>2</v>
      </c>
      <c r="H1394" s="40">
        <f t="shared" ref="H1394:H1420" si="138">(E1394+G1394*2)</f>
        <v>8.625</v>
      </c>
      <c r="I1394" s="40">
        <f t="shared" ref="I1394:I1420" si="139">(F1394+G1394*2)</f>
        <v>7.125</v>
      </c>
      <c r="J1394" s="38"/>
      <c r="K1394" s="40">
        <v>14</v>
      </c>
      <c r="L1394" s="40">
        <v>8.5</v>
      </c>
      <c r="M1394" s="61">
        <v>2</v>
      </c>
      <c r="N1394" s="38">
        <v>3412</v>
      </c>
      <c r="O1394" s="38" t="s">
        <v>1338</v>
      </c>
      <c r="P1394" s="51" t="s">
        <v>1361</v>
      </c>
      <c r="Q1394" s="65"/>
      <c r="R1394" s="168"/>
      <c r="S1394" s="39"/>
      <c r="T1394" s="43"/>
      <c r="U1394" s="43"/>
      <c r="V1394" s="43"/>
      <c r="W1394" s="43"/>
      <c r="X1394" s="43"/>
      <c r="Y1394" s="250" t="s">
        <v>1338</v>
      </c>
    </row>
    <row r="1395" spans="2:25">
      <c r="B1395" s="26"/>
      <c r="C1395" s="45" t="s">
        <v>1341</v>
      </c>
      <c r="D1395" s="45" t="s">
        <v>94</v>
      </c>
      <c r="E1395" s="46">
        <v>4.5</v>
      </c>
      <c r="F1395" s="46">
        <v>3</v>
      </c>
      <c r="G1395" s="46">
        <v>2</v>
      </c>
      <c r="H1395" s="46">
        <f t="shared" si="138"/>
        <v>8.5</v>
      </c>
      <c r="I1395" s="46">
        <f t="shared" si="139"/>
        <v>7</v>
      </c>
      <c r="J1395" s="44"/>
      <c r="K1395" s="46">
        <v>14.375</v>
      </c>
      <c r="L1395" s="46">
        <v>8.6880000000000006</v>
      </c>
      <c r="M1395" s="60">
        <v>2</v>
      </c>
      <c r="N1395" s="44">
        <v>3412</v>
      </c>
      <c r="O1395" s="44" t="s">
        <v>1338</v>
      </c>
      <c r="P1395" s="52" t="s">
        <v>1361</v>
      </c>
      <c r="Q1395" s="66"/>
      <c r="R1395" s="167"/>
      <c r="S1395" s="45"/>
      <c r="T1395" s="49"/>
      <c r="U1395" s="49"/>
      <c r="V1395" s="49"/>
      <c r="W1395" s="49"/>
      <c r="X1395" s="49"/>
      <c r="Y1395" s="250" t="s">
        <v>1338</v>
      </c>
    </row>
    <row r="1396" spans="2:25">
      <c r="B1396" s="26"/>
      <c r="C1396" s="39" t="s">
        <v>1342</v>
      </c>
      <c r="D1396" s="39" t="s">
        <v>94</v>
      </c>
      <c r="E1396" s="40">
        <v>3.75</v>
      </c>
      <c r="F1396" s="40">
        <v>3.125</v>
      </c>
      <c r="G1396" s="40">
        <v>1.5</v>
      </c>
      <c r="H1396" s="40">
        <f t="shared" si="138"/>
        <v>6.75</v>
      </c>
      <c r="I1396" s="40">
        <f t="shared" si="139"/>
        <v>6.125</v>
      </c>
      <c r="J1396" s="38" t="s">
        <v>302</v>
      </c>
      <c r="K1396" s="40">
        <v>33.753900000000002</v>
      </c>
      <c r="L1396" s="40">
        <v>24.503</v>
      </c>
      <c r="M1396" s="61">
        <v>20</v>
      </c>
      <c r="N1396" s="38">
        <v>3413</v>
      </c>
      <c r="O1396" s="38" t="s">
        <v>269</v>
      </c>
      <c r="P1396" s="51" t="s">
        <v>1361</v>
      </c>
      <c r="Q1396" s="65"/>
      <c r="R1396" s="168"/>
      <c r="S1396" s="39"/>
      <c r="T1396" s="43"/>
      <c r="U1396" s="43"/>
      <c r="V1396" s="43"/>
      <c r="W1396" s="43"/>
      <c r="X1396" s="43"/>
      <c r="Y1396" s="250" t="s">
        <v>269</v>
      </c>
    </row>
    <row r="1397" spans="2:25">
      <c r="B1397" s="26"/>
      <c r="C1397" s="45" t="s">
        <v>1343</v>
      </c>
      <c r="D1397" s="45" t="s">
        <v>2025</v>
      </c>
      <c r="E1397" s="46">
        <v>8.125</v>
      </c>
      <c r="F1397" s="46">
        <v>2.125</v>
      </c>
      <c r="G1397" s="46">
        <v>0.5625</v>
      </c>
      <c r="H1397" s="46">
        <f t="shared" si="138"/>
        <v>9.25</v>
      </c>
      <c r="I1397" s="46">
        <f t="shared" si="139"/>
        <v>3.25</v>
      </c>
      <c r="J1397" s="44" t="s">
        <v>302</v>
      </c>
      <c r="K1397" s="46">
        <v>37.180300000000003</v>
      </c>
      <c r="L1397" s="46">
        <v>26.363</v>
      </c>
      <c r="M1397" s="60">
        <v>32</v>
      </c>
      <c r="N1397" s="44">
        <v>3414</v>
      </c>
      <c r="O1397" s="44" t="s">
        <v>2318</v>
      </c>
      <c r="P1397" s="52" t="s">
        <v>1361</v>
      </c>
      <c r="Q1397" s="66"/>
      <c r="R1397" s="167"/>
      <c r="S1397" s="45"/>
      <c r="T1397" s="49"/>
      <c r="U1397" s="49"/>
      <c r="V1397" s="49"/>
      <c r="W1397" s="49"/>
      <c r="X1397" s="49"/>
      <c r="Y1397" s="250" t="s">
        <v>2318</v>
      </c>
    </row>
    <row r="1398" spans="2:25">
      <c r="B1398" s="26"/>
      <c r="C1398" s="39" t="s">
        <v>1344</v>
      </c>
      <c r="D1398" s="39" t="s">
        <v>94</v>
      </c>
      <c r="E1398" s="40">
        <v>8</v>
      </c>
      <c r="F1398" s="40">
        <v>2</v>
      </c>
      <c r="G1398" s="40">
        <v>1.5</v>
      </c>
      <c r="H1398" s="40">
        <f t="shared" si="138"/>
        <v>11</v>
      </c>
      <c r="I1398" s="40">
        <f t="shared" si="139"/>
        <v>5</v>
      </c>
      <c r="J1398" s="38" t="s">
        <v>302</v>
      </c>
      <c r="K1398" s="40">
        <v>33</v>
      </c>
      <c r="L1398" s="40">
        <v>25</v>
      </c>
      <c r="M1398" s="61">
        <v>15</v>
      </c>
      <c r="N1398" s="38">
        <v>3414</v>
      </c>
      <c r="O1398" s="38" t="s">
        <v>2318</v>
      </c>
      <c r="P1398" s="51" t="s">
        <v>1361</v>
      </c>
      <c r="Q1398" s="65"/>
      <c r="R1398" s="168"/>
      <c r="S1398" s="39"/>
      <c r="T1398" s="43"/>
      <c r="U1398" s="43"/>
      <c r="V1398" s="43"/>
      <c r="W1398" s="43"/>
      <c r="X1398" s="43"/>
      <c r="Y1398" s="250" t="s">
        <v>2318</v>
      </c>
    </row>
    <row r="1399" spans="2:25">
      <c r="B1399" s="26"/>
      <c r="C1399" s="45" t="s">
        <v>2469</v>
      </c>
      <c r="D1399" s="45" t="s">
        <v>2025</v>
      </c>
      <c r="E1399" s="46">
        <v>8.125</v>
      </c>
      <c r="F1399" s="46">
        <v>2.125</v>
      </c>
      <c r="G1399" s="46">
        <v>0.5625</v>
      </c>
      <c r="H1399" s="46">
        <f t="shared" si="138"/>
        <v>9.25</v>
      </c>
      <c r="I1399" s="46">
        <f t="shared" si="139"/>
        <v>3.25</v>
      </c>
      <c r="J1399" s="44"/>
      <c r="K1399" s="46">
        <f>H1399*1</f>
        <v>9.25</v>
      </c>
      <c r="L1399" s="46">
        <f>I1399</f>
        <v>3.25</v>
      </c>
      <c r="M1399" s="60">
        <v>1</v>
      </c>
      <c r="N1399" s="44">
        <v>3414</v>
      </c>
      <c r="O1399" s="44" t="s">
        <v>1338</v>
      </c>
      <c r="P1399" s="53">
        <v>44258</v>
      </c>
      <c r="Q1399" s="66"/>
      <c r="R1399" s="167"/>
      <c r="S1399" s="45"/>
      <c r="T1399" s="49"/>
      <c r="U1399" s="49"/>
      <c r="V1399" s="49"/>
      <c r="W1399" s="49"/>
      <c r="X1399" s="49"/>
      <c r="Y1399" s="250" t="s">
        <v>1338</v>
      </c>
    </row>
    <row r="1400" spans="2:25">
      <c r="B1400" s="26"/>
      <c r="C1400" s="39" t="s">
        <v>2470</v>
      </c>
      <c r="D1400" s="39" t="s">
        <v>94</v>
      </c>
      <c r="E1400" s="40">
        <v>8</v>
      </c>
      <c r="F1400" s="40">
        <v>2</v>
      </c>
      <c r="G1400" s="40">
        <v>1.5</v>
      </c>
      <c r="H1400" s="40">
        <f t="shared" si="138"/>
        <v>11</v>
      </c>
      <c r="I1400" s="40">
        <f t="shared" si="139"/>
        <v>5</v>
      </c>
      <c r="J1400" s="38"/>
      <c r="K1400" s="40">
        <f>H1400*1</f>
        <v>11</v>
      </c>
      <c r="L1400" s="40">
        <f>I1400</f>
        <v>5</v>
      </c>
      <c r="M1400" s="61">
        <v>1</v>
      </c>
      <c r="N1400" s="38">
        <v>3414</v>
      </c>
      <c r="O1400" s="38" t="s">
        <v>1338</v>
      </c>
      <c r="P1400" s="57">
        <v>44258</v>
      </c>
      <c r="Q1400" s="65"/>
      <c r="R1400" s="168"/>
      <c r="S1400" s="39"/>
      <c r="T1400" s="43"/>
      <c r="U1400" s="43"/>
      <c r="V1400" s="43"/>
      <c r="W1400" s="43"/>
      <c r="X1400" s="43"/>
      <c r="Y1400" s="250" t="s">
        <v>1338</v>
      </c>
    </row>
    <row r="1401" spans="2:25">
      <c r="B1401" s="26"/>
      <c r="C1401" s="45" t="s">
        <v>1345</v>
      </c>
      <c r="D1401" s="45" t="s">
        <v>2025</v>
      </c>
      <c r="E1401" s="46">
        <v>6.125</v>
      </c>
      <c r="F1401" s="46">
        <v>5.625</v>
      </c>
      <c r="G1401" s="46">
        <v>0.75</v>
      </c>
      <c r="H1401" s="46">
        <f t="shared" si="138"/>
        <v>7.625</v>
      </c>
      <c r="I1401" s="46">
        <f t="shared" si="139"/>
        <v>7.125</v>
      </c>
      <c r="J1401" s="44" t="s">
        <v>302</v>
      </c>
      <c r="K1401" s="46">
        <v>38.283000000000001</v>
      </c>
      <c r="L1401" s="46">
        <v>28.625</v>
      </c>
      <c r="M1401" s="60">
        <v>20</v>
      </c>
      <c r="N1401" s="44">
        <v>3415</v>
      </c>
      <c r="O1401" s="44" t="s">
        <v>2318</v>
      </c>
      <c r="P1401" s="52" t="s">
        <v>1361</v>
      </c>
      <c r="Q1401" s="66"/>
      <c r="R1401" s="167"/>
      <c r="S1401" s="45"/>
      <c r="T1401" s="49"/>
      <c r="U1401" s="49"/>
      <c r="V1401" s="49"/>
      <c r="W1401" s="49"/>
      <c r="X1401" s="49"/>
      <c r="Y1401" s="250" t="s">
        <v>2318</v>
      </c>
    </row>
    <row r="1402" spans="2:25">
      <c r="B1402" s="26"/>
      <c r="C1402" s="39" t="s">
        <v>1346</v>
      </c>
      <c r="D1402" s="39" t="s">
        <v>94</v>
      </c>
      <c r="E1402" s="40">
        <v>6</v>
      </c>
      <c r="F1402" s="40">
        <v>5.5</v>
      </c>
      <c r="G1402" s="40">
        <v>1.5</v>
      </c>
      <c r="H1402" s="40">
        <f t="shared" si="138"/>
        <v>9</v>
      </c>
      <c r="I1402" s="40">
        <f t="shared" si="139"/>
        <v>8.5</v>
      </c>
      <c r="J1402" s="38" t="s">
        <v>302</v>
      </c>
      <c r="K1402" s="40">
        <v>36</v>
      </c>
      <c r="L1402" s="40">
        <v>25.5</v>
      </c>
      <c r="M1402" s="61">
        <v>12</v>
      </c>
      <c r="N1402" s="38">
        <v>3415</v>
      </c>
      <c r="O1402" s="38" t="s">
        <v>2318</v>
      </c>
      <c r="P1402" s="51" t="s">
        <v>1361</v>
      </c>
      <c r="Q1402" s="65"/>
      <c r="R1402" s="168"/>
      <c r="S1402" s="39"/>
      <c r="T1402" s="43"/>
      <c r="U1402" s="43"/>
      <c r="V1402" s="43"/>
      <c r="W1402" s="43"/>
      <c r="X1402" s="43"/>
      <c r="Y1402" s="250" t="s">
        <v>2318</v>
      </c>
    </row>
    <row r="1403" spans="2:25">
      <c r="B1403" s="26"/>
      <c r="C1403" s="45" t="s">
        <v>1347</v>
      </c>
      <c r="D1403" s="45" t="s">
        <v>2025</v>
      </c>
      <c r="E1403" s="46">
        <v>10.5625</v>
      </c>
      <c r="F1403" s="46">
        <v>6.1875</v>
      </c>
      <c r="G1403" s="46">
        <v>0.625</v>
      </c>
      <c r="H1403" s="46">
        <f t="shared" si="138"/>
        <v>11.8125</v>
      </c>
      <c r="I1403" s="46">
        <f t="shared" si="139"/>
        <v>7.4375</v>
      </c>
      <c r="J1403" s="44" t="s">
        <v>302</v>
      </c>
      <c r="K1403" s="46">
        <v>35.598999999999997</v>
      </c>
      <c r="L1403" s="46">
        <v>25.457999999999998</v>
      </c>
      <c r="M1403" s="60">
        <v>9</v>
      </c>
      <c r="N1403" s="44">
        <v>3416</v>
      </c>
      <c r="O1403" s="44" t="s">
        <v>2318</v>
      </c>
      <c r="P1403" s="52" t="s">
        <v>1361</v>
      </c>
      <c r="Q1403" s="66"/>
      <c r="R1403" s="167"/>
      <c r="S1403" s="45"/>
      <c r="T1403" s="49"/>
      <c r="U1403" s="49"/>
      <c r="V1403" s="49"/>
      <c r="W1403" s="49"/>
      <c r="X1403" s="49"/>
      <c r="Y1403" s="250" t="s">
        <v>2318</v>
      </c>
    </row>
    <row r="1404" spans="2:25">
      <c r="B1404" s="26"/>
      <c r="C1404" s="39" t="s">
        <v>1348</v>
      </c>
      <c r="D1404" s="39" t="s">
        <v>94</v>
      </c>
      <c r="E1404" s="40">
        <v>10.4375</v>
      </c>
      <c r="F1404" s="40">
        <v>6.0625</v>
      </c>
      <c r="G1404" s="40">
        <v>2</v>
      </c>
      <c r="H1404" s="40">
        <f t="shared" si="138"/>
        <v>14.4375</v>
      </c>
      <c r="I1404" s="40">
        <f t="shared" si="139"/>
        <v>10.0625</v>
      </c>
      <c r="J1404" s="38" t="s">
        <v>302</v>
      </c>
      <c r="K1404" s="40">
        <v>28.888999999999999</v>
      </c>
      <c r="L1404" s="40">
        <v>20.128</v>
      </c>
      <c r="M1404" s="61">
        <v>4</v>
      </c>
      <c r="N1404" s="38">
        <v>3416</v>
      </c>
      <c r="O1404" s="38" t="s">
        <v>2318</v>
      </c>
      <c r="P1404" s="51" t="s">
        <v>1361</v>
      </c>
      <c r="Q1404" s="65"/>
      <c r="R1404" s="168"/>
      <c r="S1404" s="39"/>
      <c r="T1404" s="43"/>
      <c r="U1404" s="43"/>
      <c r="V1404" s="43"/>
      <c r="W1404" s="43"/>
      <c r="X1404" s="43"/>
      <c r="Y1404" s="250" t="s">
        <v>2318</v>
      </c>
    </row>
    <row r="1405" spans="2:25">
      <c r="B1405" s="26"/>
      <c r="C1405" s="45" t="s">
        <v>249</v>
      </c>
      <c r="D1405" s="45" t="s">
        <v>2025</v>
      </c>
      <c r="E1405" s="46">
        <v>6.0625</v>
      </c>
      <c r="F1405" s="46">
        <v>3.9375</v>
      </c>
      <c r="G1405" s="46">
        <v>0.75</v>
      </c>
      <c r="H1405" s="46">
        <f t="shared" si="138"/>
        <v>7.5625</v>
      </c>
      <c r="I1405" s="46">
        <f t="shared" si="139"/>
        <v>5.4375</v>
      </c>
      <c r="J1405" s="44" t="s">
        <v>302</v>
      </c>
      <c r="K1405" s="46">
        <v>38.003</v>
      </c>
      <c r="L1405" s="46">
        <v>27.414000000000001</v>
      </c>
      <c r="M1405" s="60">
        <v>25</v>
      </c>
      <c r="N1405" s="44">
        <v>3417</v>
      </c>
      <c r="O1405" s="44" t="s">
        <v>2318</v>
      </c>
      <c r="P1405" s="52" t="s">
        <v>1361</v>
      </c>
      <c r="Q1405" s="66"/>
      <c r="R1405" s="167"/>
      <c r="S1405" s="45"/>
      <c r="T1405" s="49"/>
      <c r="U1405" s="49"/>
      <c r="V1405" s="49"/>
      <c r="W1405" s="49"/>
      <c r="X1405" s="49"/>
      <c r="Y1405" s="250" t="s">
        <v>2318</v>
      </c>
    </row>
    <row r="1406" spans="2:25">
      <c r="B1406" s="26"/>
      <c r="C1406" s="39" t="s">
        <v>1349</v>
      </c>
      <c r="D1406" s="39" t="s">
        <v>94</v>
      </c>
      <c r="E1406" s="40">
        <v>5.9375</v>
      </c>
      <c r="F1406" s="40">
        <v>3.8125</v>
      </c>
      <c r="G1406" s="40">
        <v>1.5</v>
      </c>
      <c r="H1406" s="40">
        <f t="shared" si="138"/>
        <v>8.9375</v>
      </c>
      <c r="I1406" s="40">
        <f t="shared" si="139"/>
        <v>6.8125</v>
      </c>
      <c r="J1406" s="38" t="s">
        <v>302</v>
      </c>
      <c r="K1406" s="40">
        <v>35.750100000000003</v>
      </c>
      <c r="L1406" s="40">
        <v>27.25</v>
      </c>
      <c r="M1406" s="61">
        <v>16</v>
      </c>
      <c r="N1406" s="38">
        <v>3417</v>
      </c>
      <c r="O1406" s="38" t="s">
        <v>2318</v>
      </c>
      <c r="P1406" s="51" t="s">
        <v>1361</v>
      </c>
      <c r="Q1406" s="65"/>
      <c r="R1406" s="168"/>
      <c r="S1406" s="39"/>
      <c r="T1406" s="43"/>
      <c r="U1406" s="43"/>
      <c r="V1406" s="43"/>
      <c r="W1406" s="43"/>
      <c r="X1406" s="43"/>
      <c r="Y1406" s="250" t="s">
        <v>2318</v>
      </c>
    </row>
    <row r="1407" spans="2:25">
      <c r="B1407" s="26"/>
      <c r="C1407" s="45" t="s">
        <v>1354</v>
      </c>
      <c r="D1407" s="45" t="s">
        <v>94</v>
      </c>
      <c r="E1407" s="46">
        <v>3</v>
      </c>
      <c r="F1407" s="46">
        <v>2.125</v>
      </c>
      <c r="G1407" s="46">
        <v>1</v>
      </c>
      <c r="H1407" s="46">
        <f t="shared" si="138"/>
        <v>5</v>
      </c>
      <c r="I1407" s="46">
        <f t="shared" si="139"/>
        <v>4.125</v>
      </c>
      <c r="J1407" s="44" t="s">
        <v>302</v>
      </c>
      <c r="K1407" s="46">
        <v>45</v>
      </c>
      <c r="L1407" s="46">
        <v>24</v>
      </c>
      <c r="M1407" s="60">
        <v>54</v>
      </c>
      <c r="N1407" s="44">
        <v>3419</v>
      </c>
      <c r="O1407" s="44" t="s">
        <v>2318</v>
      </c>
      <c r="P1407" s="52" t="s">
        <v>1361</v>
      </c>
      <c r="Q1407" s="66"/>
      <c r="R1407" s="167"/>
      <c r="S1407" s="45"/>
      <c r="T1407" s="49"/>
      <c r="U1407" s="49"/>
      <c r="V1407" s="49"/>
      <c r="W1407" s="49"/>
      <c r="X1407" s="49"/>
      <c r="Y1407" s="250" t="s">
        <v>2318</v>
      </c>
    </row>
    <row r="1408" spans="2:25">
      <c r="B1408" s="26"/>
      <c r="C1408" s="39" t="s">
        <v>2127</v>
      </c>
      <c r="D1408" s="39" t="s">
        <v>94</v>
      </c>
      <c r="E1408" s="40">
        <v>3</v>
      </c>
      <c r="F1408" s="40">
        <v>2.125</v>
      </c>
      <c r="G1408" s="40">
        <v>1</v>
      </c>
      <c r="H1408" s="40">
        <f t="shared" si="138"/>
        <v>5</v>
      </c>
      <c r="I1408" s="40">
        <f t="shared" si="139"/>
        <v>4.125</v>
      </c>
      <c r="J1408" s="38"/>
      <c r="K1408" s="40">
        <f>H1408</f>
        <v>5</v>
      </c>
      <c r="L1408" s="40">
        <f>I1408</f>
        <v>4.125</v>
      </c>
      <c r="M1408" s="61">
        <v>1</v>
      </c>
      <c r="N1408" s="38">
        <v>3419</v>
      </c>
      <c r="O1408" s="38" t="s">
        <v>1338</v>
      </c>
      <c r="P1408" s="51" t="s">
        <v>2128</v>
      </c>
      <c r="Q1408" s="65"/>
      <c r="R1408" s="168"/>
      <c r="S1408" s="39"/>
      <c r="T1408" s="43"/>
      <c r="U1408" s="43"/>
      <c r="V1408" s="43"/>
      <c r="W1408" s="43"/>
      <c r="X1408" s="43"/>
      <c r="Y1408" s="250" t="s">
        <v>1338</v>
      </c>
    </row>
    <row r="1409" spans="2:25">
      <c r="B1409" s="26"/>
      <c r="C1409" s="45" t="s">
        <v>1355</v>
      </c>
      <c r="D1409" s="45" t="s">
        <v>2025</v>
      </c>
      <c r="E1409" s="46">
        <v>9.25</v>
      </c>
      <c r="F1409" s="46">
        <v>5.25</v>
      </c>
      <c r="G1409" s="46">
        <v>3.3690000000000002</v>
      </c>
      <c r="H1409" s="46">
        <f t="shared" si="138"/>
        <v>15.988</v>
      </c>
      <c r="I1409" s="46">
        <f t="shared" si="139"/>
        <v>11.988</v>
      </c>
      <c r="J1409" s="44" t="s">
        <v>302</v>
      </c>
      <c r="K1409" s="46">
        <v>39.119</v>
      </c>
      <c r="L1409" s="46">
        <v>27.488</v>
      </c>
      <c r="M1409" s="60">
        <v>4</v>
      </c>
      <c r="N1409" s="44">
        <v>3421</v>
      </c>
      <c r="O1409" s="44" t="s">
        <v>2318</v>
      </c>
      <c r="P1409" s="52" t="s">
        <v>1361</v>
      </c>
      <c r="Q1409" s="66"/>
      <c r="R1409" s="167"/>
      <c r="S1409" s="45"/>
      <c r="T1409" s="49"/>
      <c r="U1409" s="49"/>
      <c r="V1409" s="49"/>
      <c r="W1409" s="49"/>
      <c r="X1409" s="49"/>
      <c r="Y1409" s="250" t="s">
        <v>2318</v>
      </c>
    </row>
    <row r="1410" spans="2:25">
      <c r="B1410" s="26"/>
      <c r="C1410" s="39" t="s">
        <v>1356</v>
      </c>
      <c r="D1410" s="39" t="s">
        <v>301</v>
      </c>
      <c r="E1410" s="40">
        <v>9.125</v>
      </c>
      <c r="F1410" s="40">
        <v>5.125</v>
      </c>
      <c r="G1410" s="40">
        <v>3.25</v>
      </c>
      <c r="H1410" s="40">
        <f t="shared" si="138"/>
        <v>15.625</v>
      </c>
      <c r="I1410" s="40">
        <f t="shared" si="139"/>
        <v>11.625</v>
      </c>
      <c r="J1410" s="38" t="s">
        <v>302</v>
      </c>
      <c r="K1410" s="40">
        <v>31.065999999999999</v>
      </c>
      <c r="L1410" s="40">
        <v>23.125</v>
      </c>
      <c r="M1410" s="61">
        <v>4</v>
      </c>
      <c r="N1410" s="38">
        <v>3421</v>
      </c>
      <c r="O1410" s="38" t="s">
        <v>2318</v>
      </c>
      <c r="P1410" s="51" t="s">
        <v>1361</v>
      </c>
      <c r="Q1410" s="65"/>
      <c r="R1410" s="168"/>
      <c r="S1410" s="39"/>
      <c r="T1410" s="43"/>
      <c r="U1410" s="43"/>
      <c r="V1410" s="43"/>
      <c r="W1410" s="43"/>
      <c r="X1410" s="43"/>
      <c r="Y1410" s="250" t="s">
        <v>2318</v>
      </c>
    </row>
    <row r="1411" spans="2:25">
      <c r="B1411" s="26"/>
      <c r="C1411" s="45" t="s">
        <v>1350</v>
      </c>
      <c r="D1411" s="45" t="s">
        <v>301</v>
      </c>
      <c r="E1411" s="46">
        <v>4</v>
      </c>
      <c r="F1411" s="46">
        <v>4</v>
      </c>
      <c r="G1411" s="46">
        <v>3</v>
      </c>
      <c r="H1411" s="46">
        <f t="shared" si="138"/>
        <v>10</v>
      </c>
      <c r="I1411" s="46">
        <f t="shared" si="139"/>
        <v>10</v>
      </c>
      <c r="J1411" s="44" t="s">
        <v>302</v>
      </c>
      <c r="K1411" s="46">
        <v>40</v>
      </c>
      <c r="L1411" s="46">
        <v>20</v>
      </c>
      <c r="M1411" s="60">
        <v>8</v>
      </c>
      <c r="N1411" s="44">
        <v>3425</v>
      </c>
      <c r="O1411" s="44" t="s">
        <v>2318</v>
      </c>
      <c r="P1411" s="52" t="s">
        <v>1361</v>
      </c>
      <c r="Q1411" s="66"/>
      <c r="R1411" s="167"/>
      <c r="S1411" s="45"/>
      <c r="T1411" s="49"/>
      <c r="U1411" s="49"/>
      <c r="V1411" s="49"/>
      <c r="W1411" s="49"/>
      <c r="X1411" s="49"/>
      <c r="Y1411" s="250" t="s">
        <v>2318</v>
      </c>
    </row>
    <row r="1412" spans="2:25">
      <c r="B1412" s="26"/>
      <c r="C1412" s="45" t="s">
        <v>1358</v>
      </c>
      <c r="D1412" s="45" t="s">
        <v>2025</v>
      </c>
      <c r="E1412" s="46">
        <v>9.875</v>
      </c>
      <c r="F1412" s="46">
        <v>2.125</v>
      </c>
      <c r="G1412" s="46">
        <v>0.625</v>
      </c>
      <c r="H1412" s="46">
        <f t="shared" si="138"/>
        <v>11.125</v>
      </c>
      <c r="I1412" s="46">
        <f t="shared" si="139"/>
        <v>3.375</v>
      </c>
      <c r="J1412" s="44"/>
      <c r="K1412" s="46"/>
      <c r="L1412" s="46"/>
      <c r="M1412" s="60"/>
      <c r="N1412" s="44">
        <v>3426</v>
      </c>
      <c r="O1412" s="44" t="s">
        <v>1351</v>
      </c>
      <c r="P1412" s="52" t="s">
        <v>1361</v>
      </c>
      <c r="Q1412" s="66"/>
      <c r="R1412" s="167"/>
      <c r="S1412" s="45"/>
      <c r="T1412" s="49"/>
      <c r="U1412" s="49"/>
      <c r="V1412" s="49"/>
      <c r="W1412" s="49"/>
      <c r="X1412" s="49"/>
      <c r="Y1412" s="250" t="s">
        <v>1351</v>
      </c>
    </row>
    <row r="1413" spans="2:25">
      <c r="B1413" s="26"/>
      <c r="C1413" s="39" t="s">
        <v>1357</v>
      </c>
      <c r="D1413" s="39" t="s">
        <v>301</v>
      </c>
      <c r="E1413" s="40">
        <v>9.75</v>
      </c>
      <c r="F1413" s="40">
        <v>2</v>
      </c>
      <c r="G1413" s="40">
        <v>0.875</v>
      </c>
      <c r="H1413" s="40">
        <f t="shared" si="138"/>
        <v>11.5</v>
      </c>
      <c r="I1413" s="40">
        <f t="shared" si="139"/>
        <v>3.75</v>
      </c>
      <c r="J1413" s="38"/>
      <c r="K1413" s="40"/>
      <c r="L1413" s="40"/>
      <c r="M1413" s="61"/>
      <c r="N1413" s="38">
        <v>3426</v>
      </c>
      <c r="O1413" s="38" t="s">
        <v>1351</v>
      </c>
      <c r="P1413" s="51" t="s">
        <v>1361</v>
      </c>
      <c r="Q1413" s="65"/>
      <c r="R1413" s="168"/>
      <c r="S1413" s="39"/>
      <c r="T1413" s="43"/>
      <c r="U1413" s="43"/>
      <c r="V1413" s="43"/>
      <c r="W1413" s="43"/>
      <c r="X1413" s="43"/>
      <c r="Y1413" s="250" t="s">
        <v>1351</v>
      </c>
    </row>
    <row r="1414" spans="2:25">
      <c r="B1414" s="26"/>
      <c r="C1414" s="45" t="s">
        <v>805</v>
      </c>
      <c r="D1414" s="45" t="s">
        <v>301</v>
      </c>
      <c r="E1414" s="46">
        <v>15.0625</v>
      </c>
      <c r="F1414" s="46">
        <v>3.875</v>
      </c>
      <c r="G1414" s="46">
        <v>0.8125</v>
      </c>
      <c r="H1414" s="46">
        <f t="shared" si="138"/>
        <v>16.6875</v>
      </c>
      <c r="I1414" s="46">
        <f t="shared" si="139"/>
        <v>5.5</v>
      </c>
      <c r="J1414" s="44" t="s">
        <v>318</v>
      </c>
      <c r="K1414" s="46">
        <v>33.194499999999998</v>
      </c>
      <c r="L1414" s="46">
        <v>32.621400000000001</v>
      </c>
      <c r="M1414" s="60">
        <v>12</v>
      </c>
      <c r="N1414" s="44">
        <v>3428</v>
      </c>
      <c r="O1414" s="44" t="s">
        <v>2318</v>
      </c>
      <c r="P1414" s="52" t="s">
        <v>806</v>
      </c>
      <c r="Q1414" s="66"/>
      <c r="R1414" s="167"/>
      <c r="S1414" s="45"/>
      <c r="T1414" s="49"/>
      <c r="U1414" s="49"/>
      <c r="V1414" s="49"/>
      <c r="W1414" s="49"/>
      <c r="X1414" s="49"/>
      <c r="Y1414" s="250" t="s">
        <v>2318</v>
      </c>
    </row>
    <row r="1415" spans="2:25">
      <c r="B1415" s="26"/>
      <c r="C1415" s="39" t="s">
        <v>259</v>
      </c>
      <c r="D1415" s="39" t="s">
        <v>2025</v>
      </c>
      <c r="E1415" s="40">
        <v>3.6840999999999999</v>
      </c>
      <c r="F1415" s="40">
        <v>3.0417000000000001</v>
      </c>
      <c r="G1415" s="40">
        <v>0.75</v>
      </c>
      <c r="H1415" s="40">
        <f t="shared" si="138"/>
        <v>5.1840999999999999</v>
      </c>
      <c r="I1415" s="40">
        <f t="shared" si="139"/>
        <v>4.5417000000000005</v>
      </c>
      <c r="J1415" s="38" t="s">
        <v>302</v>
      </c>
      <c r="K1415" s="40">
        <v>36.287999999999997</v>
      </c>
      <c r="L1415" s="40">
        <v>22.708500000000001</v>
      </c>
      <c r="M1415" s="61">
        <v>35</v>
      </c>
      <c r="N1415" s="38">
        <v>3436</v>
      </c>
      <c r="O1415" s="38" t="s">
        <v>2318</v>
      </c>
      <c r="P1415" s="51" t="s">
        <v>261</v>
      </c>
      <c r="Q1415" s="65"/>
      <c r="R1415" s="168"/>
      <c r="S1415" s="39"/>
      <c r="T1415" s="43"/>
      <c r="U1415" s="43"/>
      <c r="V1415" s="43"/>
      <c r="W1415" s="43"/>
      <c r="X1415" s="43"/>
      <c r="Y1415" s="250" t="s">
        <v>2318</v>
      </c>
    </row>
    <row r="1416" spans="2:25">
      <c r="B1416" s="26"/>
      <c r="C1416" s="45" t="s">
        <v>260</v>
      </c>
      <c r="D1416" s="45" t="s">
        <v>301</v>
      </c>
      <c r="E1416" s="46">
        <v>3.5556000000000001</v>
      </c>
      <c r="F1416" s="46">
        <v>2.875</v>
      </c>
      <c r="G1416" s="46">
        <v>1.125</v>
      </c>
      <c r="H1416" s="46">
        <f t="shared" si="138"/>
        <v>5.8056000000000001</v>
      </c>
      <c r="I1416" s="46">
        <f t="shared" si="139"/>
        <v>5.125</v>
      </c>
      <c r="J1416" s="44" t="s">
        <v>302</v>
      </c>
      <c r="K1416" s="46">
        <v>34.848599999999998</v>
      </c>
      <c r="L1416" s="46">
        <v>25.625</v>
      </c>
      <c r="M1416" s="60">
        <v>30</v>
      </c>
      <c r="N1416" s="44">
        <v>3436</v>
      </c>
      <c r="O1416" s="44" t="s">
        <v>2318</v>
      </c>
      <c r="P1416" s="52" t="s">
        <v>261</v>
      </c>
      <c r="Q1416" s="66"/>
      <c r="R1416" s="167"/>
      <c r="S1416" s="45"/>
      <c r="T1416" s="49"/>
      <c r="U1416" s="49"/>
      <c r="V1416" s="49"/>
      <c r="W1416" s="49"/>
      <c r="X1416" s="49"/>
      <c r="Y1416" s="250" t="s">
        <v>2318</v>
      </c>
    </row>
    <row r="1417" spans="2:25">
      <c r="B1417" s="26"/>
      <c r="C1417" s="39" t="s">
        <v>2448</v>
      </c>
      <c r="D1417" s="39" t="s">
        <v>301</v>
      </c>
      <c r="E1417" s="40">
        <v>12</v>
      </c>
      <c r="F1417" s="40">
        <v>9</v>
      </c>
      <c r="G1417" s="40">
        <v>3.5</v>
      </c>
      <c r="H1417" s="40">
        <f t="shared" si="138"/>
        <v>19</v>
      </c>
      <c r="I1417" s="40">
        <f t="shared" si="139"/>
        <v>16</v>
      </c>
      <c r="J1417" s="38" t="s">
        <v>318</v>
      </c>
      <c r="K1417" s="40">
        <v>38</v>
      </c>
      <c r="L1417" s="40">
        <v>28.689</v>
      </c>
      <c r="M1417" s="61">
        <v>4</v>
      </c>
      <c r="N1417" s="38">
        <v>3437</v>
      </c>
      <c r="O1417" s="38" t="s">
        <v>269</v>
      </c>
      <c r="P1417" s="51" t="s">
        <v>2447</v>
      </c>
      <c r="Q1417" s="65"/>
      <c r="R1417" s="168"/>
      <c r="S1417" s="39"/>
      <c r="T1417" s="43"/>
      <c r="U1417" s="43"/>
      <c r="V1417" s="43"/>
      <c r="W1417" s="43"/>
      <c r="X1417" s="43"/>
      <c r="Y1417" s="250" t="s">
        <v>269</v>
      </c>
    </row>
    <row r="1418" spans="2:25">
      <c r="B1418" s="26"/>
      <c r="C1418" s="45" t="s">
        <v>2173</v>
      </c>
      <c r="D1418" s="45" t="s">
        <v>306</v>
      </c>
      <c r="E1418" s="46">
        <v>2.625</v>
      </c>
      <c r="F1418" s="46">
        <v>2.125</v>
      </c>
      <c r="G1418" s="46">
        <v>0.625</v>
      </c>
      <c r="H1418" s="46">
        <f t="shared" si="138"/>
        <v>3.875</v>
      </c>
      <c r="I1418" s="46">
        <f t="shared" si="139"/>
        <v>3.375</v>
      </c>
      <c r="J1418" s="44"/>
      <c r="K1418" s="46">
        <v>6.75</v>
      </c>
      <c r="L1418" s="46">
        <v>11.625</v>
      </c>
      <c r="M1418" s="60">
        <v>6</v>
      </c>
      <c r="N1418" s="44">
        <v>3451</v>
      </c>
      <c r="O1418" s="44" t="s">
        <v>1338</v>
      </c>
      <c r="P1418" s="52" t="s">
        <v>2175</v>
      </c>
      <c r="Q1418" s="66"/>
      <c r="R1418" s="167"/>
      <c r="S1418" s="45"/>
      <c r="T1418" s="49"/>
      <c r="U1418" s="49"/>
      <c r="V1418" s="49"/>
      <c r="W1418" s="49"/>
      <c r="X1418" s="49"/>
      <c r="Y1418" s="250" t="s">
        <v>1338</v>
      </c>
    </row>
    <row r="1419" spans="2:25">
      <c r="B1419" s="26"/>
      <c r="C1419" s="39" t="s">
        <v>2174</v>
      </c>
      <c r="D1419" s="39" t="s">
        <v>301</v>
      </c>
      <c r="E1419" s="40">
        <v>2.5</v>
      </c>
      <c r="F1419" s="40">
        <v>2</v>
      </c>
      <c r="G1419" s="40">
        <v>0.75</v>
      </c>
      <c r="H1419" s="40">
        <f t="shared" si="138"/>
        <v>4</v>
      </c>
      <c r="I1419" s="40">
        <f t="shared" si="139"/>
        <v>3.5</v>
      </c>
      <c r="J1419" s="38"/>
      <c r="K1419" s="40">
        <v>7</v>
      </c>
      <c r="L1419" s="40">
        <v>12</v>
      </c>
      <c r="M1419" s="61">
        <v>6</v>
      </c>
      <c r="N1419" s="38">
        <v>3451</v>
      </c>
      <c r="O1419" s="38" t="s">
        <v>1338</v>
      </c>
      <c r="P1419" s="51" t="s">
        <v>2175</v>
      </c>
      <c r="Q1419" s="65"/>
      <c r="R1419" s="168"/>
      <c r="S1419" s="39"/>
      <c r="T1419" s="43"/>
      <c r="U1419" s="43"/>
      <c r="V1419" s="43"/>
      <c r="W1419" s="43"/>
      <c r="X1419" s="43"/>
      <c r="Y1419" s="250" t="s">
        <v>1338</v>
      </c>
    </row>
    <row r="1420" spans="2:25">
      <c r="B1420" s="26"/>
      <c r="C1420" s="45" t="s">
        <v>2074</v>
      </c>
      <c r="D1420" s="45" t="s">
        <v>301</v>
      </c>
      <c r="E1420" s="46">
        <v>4.3125</v>
      </c>
      <c r="F1420" s="46">
        <v>3.5625</v>
      </c>
      <c r="G1420" s="46">
        <v>1.875</v>
      </c>
      <c r="H1420" s="46">
        <f t="shared" si="138"/>
        <v>8.0625</v>
      </c>
      <c r="I1420" s="46">
        <f t="shared" si="139"/>
        <v>7.3125</v>
      </c>
      <c r="J1420" s="44" t="s">
        <v>302</v>
      </c>
      <c r="K1420" s="46">
        <v>40.316000000000003</v>
      </c>
      <c r="L1420" s="46">
        <v>21.931999999999999</v>
      </c>
      <c r="M1420" s="60">
        <v>15</v>
      </c>
      <c r="N1420" s="44">
        <v>3452</v>
      </c>
      <c r="O1420" s="44" t="s">
        <v>269</v>
      </c>
      <c r="P1420" s="52" t="s">
        <v>2075</v>
      </c>
      <c r="Q1420" s="66"/>
      <c r="R1420" s="167"/>
      <c r="S1420" s="45"/>
      <c r="T1420" s="49"/>
      <c r="U1420" s="49"/>
      <c r="V1420" s="49"/>
      <c r="W1420" s="49"/>
      <c r="X1420" s="49"/>
      <c r="Y1420" s="250" t="s">
        <v>269</v>
      </c>
    </row>
    <row r="1421" spans="2:25">
      <c r="B1421" s="26"/>
      <c r="C1421" s="39" t="s">
        <v>2122</v>
      </c>
      <c r="D1421" s="39" t="s">
        <v>306</v>
      </c>
      <c r="E1421" s="40">
        <v>4.4375</v>
      </c>
      <c r="F1421" s="40">
        <v>3.6875</v>
      </c>
      <c r="G1421" s="40">
        <v>1.3125</v>
      </c>
      <c r="H1421" s="40">
        <f t="shared" ref="H1421:H1446" si="140">(E1421+G1421*2)</f>
        <v>7.0625</v>
      </c>
      <c r="I1421" s="40">
        <f t="shared" ref="I1421:I1446" si="141">(F1421+G1421*2)</f>
        <v>6.3125</v>
      </c>
      <c r="J1421" s="38" t="s">
        <v>302</v>
      </c>
      <c r="K1421" s="40">
        <v>35.421500000000002</v>
      </c>
      <c r="L1421" s="40">
        <v>25.3612</v>
      </c>
      <c r="M1421" s="61">
        <v>20</v>
      </c>
      <c r="N1421" s="38">
        <v>3452</v>
      </c>
      <c r="O1421" s="38" t="s">
        <v>2318</v>
      </c>
      <c r="P1421" s="51" t="s">
        <v>2075</v>
      </c>
      <c r="Q1421" s="65"/>
      <c r="R1421" s="168"/>
      <c r="S1421" s="39"/>
      <c r="T1421" s="43"/>
      <c r="U1421" s="43"/>
      <c r="V1421" s="43"/>
      <c r="W1421" s="43"/>
      <c r="X1421" s="43"/>
      <c r="Y1421" s="250" t="s">
        <v>2318</v>
      </c>
    </row>
    <row r="1422" spans="2:25">
      <c r="B1422" s="26"/>
      <c r="C1422" s="45" t="s">
        <v>2357</v>
      </c>
      <c r="D1422" s="45" t="s">
        <v>306</v>
      </c>
      <c r="E1422" s="46">
        <v>4.4375</v>
      </c>
      <c r="F1422" s="46">
        <v>3.6875</v>
      </c>
      <c r="G1422" s="46">
        <v>1.3125</v>
      </c>
      <c r="H1422" s="46">
        <f t="shared" si="140"/>
        <v>7.0625</v>
      </c>
      <c r="I1422" s="46">
        <f t="shared" si="141"/>
        <v>6.3125</v>
      </c>
      <c r="J1422" s="44"/>
      <c r="K1422" s="46">
        <f>H1422</f>
        <v>7.0625</v>
      </c>
      <c r="L1422" s="46">
        <f>I1422</f>
        <v>6.3125</v>
      </c>
      <c r="M1422" s="60">
        <v>1</v>
      </c>
      <c r="N1422" s="44">
        <v>3452</v>
      </c>
      <c r="O1422" s="44" t="s">
        <v>1338</v>
      </c>
      <c r="P1422" s="52"/>
      <c r="Q1422" s="66"/>
      <c r="R1422" s="167"/>
      <c r="S1422" s="45"/>
      <c r="T1422" s="49"/>
      <c r="U1422" s="49"/>
      <c r="V1422" s="49"/>
      <c r="W1422" s="49"/>
      <c r="X1422" s="49"/>
      <c r="Y1422" s="250" t="s">
        <v>1338</v>
      </c>
    </row>
    <row r="1423" spans="2:25">
      <c r="B1423" s="26"/>
      <c r="C1423" s="39" t="s">
        <v>2358</v>
      </c>
      <c r="D1423" s="39" t="s">
        <v>301</v>
      </c>
      <c r="E1423" s="40">
        <v>4.3125</v>
      </c>
      <c r="F1423" s="40">
        <v>3.5625</v>
      </c>
      <c r="G1423" s="40">
        <v>1.875</v>
      </c>
      <c r="H1423" s="40">
        <f t="shared" si="140"/>
        <v>8.0625</v>
      </c>
      <c r="I1423" s="40">
        <f t="shared" si="141"/>
        <v>7.3125</v>
      </c>
      <c r="J1423" s="38"/>
      <c r="K1423" s="40">
        <f>H1423</f>
        <v>8.0625</v>
      </c>
      <c r="L1423" s="40">
        <f>I1423</f>
        <v>7.3125</v>
      </c>
      <c r="M1423" s="61">
        <v>1</v>
      </c>
      <c r="N1423" s="38">
        <v>3452</v>
      </c>
      <c r="O1423" s="38" t="s">
        <v>1338</v>
      </c>
      <c r="P1423" s="51"/>
      <c r="Q1423" s="65"/>
      <c r="R1423" s="168"/>
      <c r="S1423" s="39"/>
      <c r="T1423" s="43"/>
      <c r="U1423" s="43"/>
      <c r="V1423" s="43"/>
      <c r="W1423" s="43"/>
      <c r="X1423" s="43"/>
      <c r="Y1423" s="250" t="s">
        <v>1338</v>
      </c>
    </row>
    <row r="1424" spans="2:25">
      <c r="B1424" s="26"/>
      <c r="C1424" s="45" t="s">
        <v>794</v>
      </c>
      <c r="D1424" s="45" t="s">
        <v>2025</v>
      </c>
      <c r="E1424" s="46">
        <v>4.375</v>
      </c>
      <c r="F1424" s="46">
        <v>3.1875</v>
      </c>
      <c r="G1424" s="46">
        <v>1</v>
      </c>
      <c r="H1424" s="46">
        <f t="shared" si="140"/>
        <v>6.375</v>
      </c>
      <c r="I1424" s="46">
        <f t="shared" si="141"/>
        <v>5.1875</v>
      </c>
      <c r="J1424" s="44" t="s">
        <v>302</v>
      </c>
      <c r="K1424" s="46">
        <v>38.239699999999999</v>
      </c>
      <c r="L1424" s="46">
        <v>25.850899999999999</v>
      </c>
      <c r="M1424" s="60">
        <v>30</v>
      </c>
      <c r="N1424" s="44">
        <v>3453</v>
      </c>
      <c r="O1424" s="44" t="s">
        <v>2318</v>
      </c>
      <c r="P1424" s="52" t="s">
        <v>796</v>
      </c>
      <c r="Q1424" s="66"/>
      <c r="R1424" s="167"/>
      <c r="S1424" s="45"/>
      <c r="T1424" s="49"/>
      <c r="U1424" s="49"/>
      <c r="V1424" s="49"/>
      <c r="W1424" s="49"/>
      <c r="X1424" s="49"/>
      <c r="Y1424" s="250" t="s">
        <v>2318</v>
      </c>
    </row>
    <row r="1425" spans="2:25">
      <c r="B1425" s="26"/>
      <c r="C1425" s="39" t="s">
        <v>795</v>
      </c>
      <c r="D1425" s="39" t="s">
        <v>301</v>
      </c>
      <c r="E1425" s="40">
        <v>4.25</v>
      </c>
      <c r="F1425" s="40">
        <v>3.0625</v>
      </c>
      <c r="G1425" s="40">
        <v>1.6875</v>
      </c>
      <c r="H1425" s="40">
        <f t="shared" si="140"/>
        <v>7.625</v>
      </c>
      <c r="I1425" s="40">
        <f t="shared" si="141"/>
        <v>6.4375</v>
      </c>
      <c r="J1425" s="38" t="s">
        <v>302</v>
      </c>
      <c r="K1425" s="40">
        <v>37.9559</v>
      </c>
      <c r="L1425" s="40">
        <v>25.573</v>
      </c>
      <c r="M1425" s="61">
        <v>20</v>
      </c>
      <c r="N1425" s="38">
        <v>3453</v>
      </c>
      <c r="O1425" s="38" t="s">
        <v>2318</v>
      </c>
      <c r="P1425" s="51" t="s">
        <v>796</v>
      </c>
      <c r="Q1425" s="65"/>
      <c r="R1425" s="168"/>
      <c r="S1425" s="39"/>
      <c r="T1425" s="43"/>
      <c r="U1425" s="43"/>
      <c r="V1425" s="43"/>
      <c r="W1425" s="43"/>
      <c r="X1425" s="43"/>
      <c r="Y1425" s="250" t="s">
        <v>2318</v>
      </c>
    </row>
    <row r="1426" spans="2:25">
      <c r="B1426" s="26"/>
      <c r="C1426" s="45" t="s">
        <v>2296</v>
      </c>
      <c r="D1426" s="45" t="s">
        <v>301</v>
      </c>
      <c r="E1426" s="46">
        <v>8.3125</v>
      </c>
      <c r="F1426" s="46">
        <v>8.25</v>
      </c>
      <c r="G1426" s="46">
        <v>1.25</v>
      </c>
      <c r="H1426" s="46">
        <f t="shared" si="140"/>
        <v>10.8125</v>
      </c>
      <c r="I1426" s="46">
        <f t="shared" si="141"/>
        <v>10.75</v>
      </c>
      <c r="J1426" s="44" t="s">
        <v>318</v>
      </c>
      <c r="K1426" s="46">
        <v>11</v>
      </c>
      <c r="L1426" s="46">
        <v>20.5</v>
      </c>
      <c r="M1426" s="60">
        <v>2</v>
      </c>
      <c r="N1426" s="44">
        <v>3455</v>
      </c>
      <c r="O1426" s="44" t="s">
        <v>1351</v>
      </c>
      <c r="P1426" s="53"/>
      <c r="Q1426" s="54"/>
      <c r="R1426" s="167"/>
      <c r="S1426" s="45"/>
      <c r="T1426" s="49"/>
      <c r="U1426" s="49"/>
      <c r="V1426" s="49"/>
      <c r="W1426" s="49"/>
      <c r="X1426" s="49"/>
      <c r="Y1426" s="250" t="s">
        <v>1351</v>
      </c>
    </row>
    <row r="1427" spans="2:25">
      <c r="B1427" s="26"/>
      <c r="C1427" s="39" t="s">
        <v>798</v>
      </c>
      <c r="D1427" s="39" t="s">
        <v>2025</v>
      </c>
      <c r="E1427" s="40">
        <v>4.8440000000000003</v>
      </c>
      <c r="F1427" s="40">
        <v>3.6560000000000001</v>
      </c>
      <c r="G1427" s="40">
        <v>0.625</v>
      </c>
      <c r="H1427" s="40">
        <f t="shared" si="140"/>
        <v>6.0940000000000003</v>
      </c>
      <c r="I1427" s="40">
        <f t="shared" si="141"/>
        <v>4.9060000000000006</v>
      </c>
      <c r="J1427" s="38" t="s">
        <v>302</v>
      </c>
      <c r="K1427" s="40">
        <v>42.7194</v>
      </c>
      <c r="L1427" s="40">
        <v>29.436800000000002</v>
      </c>
      <c r="M1427" s="61">
        <v>42</v>
      </c>
      <c r="N1427" s="38">
        <v>3457</v>
      </c>
      <c r="O1427" s="38" t="s">
        <v>2318</v>
      </c>
      <c r="P1427" s="51" t="s">
        <v>800</v>
      </c>
      <c r="Q1427" s="65"/>
      <c r="R1427" s="168"/>
      <c r="S1427" s="39"/>
      <c r="T1427" s="43"/>
      <c r="U1427" s="43"/>
      <c r="V1427" s="43"/>
      <c r="W1427" s="43"/>
      <c r="X1427" s="43"/>
      <c r="Y1427" s="250" t="s">
        <v>2318</v>
      </c>
    </row>
    <row r="1428" spans="2:25">
      <c r="B1428" s="26"/>
      <c r="C1428" s="45" t="s">
        <v>799</v>
      </c>
      <c r="D1428" s="45" t="s">
        <v>301</v>
      </c>
      <c r="E1428" s="46">
        <v>4.7190000000000003</v>
      </c>
      <c r="F1428" s="46">
        <v>3.5310000000000001</v>
      </c>
      <c r="G1428" s="46">
        <v>1.56</v>
      </c>
      <c r="H1428" s="46">
        <f t="shared" si="140"/>
        <v>7.8390000000000004</v>
      </c>
      <c r="I1428" s="46">
        <f t="shared" si="141"/>
        <v>6.6509999999999998</v>
      </c>
      <c r="J1428" s="44" t="s">
        <v>302</v>
      </c>
      <c r="K1428" s="46">
        <v>47.249899999999997</v>
      </c>
      <c r="L1428" s="46">
        <v>26.8124</v>
      </c>
      <c r="M1428" s="60">
        <v>24</v>
      </c>
      <c r="N1428" s="44">
        <v>3457</v>
      </c>
      <c r="O1428" s="44" t="s">
        <v>2318</v>
      </c>
      <c r="P1428" s="52" t="s">
        <v>800</v>
      </c>
      <c r="Q1428" s="66"/>
      <c r="R1428" s="167"/>
      <c r="S1428" s="45"/>
      <c r="T1428" s="49"/>
      <c r="U1428" s="49"/>
      <c r="V1428" s="49"/>
      <c r="W1428" s="49"/>
      <c r="X1428" s="49"/>
      <c r="Y1428" s="250" t="s">
        <v>2318</v>
      </c>
    </row>
    <row r="1429" spans="2:25">
      <c r="B1429" s="26"/>
      <c r="C1429" s="39" t="s">
        <v>250</v>
      </c>
      <c r="D1429" s="39" t="s">
        <v>301</v>
      </c>
      <c r="E1429" s="40">
        <v>4</v>
      </c>
      <c r="F1429" s="40">
        <v>4</v>
      </c>
      <c r="G1429" s="40">
        <v>4</v>
      </c>
      <c r="H1429" s="40">
        <f t="shared" si="140"/>
        <v>12</v>
      </c>
      <c r="I1429" s="40">
        <f t="shared" si="141"/>
        <v>12</v>
      </c>
      <c r="J1429" s="38" t="s">
        <v>318</v>
      </c>
      <c r="K1429" s="40">
        <v>37.116999999999997</v>
      </c>
      <c r="L1429" s="40">
        <v>30.186199999999999</v>
      </c>
      <c r="M1429" s="61">
        <v>12</v>
      </c>
      <c r="N1429" s="38">
        <v>3461</v>
      </c>
      <c r="O1429" s="38" t="s">
        <v>2318</v>
      </c>
      <c r="P1429" s="51" t="s">
        <v>251</v>
      </c>
      <c r="Q1429" s="65"/>
      <c r="R1429" s="168"/>
      <c r="S1429" s="39"/>
      <c r="T1429" s="43"/>
      <c r="U1429" s="43"/>
      <c r="V1429" s="43"/>
      <c r="W1429" s="43"/>
      <c r="X1429" s="43"/>
      <c r="Y1429" s="250" t="s">
        <v>2318</v>
      </c>
    </row>
    <row r="1430" spans="2:25">
      <c r="B1430" s="26"/>
      <c r="C1430" s="45" t="s">
        <v>2492</v>
      </c>
      <c r="D1430" s="45" t="s">
        <v>301</v>
      </c>
      <c r="E1430" s="46">
        <v>7</v>
      </c>
      <c r="F1430" s="46">
        <v>5</v>
      </c>
      <c r="G1430" s="46">
        <v>1</v>
      </c>
      <c r="H1430" s="46">
        <f t="shared" si="140"/>
        <v>9</v>
      </c>
      <c r="I1430" s="46">
        <f t="shared" si="141"/>
        <v>7</v>
      </c>
      <c r="J1430" s="44" t="s">
        <v>318</v>
      </c>
      <c r="K1430" s="46">
        <v>18.375</v>
      </c>
      <c r="L1430" s="46">
        <v>21.5625</v>
      </c>
      <c r="M1430" s="60">
        <v>6</v>
      </c>
      <c r="N1430" s="44">
        <v>3462</v>
      </c>
      <c r="O1430" s="44" t="s">
        <v>1351</v>
      </c>
      <c r="P1430" s="53">
        <v>44321</v>
      </c>
      <c r="Q1430" s="66"/>
      <c r="R1430" s="167"/>
      <c r="S1430" s="45"/>
      <c r="T1430" s="49"/>
      <c r="U1430" s="49"/>
      <c r="V1430" s="49"/>
      <c r="W1430" s="49"/>
      <c r="X1430" s="49"/>
      <c r="Y1430" s="250" t="s">
        <v>1351</v>
      </c>
    </row>
    <row r="1431" spans="2:25">
      <c r="B1431" s="26"/>
      <c r="C1431" s="39" t="s">
        <v>2187</v>
      </c>
      <c r="D1431" s="39" t="s">
        <v>301</v>
      </c>
      <c r="E1431" s="40">
        <v>6.6870000000000003</v>
      </c>
      <c r="F1431" s="40">
        <v>3.75</v>
      </c>
      <c r="G1431" s="40">
        <v>1.25</v>
      </c>
      <c r="H1431" s="40">
        <f t="shared" si="140"/>
        <v>9.1870000000000012</v>
      </c>
      <c r="I1431" s="40">
        <f t="shared" si="141"/>
        <v>6.25</v>
      </c>
      <c r="J1431" s="38" t="s">
        <v>318</v>
      </c>
      <c r="K1431" s="40">
        <v>27.373999999999999</v>
      </c>
      <c r="L1431" s="40">
        <v>18.75</v>
      </c>
      <c r="M1431" s="61">
        <v>8</v>
      </c>
      <c r="N1431" s="38">
        <v>3474</v>
      </c>
      <c r="O1431" s="38" t="s">
        <v>1351</v>
      </c>
      <c r="P1431" s="51" t="s">
        <v>2185</v>
      </c>
      <c r="Q1431" s="65"/>
      <c r="R1431" s="168"/>
      <c r="S1431" s="39"/>
      <c r="T1431" s="43"/>
      <c r="U1431" s="43"/>
      <c r="V1431" s="43"/>
      <c r="W1431" s="43"/>
      <c r="X1431" s="43"/>
      <c r="Y1431" s="250" t="s">
        <v>1351</v>
      </c>
    </row>
    <row r="1432" spans="2:25">
      <c r="B1432" s="26"/>
      <c r="C1432" s="45" t="s">
        <v>2110</v>
      </c>
      <c r="D1432" s="45" t="s">
        <v>301</v>
      </c>
      <c r="E1432" s="46">
        <v>3.802</v>
      </c>
      <c r="F1432" s="46">
        <v>3.802</v>
      </c>
      <c r="G1432" s="46">
        <v>3.0630000000000002</v>
      </c>
      <c r="H1432" s="46">
        <f t="shared" si="140"/>
        <v>9.9280000000000008</v>
      </c>
      <c r="I1432" s="46">
        <f t="shared" si="141"/>
        <v>9.9280000000000008</v>
      </c>
      <c r="J1432" s="44"/>
      <c r="K1432" s="46">
        <v>9.9269999999999996</v>
      </c>
      <c r="L1432" s="46">
        <v>9.9269999999999996</v>
      </c>
      <c r="M1432" s="60">
        <v>1</v>
      </c>
      <c r="N1432" s="44">
        <v>3475</v>
      </c>
      <c r="O1432" s="44" t="s">
        <v>1338</v>
      </c>
      <c r="P1432" s="52" t="s">
        <v>2109</v>
      </c>
      <c r="Q1432" s="66"/>
      <c r="R1432" s="167"/>
      <c r="S1432" s="45"/>
      <c r="T1432" s="49"/>
      <c r="U1432" s="49"/>
      <c r="V1432" s="49"/>
      <c r="W1432" s="49"/>
      <c r="X1432" s="49"/>
      <c r="Y1432" s="250" t="s">
        <v>1338</v>
      </c>
    </row>
    <row r="1433" spans="2:25">
      <c r="B1433" s="26"/>
      <c r="C1433" s="39" t="s">
        <v>2107</v>
      </c>
      <c r="D1433" s="39" t="s">
        <v>2025</v>
      </c>
      <c r="E1433" s="40">
        <v>2.0979999999999999</v>
      </c>
      <c r="F1433" s="40">
        <v>2.0979999999999999</v>
      </c>
      <c r="G1433" s="40">
        <v>1.5760000000000001</v>
      </c>
      <c r="H1433" s="40">
        <f t="shared" si="140"/>
        <v>5.25</v>
      </c>
      <c r="I1433" s="40">
        <f t="shared" si="141"/>
        <v>5.25</v>
      </c>
      <c r="J1433" s="38"/>
      <c r="K1433" s="40">
        <v>5.2510000000000003</v>
      </c>
      <c r="L1433" s="40">
        <v>10.504</v>
      </c>
      <c r="M1433" s="61">
        <v>2</v>
      </c>
      <c r="N1433" s="38">
        <v>3477</v>
      </c>
      <c r="O1433" s="38" t="s">
        <v>1338</v>
      </c>
      <c r="P1433" s="51" t="s">
        <v>2109</v>
      </c>
      <c r="Q1433" s="65"/>
      <c r="R1433" s="168"/>
      <c r="S1433" s="39"/>
      <c r="T1433" s="43"/>
      <c r="U1433" s="43"/>
      <c r="V1433" s="43"/>
      <c r="W1433" s="43"/>
      <c r="X1433" s="43"/>
      <c r="Y1433" s="250" t="s">
        <v>1338</v>
      </c>
    </row>
    <row r="1434" spans="2:25">
      <c r="B1434" s="26"/>
      <c r="C1434" s="45" t="s">
        <v>2108</v>
      </c>
      <c r="D1434" s="45" t="s">
        <v>301</v>
      </c>
      <c r="E1434" s="46">
        <v>2</v>
      </c>
      <c r="F1434" s="46">
        <v>2</v>
      </c>
      <c r="G1434" s="46">
        <v>0.93799999999999994</v>
      </c>
      <c r="H1434" s="46">
        <f t="shared" si="140"/>
        <v>3.8759999999999999</v>
      </c>
      <c r="I1434" s="46">
        <f t="shared" si="141"/>
        <v>3.8759999999999999</v>
      </c>
      <c r="J1434" s="44"/>
      <c r="K1434" s="46">
        <v>3.875</v>
      </c>
      <c r="L1434" s="46">
        <v>11.625</v>
      </c>
      <c r="M1434" s="60">
        <v>3</v>
      </c>
      <c r="N1434" s="44">
        <v>3477</v>
      </c>
      <c r="O1434" s="44" t="s">
        <v>1338</v>
      </c>
      <c r="P1434" s="52" t="s">
        <v>2109</v>
      </c>
      <c r="Q1434" s="66"/>
      <c r="R1434" s="167"/>
      <c r="S1434" s="45"/>
      <c r="T1434" s="49"/>
      <c r="U1434" s="49"/>
      <c r="V1434" s="49"/>
      <c r="W1434" s="49"/>
      <c r="X1434" s="49"/>
      <c r="Y1434" s="250" t="s">
        <v>1338</v>
      </c>
    </row>
    <row r="1435" spans="2:25">
      <c r="B1435" s="26"/>
      <c r="C1435" s="39" t="s">
        <v>2069</v>
      </c>
      <c r="D1435" s="39" t="s">
        <v>301</v>
      </c>
      <c r="E1435" s="40">
        <v>5.5</v>
      </c>
      <c r="F1435" s="40">
        <v>4</v>
      </c>
      <c r="G1435" s="40">
        <v>1.4690000000000001</v>
      </c>
      <c r="H1435" s="40">
        <f t="shared" si="140"/>
        <v>8.4380000000000006</v>
      </c>
      <c r="I1435" s="40">
        <f t="shared" si="141"/>
        <v>6.9380000000000006</v>
      </c>
      <c r="J1435" s="38" t="s">
        <v>318</v>
      </c>
      <c r="K1435" s="40">
        <v>32.772799999999997</v>
      </c>
      <c r="L1435" s="40">
        <v>27.394200000000001</v>
      </c>
      <c r="M1435" s="61">
        <v>16</v>
      </c>
      <c r="N1435" s="38">
        <v>3480</v>
      </c>
      <c r="O1435" s="38" t="s">
        <v>269</v>
      </c>
      <c r="P1435" s="57">
        <v>44413</v>
      </c>
      <c r="Q1435" s="65"/>
      <c r="R1435" s="168"/>
      <c r="S1435" s="39"/>
      <c r="T1435" s="43"/>
      <c r="U1435" s="43"/>
      <c r="V1435" s="43"/>
      <c r="W1435" s="43"/>
      <c r="X1435" s="43"/>
      <c r="Y1435" s="250" t="s">
        <v>269</v>
      </c>
    </row>
    <row r="1436" spans="2:25">
      <c r="B1436" s="26"/>
      <c r="C1436" s="45" t="s">
        <v>2518</v>
      </c>
      <c r="D1436" s="45" t="s">
        <v>306</v>
      </c>
      <c r="E1436" s="46">
        <v>5.625</v>
      </c>
      <c r="F1436" s="46">
        <v>4.125</v>
      </c>
      <c r="G1436" s="46">
        <v>1.2190000000000001</v>
      </c>
      <c r="H1436" s="46">
        <f t="shared" si="140"/>
        <v>8.0630000000000006</v>
      </c>
      <c r="I1436" s="46">
        <f t="shared" si="141"/>
        <v>6.5630000000000006</v>
      </c>
      <c r="J1436" s="44" t="s">
        <v>302</v>
      </c>
      <c r="K1436" s="46">
        <v>16.068999999999999</v>
      </c>
      <c r="L1436" s="46">
        <v>26.146000000000001</v>
      </c>
      <c r="M1436" s="60">
        <v>8</v>
      </c>
      <c r="N1436" s="44">
        <v>3480</v>
      </c>
      <c r="O1436" s="44" t="s">
        <v>1351</v>
      </c>
      <c r="P1436" s="52" t="s">
        <v>2073</v>
      </c>
      <c r="Q1436" s="66"/>
      <c r="R1436" s="167"/>
      <c r="S1436" s="45"/>
      <c r="T1436" s="49"/>
      <c r="U1436" s="49"/>
      <c r="V1436" s="49"/>
      <c r="W1436" s="49"/>
      <c r="X1436" s="49"/>
      <c r="Y1436" s="250" t="s">
        <v>1351</v>
      </c>
    </row>
    <row r="1437" spans="2:25">
      <c r="B1437" s="26"/>
      <c r="C1437" s="39" t="s">
        <v>2518</v>
      </c>
      <c r="D1437" s="39" t="s">
        <v>301</v>
      </c>
      <c r="E1437" s="40">
        <v>5.5</v>
      </c>
      <c r="F1437" s="40">
        <v>4</v>
      </c>
      <c r="G1437" s="40">
        <v>1.4690000000000001</v>
      </c>
      <c r="H1437" s="40">
        <f t="shared" si="140"/>
        <v>8.4380000000000006</v>
      </c>
      <c r="I1437" s="40">
        <f t="shared" si="141"/>
        <v>6.9380000000000006</v>
      </c>
      <c r="J1437" s="38" t="s">
        <v>302</v>
      </c>
      <c r="K1437" s="40">
        <v>16.693999999999999</v>
      </c>
      <c r="L1437" s="40">
        <v>27.391999999999999</v>
      </c>
      <c r="M1437" s="61">
        <v>8</v>
      </c>
      <c r="N1437" s="38">
        <v>3480</v>
      </c>
      <c r="O1437" s="38" t="s">
        <v>1351</v>
      </c>
      <c r="P1437" s="51" t="s">
        <v>2073</v>
      </c>
      <c r="Q1437" s="65"/>
      <c r="R1437" s="168"/>
      <c r="S1437" s="39"/>
      <c r="T1437" s="43"/>
      <c r="U1437" s="43"/>
      <c r="V1437" s="43"/>
      <c r="W1437" s="43"/>
      <c r="X1437" s="43"/>
      <c r="Y1437" s="250" t="s">
        <v>1351</v>
      </c>
    </row>
    <row r="1438" spans="2:25">
      <c r="B1438" s="26"/>
      <c r="C1438" s="45" t="s">
        <v>2104</v>
      </c>
      <c r="D1438" s="45" t="s">
        <v>306</v>
      </c>
      <c r="E1438" s="46">
        <v>6.75</v>
      </c>
      <c r="F1438" s="46">
        <v>3.25</v>
      </c>
      <c r="G1438" s="46">
        <v>1.125</v>
      </c>
      <c r="H1438" s="46">
        <f t="shared" si="140"/>
        <v>9</v>
      </c>
      <c r="I1438" s="46">
        <f t="shared" si="141"/>
        <v>5.5</v>
      </c>
      <c r="J1438" s="44"/>
      <c r="K1438" s="46">
        <v>9</v>
      </c>
      <c r="L1438" s="46">
        <v>11</v>
      </c>
      <c r="M1438" s="60">
        <v>2</v>
      </c>
      <c r="N1438" s="44">
        <v>3481</v>
      </c>
      <c r="O1438" s="44" t="s">
        <v>1338</v>
      </c>
      <c r="P1438" s="52" t="s">
        <v>2106</v>
      </c>
      <c r="Q1438" s="66"/>
      <c r="R1438" s="167"/>
      <c r="S1438" s="45"/>
      <c r="T1438" s="49"/>
      <c r="U1438" s="49"/>
      <c r="V1438" s="49"/>
      <c r="W1438" s="49"/>
      <c r="X1438" s="49"/>
      <c r="Y1438" s="250" t="s">
        <v>1338</v>
      </c>
    </row>
    <row r="1439" spans="2:25">
      <c r="B1439" s="26"/>
      <c r="C1439" s="39" t="s">
        <v>2105</v>
      </c>
      <c r="D1439" s="39" t="s">
        <v>301</v>
      </c>
      <c r="E1439" s="40">
        <v>6.625</v>
      </c>
      <c r="F1439" s="40">
        <v>3.125</v>
      </c>
      <c r="G1439" s="40">
        <v>1.5</v>
      </c>
      <c r="H1439" s="40">
        <f t="shared" si="140"/>
        <v>9.625</v>
      </c>
      <c r="I1439" s="40">
        <f t="shared" si="141"/>
        <v>6.125</v>
      </c>
      <c r="J1439" s="38"/>
      <c r="K1439" s="40">
        <v>9.625</v>
      </c>
      <c r="L1439" s="40">
        <v>12.278</v>
      </c>
      <c r="M1439" s="61">
        <v>2</v>
      </c>
      <c r="N1439" s="38">
        <v>3481</v>
      </c>
      <c r="O1439" s="38" t="s">
        <v>1338</v>
      </c>
      <c r="P1439" s="51" t="s">
        <v>2106</v>
      </c>
      <c r="Q1439" s="65"/>
      <c r="R1439" s="168"/>
      <c r="S1439" s="39"/>
      <c r="T1439" s="43"/>
      <c r="U1439" s="43"/>
      <c r="V1439" s="43"/>
      <c r="W1439" s="43"/>
      <c r="X1439" s="43"/>
      <c r="Y1439" s="250" t="s">
        <v>1338</v>
      </c>
    </row>
    <row r="1440" spans="2:25">
      <c r="B1440" s="26"/>
      <c r="C1440" s="45" t="s">
        <v>2112</v>
      </c>
      <c r="D1440" s="45" t="s">
        <v>1970</v>
      </c>
      <c r="E1440" s="46">
        <v>3.75</v>
      </c>
      <c r="F1440" s="46">
        <v>1.875</v>
      </c>
      <c r="G1440" s="46">
        <v>1.09375</v>
      </c>
      <c r="H1440" s="46">
        <f t="shared" si="140"/>
        <v>5.9375</v>
      </c>
      <c r="I1440" s="46">
        <f t="shared" si="141"/>
        <v>4.0625</v>
      </c>
      <c r="J1440" s="44"/>
      <c r="K1440" s="46">
        <v>6.6</v>
      </c>
      <c r="L1440" s="46">
        <v>11.25</v>
      </c>
      <c r="M1440" s="60">
        <v>3</v>
      </c>
      <c r="N1440" s="44">
        <v>3484</v>
      </c>
      <c r="O1440" s="44" t="s">
        <v>2111</v>
      </c>
      <c r="P1440" s="52" t="s">
        <v>2109</v>
      </c>
      <c r="Q1440" s="66"/>
      <c r="R1440" s="167"/>
      <c r="S1440" s="45"/>
      <c r="T1440" s="49"/>
      <c r="U1440" s="49"/>
      <c r="V1440" s="49"/>
      <c r="W1440" s="49"/>
      <c r="X1440" s="49"/>
      <c r="Y1440" s="250" t="s">
        <v>2111</v>
      </c>
    </row>
    <row r="1441" spans="2:25">
      <c r="B1441" s="26"/>
      <c r="C1441" s="39" t="s">
        <v>2114</v>
      </c>
      <c r="D1441" s="39" t="s">
        <v>306</v>
      </c>
      <c r="E1441" s="40">
        <v>5.9370000000000003</v>
      </c>
      <c r="F1441" s="40">
        <v>5.1879999999999997</v>
      </c>
      <c r="G1441" s="40">
        <v>0.56299999999999994</v>
      </c>
      <c r="H1441" s="40">
        <f t="shared" si="140"/>
        <v>7.0630000000000006</v>
      </c>
      <c r="I1441" s="40">
        <f t="shared" si="141"/>
        <v>6.3140000000000001</v>
      </c>
      <c r="J1441" s="38"/>
      <c r="K1441" s="40">
        <v>6.3129999999999997</v>
      </c>
      <c r="L1441" s="40">
        <v>14.125</v>
      </c>
      <c r="M1441" s="61">
        <v>2</v>
      </c>
      <c r="N1441" s="38">
        <v>3489</v>
      </c>
      <c r="O1441" s="38" t="s">
        <v>1338</v>
      </c>
      <c r="P1441" s="51" t="s">
        <v>2109</v>
      </c>
      <c r="Q1441" s="65"/>
      <c r="R1441" s="168"/>
      <c r="S1441" s="39"/>
      <c r="T1441" s="43"/>
      <c r="U1441" s="43"/>
      <c r="V1441" s="43"/>
      <c r="W1441" s="43"/>
      <c r="X1441" s="43"/>
      <c r="Y1441" s="250" t="s">
        <v>1338</v>
      </c>
    </row>
    <row r="1442" spans="2:25">
      <c r="B1442" s="26"/>
      <c r="C1442" s="45" t="s">
        <v>2115</v>
      </c>
      <c r="D1442" s="45" t="s">
        <v>301</v>
      </c>
      <c r="E1442" s="46">
        <v>5.75</v>
      </c>
      <c r="F1442" s="46">
        <v>5</v>
      </c>
      <c r="G1442" s="46">
        <v>0.56299999999999994</v>
      </c>
      <c r="H1442" s="46">
        <f t="shared" si="140"/>
        <v>6.8759999999999994</v>
      </c>
      <c r="I1442" s="46">
        <f t="shared" si="141"/>
        <v>6.1259999999999994</v>
      </c>
      <c r="J1442" s="44"/>
      <c r="K1442" s="46">
        <v>6.125</v>
      </c>
      <c r="L1442" s="46">
        <v>13.75</v>
      </c>
      <c r="M1442" s="60">
        <v>2</v>
      </c>
      <c r="N1442" s="44">
        <v>3489</v>
      </c>
      <c r="O1442" s="44" t="s">
        <v>1338</v>
      </c>
      <c r="P1442" s="52" t="s">
        <v>2109</v>
      </c>
      <c r="Q1442" s="66"/>
      <c r="R1442" s="167"/>
      <c r="S1442" s="45"/>
      <c r="T1442" s="49"/>
      <c r="U1442" s="49"/>
      <c r="V1442" s="49"/>
      <c r="W1442" s="49"/>
      <c r="X1442" s="49"/>
      <c r="Y1442" s="250" t="s">
        <v>1338</v>
      </c>
    </row>
    <row r="1443" spans="2:25">
      <c r="B1443" s="26"/>
      <c r="C1443" s="39" t="s">
        <v>2252</v>
      </c>
      <c r="D1443" s="39" t="s">
        <v>301</v>
      </c>
      <c r="E1443" s="40">
        <v>3.625</v>
      </c>
      <c r="F1443" s="40">
        <v>2.6875</v>
      </c>
      <c r="G1443" s="40">
        <v>1.25</v>
      </c>
      <c r="H1443" s="40">
        <f t="shared" si="140"/>
        <v>6.125</v>
      </c>
      <c r="I1443" s="40">
        <f t="shared" si="141"/>
        <v>5.1875</v>
      </c>
      <c r="J1443" s="38" t="s">
        <v>318</v>
      </c>
      <c r="K1443" s="40">
        <v>24.875</v>
      </c>
      <c r="L1443" s="40">
        <v>16.120999999999999</v>
      </c>
      <c r="M1443" s="61">
        <v>12</v>
      </c>
      <c r="N1443" s="38">
        <v>3595</v>
      </c>
      <c r="O1443" s="38" t="s">
        <v>1351</v>
      </c>
      <c r="P1443" s="57">
        <v>42347</v>
      </c>
      <c r="Q1443" s="65"/>
      <c r="R1443" s="168"/>
      <c r="S1443" s="39"/>
      <c r="T1443" s="43"/>
      <c r="U1443" s="43"/>
      <c r="V1443" s="43"/>
      <c r="W1443" s="43"/>
      <c r="X1443" s="43"/>
      <c r="Y1443" s="250" t="s">
        <v>1351</v>
      </c>
    </row>
    <row r="1444" spans="2:25">
      <c r="B1444" s="26"/>
      <c r="C1444" s="45" t="s">
        <v>2223</v>
      </c>
      <c r="D1444" s="45" t="s">
        <v>301</v>
      </c>
      <c r="E1444" s="46">
        <v>3.5</v>
      </c>
      <c r="F1444" s="46">
        <v>2.25</v>
      </c>
      <c r="G1444" s="46">
        <v>2</v>
      </c>
      <c r="H1444" s="46">
        <f t="shared" si="140"/>
        <v>7.5</v>
      </c>
      <c r="I1444" s="46">
        <f t="shared" si="141"/>
        <v>6.25</v>
      </c>
      <c r="J1444" s="44" t="s">
        <v>318</v>
      </c>
      <c r="K1444" s="46">
        <v>25.375</v>
      </c>
      <c r="L1444" s="46">
        <v>15.375</v>
      </c>
      <c r="M1444" s="60">
        <v>8</v>
      </c>
      <c r="N1444" s="44">
        <v>3596</v>
      </c>
      <c r="O1444" s="44" t="s">
        <v>1351</v>
      </c>
      <c r="P1444" s="53">
        <v>42234</v>
      </c>
      <c r="Q1444" s="66"/>
      <c r="R1444" s="167"/>
      <c r="S1444" s="45"/>
      <c r="T1444" s="49"/>
      <c r="U1444" s="49"/>
      <c r="V1444" s="49"/>
      <c r="W1444" s="49"/>
      <c r="X1444" s="49"/>
      <c r="Y1444" s="250" t="s">
        <v>1351</v>
      </c>
    </row>
    <row r="1445" spans="2:25">
      <c r="B1445" s="26"/>
      <c r="C1445" s="39" t="s">
        <v>2117</v>
      </c>
      <c r="D1445" s="39" t="s">
        <v>306</v>
      </c>
      <c r="E1445" s="40">
        <v>3.6880000000000002</v>
      </c>
      <c r="F1445" s="40">
        <v>2.4369999999999998</v>
      </c>
      <c r="G1445" s="40">
        <v>2</v>
      </c>
      <c r="H1445" s="40">
        <f t="shared" si="140"/>
        <v>7.6880000000000006</v>
      </c>
      <c r="I1445" s="40">
        <f t="shared" si="141"/>
        <v>6.4369999999999994</v>
      </c>
      <c r="J1445" s="38"/>
      <c r="K1445" s="40">
        <v>7.6879999999999997</v>
      </c>
      <c r="L1445" s="40">
        <v>12.875</v>
      </c>
      <c r="M1445" s="61">
        <v>2</v>
      </c>
      <c r="N1445" s="38">
        <v>3596</v>
      </c>
      <c r="O1445" s="38" t="s">
        <v>1338</v>
      </c>
      <c r="P1445" s="57">
        <v>41941</v>
      </c>
      <c r="Q1445" s="65"/>
      <c r="R1445" s="168"/>
      <c r="S1445" s="39"/>
      <c r="T1445" s="43"/>
      <c r="U1445" s="43"/>
      <c r="V1445" s="43"/>
      <c r="W1445" s="43"/>
      <c r="X1445" s="43"/>
      <c r="Y1445" s="250" t="s">
        <v>1338</v>
      </c>
    </row>
    <row r="1446" spans="2:25">
      <c r="B1446" s="26"/>
      <c r="C1446" s="45" t="s">
        <v>2118</v>
      </c>
      <c r="D1446" s="45" t="s">
        <v>301</v>
      </c>
      <c r="E1446" s="46">
        <v>3.5</v>
      </c>
      <c r="F1446" s="46">
        <v>2.25</v>
      </c>
      <c r="G1446" s="46">
        <v>2</v>
      </c>
      <c r="H1446" s="46">
        <f t="shared" si="140"/>
        <v>7.5</v>
      </c>
      <c r="I1446" s="46">
        <f t="shared" si="141"/>
        <v>6.25</v>
      </c>
      <c r="J1446" s="44"/>
      <c r="K1446" s="46">
        <v>7.5</v>
      </c>
      <c r="L1446" s="46">
        <v>12.5</v>
      </c>
      <c r="M1446" s="60">
        <v>2</v>
      </c>
      <c r="N1446" s="44">
        <v>3596</v>
      </c>
      <c r="O1446" s="44" t="s">
        <v>1338</v>
      </c>
      <c r="P1446" s="53">
        <v>41941</v>
      </c>
      <c r="Q1446" s="66"/>
      <c r="R1446" s="167"/>
      <c r="S1446" s="45"/>
      <c r="T1446" s="49"/>
      <c r="U1446" s="49"/>
      <c r="V1446" s="49"/>
      <c r="W1446" s="49"/>
      <c r="X1446" s="49"/>
      <c r="Y1446" s="250" t="s">
        <v>1338</v>
      </c>
    </row>
    <row r="1447" spans="2:25">
      <c r="B1447" s="26"/>
      <c r="C1447" s="39" t="s">
        <v>2121</v>
      </c>
      <c r="D1447" s="39" t="s">
        <v>1970</v>
      </c>
      <c r="E1447" s="40"/>
      <c r="F1447" s="40"/>
      <c r="G1447" s="40"/>
      <c r="H1447" s="40"/>
      <c r="I1447" s="40"/>
      <c r="J1447" s="38"/>
      <c r="K1447" s="40"/>
      <c r="L1447" s="40"/>
      <c r="M1447" s="61"/>
      <c r="N1447" s="38">
        <v>3597</v>
      </c>
      <c r="O1447" s="38" t="s">
        <v>2111</v>
      </c>
      <c r="P1447" s="51"/>
      <c r="Q1447" s="65"/>
      <c r="R1447" s="168"/>
      <c r="S1447" s="39"/>
      <c r="T1447" s="43"/>
      <c r="U1447" s="43"/>
      <c r="V1447" s="43"/>
      <c r="W1447" s="43"/>
      <c r="X1447" s="43"/>
      <c r="Y1447" s="250" t="s">
        <v>2111</v>
      </c>
    </row>
    <row r="1448" spans="2:25">
      <c r="B1448" s="26"/>
      <c r="C1448" s="45" t="s">
        <v>2120</v>
      </c>
      <c r="D1448" s="45" t="s">
        <v>1970</v>
      </c>
      <c r="E1448" s="46">
        <v>3.5625</v>
      </c>
      <c r="F1448" s="46">
        <v>3.5625</v>
      </c>
      <c r="G1448" s="46">
        <v>1.28125</v>
      </c>
      <c r="H1448" s="46">
        <f t="shared" ref="H1448:H1480" si="142">(E1448+G1448*2)</f>
        <v>6.125</v>
      </c>
      <c r="I1448" s="46">
        <f t="shared" ref="I1448:I1480" si="143">(F1448+G1448*2)</f>
        <v>6.125</v>
      </c>
      <c r="J1448" s="44"/>
      <c r="K1448" s="46">
        <v>14.25</v>
      </c>
      <c r="L1448" s="46">
        <v>9.8089999999999993</v>
      </c>
      <c r="M1448" s="60">
        <v>4</v>
      </c>
      <c r="N1448" s="44">
        <v>3598</v>
      </c>
      <c r="O1448" s="44" t="s">
        <v>2111</v>
      </c>
      <c r="P1448" s="53">
        <v>41941</v>
      </c>
      <c r="Q1448" s="66"/>
      <c r="R1448" s="167"/>
      <c r="S1448" s="45"/>
      <c r="T1448" s="49"/>
      <c r="U1448" s="49"/>
      <c r="V1448" s="49"/>
      <c r="W1448" s="49"/>
      <c r="X1448" s="49"/>
      <c r="Y1448" s="250" t="s">
        <v>2111</v>
      </c>
    </row>
    <row r="1449" spans="2:25">
      <c r="B1449" s="26"/>
      <c r="C1449" s="39" t="s">
        <v>2119</v>
      </c>
      <c r="D1449" s="39" t="s">
        <v>1970</v>
      </c>
      <c r="E1449" s="40">
        <v>8</v>
      </c>
      <c r="F1449" s="40">
        <v>2.0625</v>
      </c>
      <c r="G1449" s="40">
        <v>1.25</v>
      </c>
      <c r="H1449" s="40">
        <f t="shared" si="142"/>
        <v>10.5</v>
      </c>
      <c r="I1449" s="40">
        <f t="shared" si="143"/>
        <v>4.5625</v>
      </c>
      <c r="J1449" s="38"/>
      <c r="K1449" s="40">
        <v>7.7220000000000004</v>
      </c>
      <c r="L1449" s="40">
        <v>14.625</v>
      </c>
      <c r="M1449" s="61">
        <v>2</v>
      </c>
      <c r="N1449" s="38">
        <v>3599</v>
      </c>
      <c r="O1449" s="38" t="s">
        <v>2111</v>
      </c>
      <c r="P1449" s="57">
        <v>41941</v>
      </c>
      <c r="Q1449" s="65"/>
      <c r="R1449" s="168"/>
      <c r="S1449" s="39"/>
      <c r="T1449" s="43"/>
      <c r="U1449" s="43"/>
      <c r="V1449" s="43"/>
      <c r="W1449" s="43"/>
      <c r="X1449" s="43"/>
      <c r="Y1449" s="250" t="s">
        <v>2111</v>
      </c>
    </row>
    <row r="1450" spans="2:25">
      <c r="B1450" s="26"/>
      <c r="C1450" s="45" t="s">
        <v>2113</v>
      </c>
      <c r="D1450" s="45" t="s">
        <v>301</v>
      </c>
      <c r="E1450" s="46">
        <v>2.75</v>
      </c>
      <c r="F1450" s="46">
        <v>2.75</v>
      </c>
      <c r="G1450" s="46">
        <v>0.68799999999999994</v>
      </c>
      <c r="H1450" s="46">
        <f t="shared" si="142"/>
        <v>4.1259999999999994</v>
      </c>
      <c r="I1450" s="46">
        <f t="shared" si="143"/>
        <v>4.1259999999999994</v>
      </c>
      <c r="J1450" s="44"/>
      <c r="K1450" s="46">
        <v>8.25</v>
      </c>
      <c r="L1450" s="46">
        <v>12.375</v>
      </c>
      <c r="M1450" s="60">
        <v>6</v>
      </c>
      <c r="N1450" s="44">
        <v>3600</v>
      </c>
      <c r="O1450" s="44" t="s">
        <v>1338</v>
      </c>
      <c r="P1450" s="53">
        <v>41941</v>
      </c>
      <c r="Q1450" s="66"/>
      <c r="R1450" s="167"/>
      <c r="S1450" s="45"/>
      <c r="T1450" s="49"/>
      <c r="U1450" s="49"/>
      <c r="V1450" s="49"/>
      <c r="W1450" s="49"/>
      <c r="X1450" s="49"/>
      <c r="Y1450" s="250" t="s">
        <v>1338</v>
      </c>
    </row>
    <row r="1451" spans="2:25">
      <c r="B1451" s="26"/>
      <c r="C1451" s="39" t="s">
        <v>2186</v>
      </c>
      <c r="D1451" s="39" t="s">
        <v>301</v>
      </c>
      <c r="E1451" s="40">
        <v>5.609375</v>
      </c>
      <c r="F1451" s="40">
        <v>5.03125</v>
      </c>
      <c r="G1451" s="40">
        <v>0.5625</v>
      </c>
      <c r="H1451" s="40">
        <f t="shared" si="142"/>
        <v>6.734375</v>
      </c>
      <c r="I1451" s="40">
        <f t="shared" si="143"/>
        <v>6.15625</v>
      </c>
      <c r="J1451" s="38"/>
      <c r="K1451" s="40">
        <v>6.75</v>
      </c>
      <c r="L1451" s="40">
        <v>12.375</v>
      </c>
      <c r="M1451" s="61">
        <v>2</v>
      </c>
      <c r="N1451" s="38">
        <v>3603</v>
      </c>
      <c r="O1451" s="38" t="s">
        <v>1338</v>
      </c>
      <c r="P1451" s="57">
        <v>42118</v>
      </c>
      <c r="Q1451" s="65"/>
      <c r="R1451" s="168"/>
      <c r="S1451" s="39"/>
      <c r="T1451" s="43"/>
      <c r="U1451" s="43"/>
      <c r="V1451" s="43"/>
      <c r="W1451" s="43"/>
      <c r="X1451" s="43"/>
      <c r="Y1451" s="250" t="s">
        <v>1338</v>
      </c>
    </row>
    <row r="1452" spans="2:25">
      <c r="B1452" s="26"/>
      <c r="C1452" s="45" t="s">
        <v>2125</v>
      </c>
      <c r="D1452" s="45" t="s">
        <v>2025</v>
      </c>
      <c r="E1452" s="46">
        <v>4.125</v>
      </c>
      <c r="F1452" s="46">
        <v>4.125</v>
      </c>
      <c r="G1452" s="46">
        <v>1.25</v>
      </c>
      <c r="H1452" s="46">
        <f t="shared" si="142"/>
        <v>6.625</v>
      </c>
      <c r="I1452" s="46">
        <f t="shared" si="143"/>
        <v>6.625</v>
      </c>
      <c r="J1452" s="44"/>
      <c r="K1452" s="46">
        <v>39.771000000000001</v>
      </c>
      <c r="L1452" s="46">
        <v>26.513999999999999</v>
      </c>
      <c r="M1452" s="60">
        <v>24</v>
      </c>
      <c r="N1452" s="44">
        <v>3605</v>
      </c>
      <c r="O1452" s="44" t="s">
        <v>2318</v>
      </c>
      <c r="P1452" s="53">
        <v>41984</v>
      </c>
      <c r="Q1452" s="66"/>
      <c r="R1452" s="167"/>
      <c r="S1452" s="45"/>
      <c r="T1452" s="49"/>
      <c r="U1452" s="49"/>
      <c r="V1452" s="49"/>
      <c r="W1452" s="49"/>
      <c r="X1452" s="49"/>
      <c r="Y1452" s="250" t="s">
        <v>2318</v>
      </c>
    </row>
    <row r="1453" spans="2:25">
      <c r="B1453" s="26"/>
      <c r="C1453" s="39" t="s">
        <v>2126</v>
      </c>
      <c r="D1453" s="39" t="s">
        <v>301</v>
      </c>
      <c r="E1453" s="40">
        <v>4</v>
      </c>
      <c r="F1453" s="40">
        <v>4</v>
      </c>
      <c r="G1453" s="40">
        <v>1.5</v>
      </c>
      <c r="H1453" s="40">
        <f t="shared" si="142"/>
        <v>7</v>
      </c>
      <c r="I1453" s="40">
        <f t="shared" si="143"/>
        <v>7</v>
      </c>
      <c r="J1453" s="38"/>
      <c r="K1453" s="40">
        <v>21</v>
      </c>
      <c r="L1453" s="40">
        <v>7</v>
      </c>
      <c r="M1453" s="61">
        <v>3</v>
      </c>
      <c r="N1453" s="38">
        <v>3605</v>
      </c>
      <c r="O1453" s="38" t="s">
        <v>1351</v>
      </c>
      <c r="P1453" s="57">
        <v>41984</v>
      </c>
      <c r="Q1453" s="65"/>
      <c r="R1453" s="168"/>
      <c r="S1453" s="39"/>
      <c r="T1453" s="43"/>
      <c r="U1453" s="43"/>
      <c r="V1453" s="43"/>
      <c r="W1453" s="43"/>
      <c r="X1453" s="43"/>
      <c r="Y1453" s="250" t="s">
        <v>1351</v>
      </c>
    </row>
    <row r="1454" spans="2:25">
      <c r="B1454" s="26"/>
      <c r="C1454" s="45" t="s">
        <v>2348</v>
      </c>
      <c r="D1454" s="45" t="s">
        <v>2025</v>
      </c>
      <c r="E1454" s="46">
        <v>4.125</v>
      </c>
      <c r="F1454" s="46">
        <v>4.125</v>
      </c>
      <c r="G1454" s="46">
        <v>1.25</v>
      </c>
      <c r="H1454" s="46">
        <f t="shared" si="142"/>
        <v>6.625</v>
      </c>
      <c r="I1454" s="46">
        <f t="shared" si="143"/>
        <v>6.625</v>
      </c>
      <c r="J1454" s="44"/>
      <c r="K1454" s="46">
        <f>H1454*3</f>
        <v>19.875</v>
      </c>
      <c r="L1454" s="46">
        <f>I1454</f>
        <v>6.625</v>
      </c>
      <c r="M1454" s="60">
        <v>3</v>
      </c>
      <c r="N1454" s="44">
        <v>3605</v>
      </c>
      <c r="O1454" s="44" t="s">
        <v>1351</v>
      </c>
      <c r="P1454" s="53" t="s">
        <v>2277</v>
      </c>
      <c r="Q1454" s="66"/>
      <c r="R1454" s="167"/>
      <c r="S1454" s="45"/>
      <c r="T1454" s="49"/>
      <c r="U1454" s="49"/>
      <c r="V1454" s="49"/>
      <c r="W1454" s="49"/>
      <c r="X1454" s="49"/>
      <c r="Y1454" s="250" t="s">
        <v>1351</v>
      </c>
    </row>
    <row r="1455" spans="2:25">
      <c r="B1455" s="26"/>
      <c r="C1455" s="222" t="s">
        <v>2790</v>
      </c>
      <c r="D1455" s="222" t="s">
        <v>2791</v>
      </c>
      <c r="E1455" s="223">
        <v>4</v>
      </c>
      <c r="F1455" s="223">
        <v>4</v>
      </c>
      <c r="G1455" s="223">
        <v>1.5</v>
      </c>
      <c r="H1455" s="223">
        <f>(E1455+G1455*2)</f>
        <v>7</v>
      </c>
      <c r="I1455" s="223">
        <f>(F1455+G1455*2)</f>
        <v>7</v>
      </c>
      <c r="J1455" s="224" t="s">
        <v>318</v>
      </c>
      <c r="K1455" s="223">
        <v>35</v>
      </c>
      <c r="L1455" s="223">
        <v>27.312999999999999</v>
      </c>
      <c r="M1455" s="225">
        <v>20</v>
      </c>
      <c r="N1455" s="224">
        <v>3605</v>
      </c>
      <c r="O1455" s="224" t="s">
        <v>2771</v>
      </c>
      <c r="P1455" s="226">
        <v>44880</v>
      </c>
      <c r="Q1455" s="227"/>
      <c r="R1455" s="228">
        <v>3.2000000000000001E-2</v>
      </c>
      <c r="S1455" s="222"/>
      <c r="T1455" s="229"/>
      <c r="U1455" s="229"/>
      <c r="V1455" s="229"/>
      <c r="W1455" s="229"/>
      <c r="X1455" s="229"/>
      <c r="Y1455" s="250" t="s">
        <v>2771</v>
      </c>
    </row>
    <row r="1456" spans="2:25">
      <c r="B1456" s="26"/>
      <c r="C1456" s="39" t="s">
        <v>2129</v>
      </c>
      <c r="D1456" s="39" t="s">
        <v>2025</v>
      </c>
      <c r="E1456" s="40">
        <v>3.375</v>
      </c>
      <c r="F1456" s="40">
        <v>3.375</v>
      </c>
      <c r="G1456" s="40">
        <v>1</v>
      </c>
      <c r="H1456" s="40">
        <f t="shared" si="142"/>
        <v>5.375</v>
      </c>
      <c r="I1456" s="40">
        <f t="shared" si="143"/>
        <v>5.375</v>
      </c>
      <c r="J1456" s="38"/>
      <c r="K1456" s="40">
        <v>25.694500000000001</v>
      </c>
      <c r="L1456" s="40">
        <v>15.416600000000001</v>
      </c>
      <c r="M1456" s="61">
        <v>15</v>
      </c>
      <c r="N1456" s="38">
        <v>3606</v>
      </c>
      <c r="O1456" s="38" t="s">
        <v>1351</v>
      </c>
      <c r="P1456" s="57">
        <v>41989</v>
      </c>
      <c r="Q1456" s="65"/>
      <c r="R1456" s="168"/>
      <c r="S1456" s="39"/>
      <c r="T1456" s="43"/>
      <c r="U1456" s="43"/>
      <c r="V1456" s="43"/>
      <c r="W1456" s="43"/>
      <c r="X1456" s="43"/>
      <c r="Y1456" s="250" t="s">
        <v>1351</v>
      </c>
    </row>
    <row r="1457" spans="2:25">
      <c r="B1457" s="26"/>
      <c r="C1457" s="45" t="s">
        <v>2130</v>
      </c>
      <c r="D1457" s="45" t="s">
        <v>301</v>
      </c>
      <c r="E1457" s="46">
        <v>3</v>
      </c>
      <c r="F1457" s="46">
        <v>3</v>
      </c>
      <c r="G1457" s="46">
        <v>1.625</v>
      </c>
      <c r="H1457" s="46">
        <f t="shared" si="142"/>
        <v>6.25</v>
      </c>
      <c r="I1457" s="46">
        <f t="shared" si="143"/>
        <v>6.25</v>
      </c>
      <c r="J1457" s="44"/>
      <c r="K1457" s="46">
        <v>24.9999</v>
      </c>
      <c r="L1457" s="46">
        <v>18.7501</v>
      </c>
      <c r="M1457" s="60">
        <v>12</v>
      </c>
      <c r="N1457" s="44">
        <v>3606</v>
      </c>
      <c r="O1457" s="44" t="s">
        <v>1351</v>
      </c>
      <c r="P1457" s="53">
        <v>41989</v>
      </c>
      <c r="Q1457" s="66"/>
      <c r="R1457" s="167"/>
      <c r="S1457" s="45"/>
      <c r="T1457" s="49"/>
      <c r="U1457" s="49"/>
      <c r="V1457" s="49"/>
      <c r="W1457" s="49"/>
      <c r="X1457" s="49"/>
      <c r="Y1457" s="250" t="s">
        <v>1351</v>
      </c>
    </row>
    <row r="1458" spans="2:25">
      <c r="B1458" s="26"/>
      <c r="C1458" s="39" t="s">
        <v>2521</v>
      </c>
      <c r="D1458" s="39" t="s">
        <v>2025</v>
      </c>
      <c r="E1458" s="40">
        <v>3.375</v>
      </c>
      <c r="F1458" s="40">
        <v>3.375</v>
      </c>
      <c r="G1458" s="40">
        <v>1</v>
      </c>
      <c r="H1458" s="40">
        <f t="shared" si="142"/>
        <v>5.375</v>
      </c>
      <c r="I1458" s="40">
        <f t="shared" si="143"/>
        <v>5.375</v>
      </c>
      <c r="J1458" s="38"/>
      <c r="K1458" s="40">
        <f>H1458*2</f>
        <v>10.75</v>
      </c>
      <c r="L1458" s="40">
        <f>I1458*2</f>
        <v>10.75</v>
      </c>
      <c r="M1458" s="61">
        <v>4</v>
      </c>
      <c r="N1458" s="38">
        <v>3606</v>
      </c>
      <c r="O1458" s="38" t="s">
        <v>1338</v>
      </c>
      <c r="P1458" s="57"/>
      <c r="Q1458" s="65"/>
      <c r="R1458" s="168"/>
      <c r="S1458" s="39"/>
      <c r="T1458" s="43"/>
      <c r="U1458" s="43"/>
      <c r="V1458" s="43"/>
      <c r="W1458" s="43"/>
      <c r="X1458" s="43"/>
      <c r="Y1458" s="250" t="s">
        <v>1338</v>
      </c>
    </row>
    <row r="1459" spans="2:25">
      <c r="B1459" s="26"/>
      <c r="C1459" s="45" t="s">
        <v>2522</v>
      </c>
      <c r="D1459" s="45" t="s">
        <v>301</v>
      </c>
      <c r="E1459" s="46">
        <v>3</v>
      </c>
      <c r="F1459" s="46">
        <v>3</v>
      </c>
      <c r="G1459" s="46">
        <v>1.625</v>
      </c>
      <c r="H1459" s="46">
        <f t="shared" si="142"/>
        <v>6.25</v>
      </c>
      <c r="I1459" s="46">
        <f t="shared" si="143"/>
        <v>6.25</v>
      </c>
      <c r="J1459" s="44"/>
      <c r="K1459" s="46">
        <f>H1459*2</f>
        <v>12.5</v>
      </c>
      <c r="L1459" s="46">
        <f>I1459</f>
        <v>6.25</v>
      </c>
      <c r="M1459" s="60">
        <v>2</v>
      </c>
      <c r="N1459" s="44">
        <v>3606</v>
      </c>
      <c r="O1459" s="44" t="s">
        <v>1338</v>
      </c>
      <c r="P1459" s="53"/>
      <c r="Q1459" s="66"/>
      <c r="R1459" s="167"/>
      <c r="S1459" s="45"/>
      <c r="T1459" s="49"/>
      <c r="U1459" s="49"/>
      <c r="V1459" s="49"/>
      <c r="W1459" s="49"/>
      <c r="X1459" s="49"/>
      <c r="Y1459" s="250" t="s">
        <v>1338</v>
      </c>
    </row>
    <row r="1460" spans="2:25">
      <c r="B1460" s="26"/>
      <c r="C1460" s="39" t="s">
        <v>2131</v>
      </c>
      <c r="D1460" s="39" t="s">
        <v>2025</v>
      </c>
      <c r="E1460" s="40">
        <v>3.75</v>
      </c>
      <c r="F1460" s="40">
        <v>2.8125</v>
      </c>
      <c r="G1460" s="40">
        <v>0.75</v>
      </c>
      <c r="H1460" s="40">
        <f t="shared" si="142"/>
        <v>5.25</v>
      </c>
      <c r="I1460" s="40">
        <f t="shared" si="143"/>
        <v>4.3125</v>
      </c>
      <c r="J1460" s="38"/>
      <c r="K1460" s="40">
        <v>37.139299999999999</v>
      </c>
      <c r="L1460" s="40">
        <v>26.133700000000001</v>
      </c>
      <c r="M1460" s="61">
        <v>42</v>
      </c>
      <c r="N1460" s="38">
        <v>3610</v>
      </c>
      <c r="O1460" s="38" t="s">
        <v>2318</v>
      </c>
      <c r="P1460" s="57">
        <v>42026</v>
      </c>
      <c r="Q1460" s="65"/>
      <c r="R1460" s="168"/>
      <c r="S1460" s="39"/>
      <c r="T1460" s="43"/>
      <c r="U1460" s="43"/>
      <c r="V1460" s="43"/>
      <c r="W1460" s="43"/>
      <c r="X1460" s="43"/>
      <c r="Y1460" s="250" t="s">
        <v>2318</v>
      </c>
    </row>
    <row r="1461" spans="2:25">
      <c r="B1461" s="26"/>
      <c r="C1461" s="45" t="s">
        <v>2132</v>
      </c>
      <c r="D1461" s="45" t="s">
        <v>301</v>
      </c>
      <c r="E1461" s="46">
        <v>3.625</v>
      </c>
      <c r="F1461" s="46">
        <v>2.6875</v>
      </c>
      <c r="G1461" s="46">
        <v>1.1875</v>
      </c>
      <c r="H1461" s="46">
        <f t="shared" si="142"/>
        <v>6</v>
      </c>
      <c r="I1461" s="46">
        <f t="shared" si="143"/>
        <v>5.0625</v>
      </c>
      <c r="J1461" s="44"/>
      <c r="K1461" s="46">
        <v>10.061</v>
      </c>
      <c r="L1461" s="46">
        <v>11.9612</v>
      </c>
      <c r="M1461" s="60">
        <v>4</v>
      </c>
      <c r="N1461" s="44">
        <v>3610</v>
      </c>
      <c r="O1461" s="44" t="s">
        <v>1338</v>
      </c>
      <c r="P1461" s="53">
        <v>42026</v>
      </c>
      <c r="Q1461" s="66"/>
      <c r="R1461" s="167"/>
      <c r="S1461" s="45"/>
      <c r="T1461" s="49"/>
      <c r="U1461" s="49"/>
      <c r="V1461" s="49"/>
      <c r="W1461" s="49"/>
      <c r="X1461" s="49"/>
      <c r="Y1461" s="250" t="s">
        <v>1338</v>
      </c>
    </row>
    <row r="1462" spans="2:25">
      <c r="B1462" s="26"/>
      <c r="C1462" s="39" t="s">
        <v>2231</v>
      </c>
      <c r="D1462" s="39" t="s">
        <v>2025</v>
      </c>
      <c r="E1462" s="40">
        <v>7.25</v>
      </c>
      <c r="F1462" s="40">
        <v>3.25</v>
      </c>
      <c r="G1462" s="40">
        <v>0.5</v>
      </c>
      <c r="H1462" s="40">
        <f t="shared" si="142"/>
        <v>8.25</v>
      </c>
      <c r="I1462" s="40">
        <f t="shared" si="143"/>
        <v>4.25</v>
      </c>
      <c r="J1462" s="38"/>
      <c r="K1462" s="40">
        <f>H1462</f>
        <v>8.25</v>
      </c>
      <c r="L1462" s="40">
        <f>I1462</f>
        <v>4.25</v>
      </c>
      <c r="M1462" s="61">
        <v>3</v>
      </c>
      <c r="N1462" s="38">
        <v>3612</v>
      </c>
      <c r="O1462" s="38" t="s">
        <v>1338</v>
      </c>
      <c r="P1462" s="57">
        <v>42234</v>
      </c>
      <c r="Q1462" s="65"/>
      <c r="R1462" s="168"/>
      <c r="S1462" s="39"/>
      <c r="T1462" s="43"/>
      <c r="U1462" s="43"/>
      <c r="V1462" s="43"/>
      <c r="W1462" s="43"/>
      <c r="X1462" s="43"/>
      <c r="Y1462" s="250" t="s">
        <v>1338</v>
      </c>
    </row>
    <row r="1463" spans="2:25">
      <c r="B1463" s="26"/>
      <c r="C1463" s="45" t="s">
        <v>2232</v>
      </c>
      <c r="D1463" s="45" t="s">
        <v>301</v>
      </c>
      <c r="E1463" s="46">
        <v>7.125</v>
      </c>
      <c r="F1463" s="46">
        <v>3.125</v>
      </c>
      <c r="G1463" s="46">
        <v>0.75</v>
      </c>
      <c r="H1463" s="46">
        <f t="shared" si="142"/>
        <v>8.625</v>
      </c>
      <c r="I1463" s="46">
        <f t="shared" si="143"/>
        <v>4.625</v>
      </c>
      <c r="J1463" s="44"/>
      <c r="K1463" s="46">
        <f>H1463</f>
        <v>8.625</v>
      </c>
      <c r="L1463" s="46">
        <f>I1463</f>
        <v>4.625</v>
      </c>
      <c r="M1463" s="60">
        <v>3</v>
      </c>
      <c r="N1463" s="44">
        <v>3612</v>
      </c>
      <c r="O1463" s="44" t="s">
        <v>1338</v>
      </c>
      <c r="P1463" s="53">
        <v>42234</v>
      </c>
      <c r="Q1463" s="66"/>
      <c r="R1463" s="167"/>
      <c r="S1463" s="45"/>
      <c r="T1463" s="49"/>
      <c r="U1463" s="49"/>
      <c r="V1463" s="49"/>
      <c r="W1463" s="49"/>
      <c r="X1463" s="49"/>
      <c r="Y1463" s="250" t="s">
        <v>1338</v>
      </c>
    </row>
    <row r="1464" spans="2:25">
      <c r="B1464" s="26"/>
      <c r="C1464" s="39" t="s">
        <v>2165</v>
      </c>
      <c r="D1464" s="39" t="s">
        <v>2026</v>
      </c>
      <c r="E1464" s="40">
        <v>2.125</v>
      </c>
      <c r="F1464" s="40">
        <v>2.125</v>
      </c>
      <c r="G1464" s="40">
        <v>1.5</v>
      </c>
      <c r="H1464" s="40">
        <f t="shared" si="142"/>
        <v>5.125</v>
      </c>
      <c r="I1464" s="40">
        <f t="shared" si="143"/>
        <v>5.125</v>
      </c>
      <c r="J1464" s="38" t="s">
        <v>318</v>
      </c>
      <c r="K1464" s="40">
        <v>45.520899999999997</v>
      </c>
      <c r="L1464" s="40">
        <v>24.665400000000002</v>
      </c>
      <c r="M1464" s="61">
        <v>54</v>
      </c>
      <c r="N1464" s="38">
        <v>3614</v>
      </c>
      <c r="O1464" s="38" t="s">
        <v>2318</v>
      </c>
      <c r="P1464" s="57">
        <v>42082</v>
      </c>
      <c r="Q1464" s="65"/>
      <c r="R1464" s="168"/>
      <c r="S1464" s="39"/>
      <c r="T1464" s="43"/>
      <c r="U1464" s="43"/>
      <c r="V1464" s="43"/>
      <c r="W1464" s="43"/>
      <c r="X1464" s="43"/>
      <c r="Y1464" s="250" t="s">
        <v>2318</v>
      </c>
    </row>
    <row r="1465" spans="2:25">
      <c r="B1465" s="26"/>
      <c r="C1465" s="45" t="s">
        <v>2253</v>
      </c>
      <c r="D1465" s="45" t="s">
        <v>2025</v>
      </c>
      <c r="E1465" s="46">
        <v>2.1667000000000001</v>
      </c>
      <c r="F1465" s="46">
        <v>2.1665999999999999</v>
      </c>
      <c r="G1465" s="46">
        <v>0.5</v>
      </c>
      <c r="H1465" s="46">
        <f t="shared" si="142"/>
        <v>3.1667000000000001</v>
      </c>
      <c r="I1465" s="46">
        <f t="shared" si="143"/>
        <v>3.1665999999999999</v>
      </c>
      <c r="J1465" s="44" t="s">
        <v>302</v>
      </c>
      <c r="K1465" s="46">
        <v>25.333200000000001</v>
      </c>
      <c r="L1465" s="46">
        <v>15.827400000000001</v>
      </c>
      <c r="M1465" s="60">
        <v>40</v>
      </c>
      <c r="N1465" s="44">
        <v>3614</v>
      </c>
      <c r="O1465" s="44" t="s">
        <v>1351</v>
      </c>
      <c r="P1465" s="53">
        <v>42082</v>
      </c>
      <c r="Q1465" s="66"/>
      <c r="R1465" s="167"/>
      <c r="S1465" s="45"/>
      <c r="T1465" s="49"/>
      <c r="U1465" s="49"/>
      <c r="V1465" s="49"/>
      <c r="W1465" s="49"/>
      <c r="X1465" s="49"/>
      <c r="Y1465" s="250" t="s">
        <v>1351</v>
      </c>
    </row>
    <row r="1466" spans="2:25">
      <c r="B1466" s="26"/>
      <c r="C1466" s="39" t="s">
        <v>2166</v>
      </c>
      <c r="D1466" s="39" t="s">
        <v>2025</v>
      </c>
      <c r="E1466" s="40">
        <v>2.125</v>
      </c>
      <c r="F1466" s="40">
        <v>2.125</v>
      </c>
      <c r="G1466" s="40">
        <v>1.5</v>
      </c>
      <c r="H1466" s="40">
        <f t="shared" si="142"/>
        <v>5.125</v>
      </c>
      <c r="I1466" s="40">
        <f t="shared" si="143"/>
        <v>5.125</v>
      </c>
      <c r="J1466" s="38" t="s">
        <v>318</v>
      </c>
      <c r="K1466" s="40">
        <v>11.911099999999999</v>
      </c>
      <c r="L1466" s="40">
        <v>14.069599999999999</v>
      </c>
      <c r="M1466" s="61">
        <v>12</v>
      </c>
      <c r="N1466" s="38">
        <v>3614</v>
      </c>
      <c r="O1466" s="38" t="s">
        <v>1338</v>
      </c>
      <c r="P1466" s="57">
        <v>42347</v>
      </c>
      <c r="Q1466" s="65"/>
      <c r="R1466" s="168"/>
      <c r="S1466" s="39"/>
      <c r="T1466" s="43"/>
      <c r="U1466" s="43"/>
      <c r="V1466" s="43"/>
      <c r="W1466" s="43"/>
      <c r="X1466" s="43"/>
      <c r="Y1466" s="250" t="s">
        <v>1338</v>
      </c>
    </row>
    <row r="1467" spans="2:25">
      <c r="B1467" s="26"/>
      <c r="C1467" s="45" t="s">
        <v>2254</v>
      </c>
      <c r="D1467" s="45" t="s">
        <v>2035</v>
      </c>
      <c r="E1467" s="46">
        <v>2.0417000000000001</v>
      </c>
      <c r="F1467" s="46">
        <v>2.0417000000000001</v>
      </c>
      <c r="G1467" s="46">
        <v>1.508</v>
      </c>
      <c r="H1467" s="46">
        <f t="shared" si="142"/>
        <v>5.0577000000000005</v>
      </c>
      <c r="I1467" s="46">
        <f t="shared" si="143"/>
        <v>5.0577000000000005</v>
      </c>
      <c r="J1467" s="44"/>
      <c r="K1467" s="46">
        <v>10.1157</v>
      </c>
      <c r="L1467" s="46">
        <v>15.1912</v>
      </c>
      <c r="M1467" s="60">
        <v>6</v>
      </c>
      <c r="N1467" s="44">
        <v>3614</v>
      </c>
      <c r="O1467" s="44" t="s">
        <v>1338</v>
      </c>
      <c r="P1467" s="53">
        <v>42347</v>
      </c>
      <c r="Q1467" s="66"/>
      <c r="R1467" s="167"/>
      <c r="S1467" s="45"/>
      <c r="T1467" s="49"/>
      <c r="U1467" s="49"/>
      <c r="V1467" s="49"/>
      <c r="W1467" s="49"/>
      <c r="X1467" s="49"/>
      <c r="Y1467" s="250" t="s">
        <v>1338</v>
      </c>
    </row>
    <row r="1468" spans="2:25">
      <c r="B1468" s="26"/>
      <c r="C1468" s="39" t="s">
        <v>2196</v>
      </c>
      <c r="D1468" s="39" t="s">
        <v>301</v>
      </c>
      <c r="E1468" s="40">
        <v>2.875</v>
      </c>
      <c r="F1468" s="40">
        <v>2.875</v>
      </c>
      <c r="G1468" s="40">
        <v>1.375</v>
      </c>
      <c r="H1468" s="40">
        <f t="shared" si="142"/>
        <v>5.625</v>
      </c>
      <c r="I1468" s="40">
        <f t="shared" si="143"/>
        <v>5.625</v>
      </c>
      <c r="J1468" s="38" t="s">
        <v>318</v>
      </c>
      <c r="K1468" s="40">
        <v>38.744999999999997</v>
      </c>
      <c r="L1468" s="40">
        <v>24.16</v>
      </c>
      <c r="M1468" s="61">
        <v>40</v>
      </c>
      <c r="N1468" s="38">
        <v>3615</v>
      </c>
      <c r="O1468" s="38" t="s">
        <v>2318</v>
      </c>
      <c r="P1468" s="57">
        <v>42082</v>
      </c>
      <c r="Q1468" s="75"/>
      <c r="R1468" s="168"/>
      <c r="S1468" s="39"/>
      <c r="T1468" s="43"/>
      <c r="U1468" s="43"/>
      <c r="V1468" s="43"/>
      <c r="W1468" s="43"/>
      <c r="X1468" s="43"/>
      <c r="Y1468" s="250" t="s">
        <v>2318</v>
      </c>
    </row>
    <row r="1469" spans="2:25">
      <c r="B1469" s="26"/>
      <c r="C1469" s="45" t="s">
        <v>2288</v>
      </c>
      <c r="D1469" s="45" t="s">
        <v>2025</v>
      </c>
      <c r="E1469" s="46">
        <v>2.875</v>
      </c>
      <c r="F1469" s="46">
        <v>2.8889999999999998</v>
      </c>
      <c r="G1469" s="46">
        <v>0.5</v>
      </c>
      <c r="H1469" s="46">
        <f t="shared" si="142"/>
        <v>3.875</v>
      </c>
      <c r="I1469" s="46">
        <f t="shared" si="143"/>
        <v>3.8889999999999998</v>
      </c>
      <c r="J1469" s="44" t="s">
        <v>302</v>
      </c>
      <c r="K1469" s="46">
        <v>23.25</v>
      </c>
      <c r="L1469" s="46">
        <v>15.555999999999999</v>
      </c>
      <c r="M1469" s="60">
        <v>24</v>
      </c>
      <c r="N1469" s="44">
        <v>3615</v>
      </c>
      <c r="O1469" s="44" t="s">
        <v>1351</v>
      </c>
      <c r="P1469" s="53">
        <v>42082</v>
      </c>
      <c r="Q1469" s="76"/>
      <c r="R1469" s="167"/>
      <c r="S1469" s="45"/>
      <c r="T1469" s="49"/>
      <c r="U1469" s="49"/>
      <c r="V1469" s="49"/>
      <c r="W1469" s="49"/>
      <c r="X1469" s="49"/>
      <c r="Y1469" s="250" t="s">
        <v>1351</v>
      </c>
    </row>
    <row r="1470" spans="2:25">
      <c r="B1470" s="26"/>
      <c r="C1470" s="39" t="s">
        <v>2167</v>
      </c>
      <c r="D1470" s="39" t="s">
        <v>2025</v>
      </c>
      <c r="E1470" s="40">
        <v>2.875</v>
      </c>
      <c r="F1470" s="40">
        <v>2.8889</v>
      </c>
      <c r="G1470" s="40">
        <v>0.5</v>
      </c>
      <c r="H1470" s="40">
        <f t="shared" si="142"/>
        <v>3.875</v>
      </c>
      <c r="I1470" s="40">
        <f t="shared" si="143"/>
        <v>3.8889</v>
      </c>
      <c r="J1470" s="38" t="s">
        <v>318</v>
      </c>
      <c r="K1470" s="40">
        <v>7.75</v>
      </c>
      <c r="L1470" s="40">
        <v>15.555</v>
      </c>
      <c r="M1470" s="61">
        <v>8</v>
      </c>
      <c r="N1470" s="38">
        <v>3615</v>
      </c>
      <c r="O1470" s="38" t="s">
        <v>1338</v>
      </c>
      <c r="P1470" s="57">
        <v>42347</v>
      </c>
      <c r="Q1470" s="75"/>
      <c r="R1470" s="168"/>
      <c r="S1470" s="39"/>
      <c r="T1470" s="43"/>
      <c r="U1470" s="43"/>
      <c r="V1470" s="43"/>
      <c r="W1470" s="43"/>
      <c r="X1470" s="43"/>
      <c r="Y1470" s="250" t="s">
        <v>1338</v>
      </c>
    </row>
    <row r="1471" spans="2:25">
      <c r="B1471" s="26"/>
      <c r="C1471" s="45" t="s">
        <v>2250</v>
      </c>
      <c r="D1471" s="45" t="s">
        <v>2035</v>
      </c>
      <c r="E1471" s="46">
        <v>2.75</v>
      </c>
      <c r="F1471" s="46">
        <v>2.75</v>
      </c>
      <c r="G1471" s="46">
        <v>1.3542000000000001</v>
      </c>
      <c r="H1471" s="46">
        <f t="shared" si="142"/>
        <v>5.4584000000000001</v>
      </c>
      <c r="I1471" s="46">
        <f t="shared" si="143"/>
        <v>5.4584000000000001</v>
      </c>
      <c r="J1471" s="44"/>
      <c r="K1471" s="46">
        <v>10.9213</v>
      </c>
      <c r="L1471" s="46">
        <v>10.9213</v>
      </c>
      <c r="M1471" s="60">
        <v>4</v>
      </c>
      <c r="N1471" s="44">
        <v>3615</v>
      </c>
      <c r="O1471" s="44" t="s">
        <v>1338</v>
      </c>
      <c r="P1471" s="53"/>
      <c r="Q1471" s="76"/>
      <c r="R1471" s="167"/>
      <c r="S1471" s="45"/>
      <c r="T1471" s="49"/>
      <c r="U1471" s="49"/>
      <c r="V1471" s="49"/>
      <c r="W1471" s="49"/>
      <c r="X1471" s="49"/>
      <c r="Y1471" s="250" t="s">
        <v>1338</v>
      </c>
    </row>
    <row r="1472" spans="2:25">
      <c r="B1472" s="26"/>
      <c r="C1472" s="39" t="s">
        <v>2169</v>
      </c>
      <c r="D1472" s="39" t="s">
        <v>2025</v>
      </c>
      <c r="E1472" s="40">
        <v>3.625</v>
      </c>
      <c r="F1472" s="40">
        <v>2.25</v>
      </c>
      <c r="G1472" s="40">
        <v>2</v>
      </c>
      <c r="H1472" s="40">
        <f t="shared" si="142"/>
        <v>7.625</v>
      </c>
      <c r="I1472" s="40">
        <f t="shared" si="143"/>
        <v>6.25</v>
      </c>
      <c r="J1472" s="38" t="s">
        <v>302</v>
      </c>
      <c r="K1472" s="40">
        <v>23.062000000000001</v>
      </c>
      <c r="L1472" s="40">
        <v>12.625</v>
      </c>
      <c r="M1472" s="61">
        <v>6</v>
      </c>
      <c r="N1472" s="38">
        <v>3616</v>
      </c>
      <c r="O1472" s="38" t="s">
        <v>1351</v>
      </c>
      <c r="P1472" s="57">
        <v>42094</v>
      </c>
      <c r="Q1472" s="75"/>
      <c r="R1472" s="168"/>
      <c r="S1472" s="39"/>
      <c r="T1472" s="43"/>
      <c r="U1472" s="43"/>
      <c r="V1472" s="43"/>
      <c r="W1472" s="43"/>
      <c r="X1472" s="43"/>
      <c r="Y1472" s="250" t="s">
        <v>1351</v>
      </c>
    </row>
    <row r="1473" spans="2:25">
      <c r="B1473" s="26"/>
      <c r="C1473" s="45" t="s">
        <v>2170</v>
      </c>
      <c r="D1473" s="45" t="s">
        <v>301</v>
      </c>
      <c r="E1473" s="46">
        <v>3.5</v>
      </c>
      <c r="F1473" s="46">
        <v>2.125</v>
      </c>
      <c r="G1473" s="46">
        <v>2</v>
      </c>
      <c r="H1473" s="46">
        <f t="shared" si="142"/>
        <v>7.5</v>
      </c>
      <c r="I1473" s="46">
        <f t="shared" si="143"/>
        <v>6.125</v>
      </c>
      <c r="J1473" s="44" t="s">
        <v>302</v>
      </c>
      <c r="K1473" s="46">
        <v>22.5</v>
      </c>
      <c r="L1473" s="46">
        <v>18.375</v>
      </c>
      <c r="M1473" s="60">
        <v>9</v>
      </c>
      <c r="N1473" s="44">
        <v>3616</v>
      </c>
      <c r="O1473" s="44" t="s">
        <v>1351</v>
      </c>
      <c r="P1473" s="53">
        <v>42094</v>
      </c>
      <c r="Q1473" s="76"/>
      <c r="R1473" s="167"/>
      <c r="S1473" s="45"/>
      <c r="T1473" s="49"/>
      <c r="U1473" s="49"/>
      <c r="V1473" s="49"/>
      <c r="W1473" s="49"/>
      <c r="X1473" s="49"/>
      <c r="Y1473" s="250" t="s">
        <v>1351</v>
      </c>
    </row>
    <row r="1474" spans="2:25">
      <c r="B1474" s="26"/>
      <c r="C1474" s="39" t="s">
        <v>2409</v>
      </c>
      <c r="D1474" s="39" t="s">
        <v>301</v>
      </c>
      <c r="E1474" s="40">
        <v>3</v>
      </c>
      <c r="F1474" s="40">
        <v>3</v>
      </c>
      <c r="G1474" s="40">
        <v>1</v>
      </c>
      <c r="H1474" s="40">
        <f t="shared" si="142"/>
        <v>5</v>
      </c>
      <c r="I1474" s="40">
        <f t="shared" si="143"/>
        <v>5</v>
      </c>
      <c r="J1474" s="38" t="s">
        <v>318</v>
      </c>
      <c r="K1474" s="40">
        <v>35.625</v>
      </c>
      <c r="L1474" s="40">
        <v>24.25</v>
      </c>
      <c r="M1474" s="61">
        <v>20</v>
      </c>
      <c r="N1474" s="38">
        <v>3617</v>
      </c>
      <c r="O1474" s="38" t="s">
        <v>2318</v>
      </c>
      <c r="P1474" s="57">
        <v>42234</v>
      </c>
      <c r="Q1474" s="65"/>
      <c r="R1474" s="168"/>
      <c r="S1474" s="39"/>
      <c r="T1474" s="43"/>
      <c r="U1474" s="43"/>
      <c r="V1474" s="43"/>
      <c r="W1474" s="43"/>
      <c r="X1474" s="43"/>
      <c r="Y1474" s="250" t="s">
        <v>2318</v>
      </c>
    </row>
    <row r="1475" spans="2:25">
      <c r="B1475" s="26"/>
      <c r="C1475" s="45" t="s">
        <v>2171</v>
      </c>
      <c r="D1475" s="45" t="s">
        <v>2025</v>
      </c>
      <c r="E1475" s="46">
        <v>3.125</v>
      </c>
      <c r="F1475" s="46">
        <v>3.125</v>
      </c>
      <c r="G1475" s="46">
        <v>2</v>
      </c>
      <c r="H1475" s="46">
        <f t="shared" si="142"/>
        <v>7.125</v>
      </c>
      <c r="I1475" s="46">
        <f t="shared" si="143"/>
        <v>7.125</v>
      </c>
      <c r="J1475" s="44" t="s">
        <v>302</v>
      </c>
      <c r="K1475" s="46">
        <v>21.375</v>
      </c>
      <c r="L1475" s="46">
        <v>14.25</v>
      </c>
      <c r="M1475" s="60">
        <v>6</v>
      </c>
      <c r="N1475" s="44">
        <v>3617</v>
      </c>
      <c r="O1475" s="44" t="s">
        <v>1351</v>
      </c>
      <c r="P1475" s="53">
        <v>42094</v>
      </c>
      <c r="Q1475" s="76"/>
      <c r="R1475" s="167"/>
      <c r="S1475" s="45"/>
      <c r="T1475" s="49"/>
      <c r="U1475" s="49"/>
      <c r="V1475" s="49"/>
      <c r="W1475" s="49"/>
      <c r="X1475" s="49"/>
      <c r="Y1475" s="250" t="s">
        <v>1351</v>
      </c>
    </row>
    <row r="1476" spans="2:25">
      <c r="B1476" s="26"/>
      <c r="C1476" s="39" t="s">
        <v>2172</v>
      </c>
      <c r="D1476" s="39" t="s">
        <v>301</v>
      </c>
      <c r="E1476" s="40">
        <v>3</v>
      </c>
      <c r="F1476" s="40">
        <v>3</v>
      </c>
      <c r="G1476" s="40">
        <v>1</v>
      </c>
      <c r="H1476" s="40">
        <f t="shared" si="142"/>
        <v>5</v>
      </c>
      <c r="I1476" s="40">
        <f t="shared" si="143"/>
        <v>5</v>
      </c>
      <c r="J1476" s="38" t="s">
        <v>302</v>
      </c>
      <c r="K1476" s="40">
        <v>25</v>
      </c>
      <c r="L1476" s="40">
        <v>15</v>
      </c>
      <c r="M1476" s="61">
        <v>15</v>
      </c>
      <c r="N1476" s="38">
        <v>3617</v>
      </c>
      <c r="O1476" s="38" t="s">
        <v>1351</v>
      </c>
      <c r="P1476" s="57">
        <v>42094</v>
      </c>
      <c r="Q1476" s="75"/>
      <c r="R1476" s="168"/>
      <c r="S1476" s="39"/>
      <c r="T1476" s="43"/>
      <c r="U1476" s="43"/>
      <c r="V1476" s="43"/>
      <c r="W1476" s="43"/>
      <c r="X1476" s="43"/>
      <c r="Y1476" s="250" t="s">
        <v>1351</v>
      </c>
    </row>
    <row r="1477" spans="2:25">
      <c r="B1477" s="26"/>
      <c r="C1477" s="45" t="s">
        <v>2408</v>
      </c>
      <c r="D1477" s="45" t="s">
        <v>2025</v>
      </c>
      <c r="E1477" s="46">
        <v>3.125</v>
      </c>
      <c r="F1477" s="46">
        <v>3.125</v>
      </c>
      <c r="G1477" s="46">
        <v>2</v>
      </c>
      <c r="H1477" s="46">
        <f t="shared" si="142"/>
        <v>7.125</v>
      </c>
      <c r="I1477" s="46">
        <f t="shared" si="143"/>
        <v>7.125</v>
      </c>
      <c r="J1477" s="44"/>
      <c r="K1477" s="46">
        <f>H1477</f>
        <v>7.125</v>
      </c>
      <c r="L1477" s="46">
        <f>I1477</f>
        <v>7.125</v>
      </c>
      <c r="M1477" s="60">
        <v>1</v>
      </c>
      <c r="N1477" s="44">
        <v>3617</v>
      </c>
      <c r="O1477" s="44" t="s">
        <v>1338</v>
      </c>
      <c r="P1477" s="53"/>
      <c r="Q1477" s="66"/>
      <c r="R1477" s="167"/>
      <c r="S1477" s="45"/>
      <c r="T1477" s="49"/>
      <c r="U1477" s="49"/>
      <c r="V1477" s="49"/>
      <c r="W1477" s="49"/>
      <c r="X1477" s="49"/>
      <c r="Y1477" s="250" t="s">
        <v>1338</v>
      </c>
    </row>
    <row r="1478" spans="2:25">
      <c r="B1478" s="26"/>
      <c r="C1478" s="39" t="s">
        <v>2203</v>
      </c>
      <c r="D1478" s="39" t="s">
        <v>301</v>
      </c>
      <c r="E1478" s="40">
        <v>3</v>
      </c>
      <c r="F1478" s="40">
        <v>3</v>
      </c>
      <c r="G1478" s="40">
        <v>1</v>
      </c>
      <c r="H1478" s="40">
        <f t="shared" si="142"/>
        <v>5</v>
      </c>
      <c r="I1478" s="40">
        <f t="shared" si="143"/>
        <v>5</v>
      </c>
      <c r="J1478" s="38"/>
      <c r="K1478" s="40">
        <f>H1478</f>
        <v>5</v>
      </c>
      <c r="L1478" s="40">
        <f>I1478</f>
        <v>5</v>
      </c>
      <c r="M1478" s="61">
        <v>1</v>
      </c>
      <c r="N1478" s="38">
        <v>3617</v>
      </c>
      <c r="O1478" s="38" t="s">
        <v>1338</v>
      </c>
      <c r="P1478" s="57"/>
      <c r="Q1478" s="65"/>
      <c r="R1478" s="168"/>
      <c r="S1478" s="39"/>
      <c r="T1478" s="43"/>
      <c r="U1478" s="43"/>
      <c r="V1478" s="43"/>
      <c r="W1478" s="43"/>
      <c r="X1478" s="43"/>
      <c r="Y1478" s="250" t="s">
        <v>1338</v>
      </c>
    </row>
    <row r="1479" spans="2:25">
      <c r="B1479" s="26"/>
      <c r="C1479" s="45" t="s">
        <v>2240</v>
      </c>
      <c r="D1479" s="45" t="s">
        <v>2025</v>
      </c>
      <c r="E1479" s="46">
        <v>3.171875</v>
      </c>
      <c r="F1479" s="46">
        <v>3.171875</v>
      </c>
      <c r="G1479" s="46">
        <v>0.6875</v>
      </c>
      <c r="H1479" s="46">
        <f t="shared" si="142"/>
        <v>4.546875</v>
      </c>
      <c r="I1479" s="46">
        <f t="shared" si="143"/>
        <v>4.546875</v>
      </c>
      <c r="J1479" s="44"/>
      <c r="K1479" s="46">
        <v>9.0969999999999995</v>
      </c>
      <c r="L1479" s="46">
        <v>9.0969999999999995</v>
      </c>
      <c r="M1479" s="60">
        <v>4</v>
      </c>
      <c r="N1479" s="44">
        <v>3618</v>
      </c>
      <c r="O1479" s="44" t="s">
        <v>1338</v>
      </c>
      <c r="P1479" s="53">
        <v>42244</v>
      </c>
      <c r="Q1479" s="66"/>
      <c r="R1479" s="167"/>
      <c r="S1479" s="45"/>
      <c r="T1479" s="49"/>
      <c r="U1479" s="49"/>
      <c r="V1479" s="49"/>
      <c r="W1479" s="49"/>
      <c r="X1479" s="49"/>
      <c r="Y1479" s="250" t="s">
        <v>1338</v>
      </c>
    </row>
    <row r="1480" spans="2:25">
      <c r="B1480" s="25"/>
      <c r="C1480" s="39" t="s">
        <v>2241</v>
      </c>
      <c r="D1480" s="39" t="s">
        <v>301</v>
      </c>
      <c r="E1480" s="40">
        <v>3.046875</v>
      </c>
      <c r="F1480" s="40">
        <v>3.046875</v>
      </c>
      <c r="G1480" s="40">
        <v>0.796875</v>
      </c>
      <c r="H1480" s="40">
        <f t="shared" si="142"/>
        <v>4.640625</v>
      </c>
      <c r="I1480" s="40">
        <f t="shared" si="143"/>
        <v>4.640625</v>
      </c>
      <c r="J1480" s="38"/>
      <c r="K1480" s="40">
        <v>9.3209999999999997</v>
      </c>
      <c r="L1480" s="40">
        <v>9.3209999999999997</v>
      </c>
      <c r="M1480" s="61">
        <v>4</v>
      </c>
      <c r="N1480" s="38">
        <v>3618</v>
      </c>
      <c r="O1480" s="38" t="s">
        <v>1338</v>
      </c>
      <c r="P1480" s="57">
        <v>42244</v>
      </c>
      <c r="Q1480" s="65"/>
      <c r="R1480" s="168"/>
      <c r="S1480" s="39"/>
      <c r="T1480" s="43"/>
      <c r="U1480" s="43"/>
      <c r="V1480" s="43"/>
      <c r="W1480" s="43"/>
      <c r="X1480" s="43"/>
      <c r="Y1480" s="250" t="s">
        <v>1338</v>
      </c>
    </row>
    <row r="1481" spans="2:25">
      <c r="B1481" s="26"/>
      <c r="C1481" s="45" t="s">
        <v>2303</v>
      </c>
      <c r="D1481" s="45" t="s">
        <v>301</v>
      </c>
      <c r="E1481" s="46">
        <v>5.6875</v>
      </c>
      <c r="F1481" s="46">
        <v>4.0625</v>
      </c>
      <c r="G1481" s="46">
        <v>1.1875</v>
      </c>
      <c r="H1481" s="46">
        <f t="shared" ref="H1481:H1498" si="144">(E1481+G1481*2)</f>
        <v>8.0625</v>
      </c>
      <c r="I1481" s="46">
        <f t="shared" ref="I1481:I1498" si="145">(F1481+G1481*2)</f>
        <v>6.4375</v>
      </c>
      <c r="J1481" s="44" t="s">
        <v>302</v>
      </c>
      <c r="K1481" s="46">
        <v>39.311999999999998</v>
      </c>
      <c r="L1481" s="46">
        <v>25.75</v>
      </c>
      <c r="M1481" s="60">
        <v>20</v>
      </c>
      <c r="N1481" s="44">
        <v>3620</v>
      </c>
      <c r="O1481" s="44" t="s">
        <v>2318</v>
      </c>
      <c r="P1481" s="53">
        <v>42426</v>
      </c>
      <c r="Q1481" s="66"/>
      <c r="R1481" s="167"/>
      <c r="S1481" s="45"/>
      <c r="T1481" s="49"/>
      <c r="U1481" s="49"/>
      <c r="V1481" s="49"/>
      <c r="W1481" s="49"/>
      <c r="X1481" s="49"/>
      <c r="Y1481" s="250" t="s">
        <v>2318</v>
      </c>
    </row>
    <row r="1482" spans="2:25">
      <c r="B1482" s="26"/>
      <c r="C1482" s="39" t="s">
        <v>2273</v>
      </c>
      <c r="D1482" s="39" t="s">
        <v>301</v>
      </c>
      <c r="E1482" s="40">
        <v>5.6875</v>
      </c>
      <c r="F1482" s="40">
        <v>4.0625</v>
      </c>
      <c r="G1482" s="40">
        <v>1.1875</v>
      </c>
      <c r="H1482" s="40">
        <f t="shared" si="144"/>
        <v>8.0625</v>
      </c>
      <c r="I1482" s="40">
        <f t="shared" si="145"/>
        <v>6.4375</v>
      </c>
      <c r="J1482" s="38" t="s">
        <v>302</v>
      </c>
      <c r="K1482" s="40">
        <v>24.1875</v>
      </c>
      <c r="L1482" s="40">
        <v>19.3125</v>
      </c>
      <c r="M1482" s="61">
        <v>9</v>
      </c>
      <c r="N1482" s="38">
        <v>3620</v>
      </c>
      <c r="O1482" s="38" t="s">
        <v>1351</v>
      </c>
      <c r="P1482" s="57">
        <v>42118</v>
      </c>
      <c r="Q1482" s="65"/>
      <c r="R1482" s="168"/>
      <c r="S1482" s="39"/>
      <c r="T1482" s="43"/>
      <c r="U1482" s="43"/>
      <c r="V1482" s="43"/>
      <c r="W1482" s="43"/>
      <c r="X1482" s="43"/>
      <c r="Y1482" s="250" t="s">
        <v>1351</v>
      </c>
    </row>
    <row r="1483" spans="2:25">
      <c r="B1483" s="26"/>
      <c r="C1483" s="45" t="s">
        <v>2199</v>
      </c>
      <c r="D1483" s="45" t="s">
        <v>301</v>
      </c>
      <c r="E1483" s="46">
        <v>7.4379999999999997</v>
      </c>
      <c r="F1483" s="46">
        <v>5.4370000000000003</v>
      </c>
      <c r="G1483" s="46">
        <v>1.75</v>
      </c>
      <c r="H1483" s="46">
        <f t="shared" si="144"/>
        <v>10.937999999999999</v>
      </c>
      <c r="I1483" s="46">
        <f t="shared" si="145"/>
        <v>8.9370000000000012</v>
      </c>
      <c r="J1483" s="44" t="s">
        <v>318</v>
      </c>
      <c r="K1483" s="46">
        <v>44.125</v>
      </c>
      <c r="L1483" s="46">
        <v>27.375</v>
      </c>
      <c r="M1483" s="60">
        <v>12</v>
      </c>
      <c r="N1483" s="44">
        <v>3628</v>
      </c>
      <c r="O1483" s="44" t="s">
        <v>2318</v>
      </c>
      <c r="P1483" s="53">
        <v>42174</v>
      </c>
      <c r="Q1483" s="66"/>
      <c r="R1483" s="167"/>
      <c r="S1483" s="45"/>
      <c r="T1483" s="49"/>
      <c r="U1483" s="49"/>
      <c r="V1483" s="49"/>
      <c r="W1483" s="49"/>
      <c r="X1483" s="49"/>
      <c r="Y1483" s="250" t="s">
        <v>2318</v>
      </c>
    </row>
    <row r="1484" spans="2:25">
      <c r="B1484" s="26"/>
      <c r="C1484" s="39" t="s">
        <v>2249</v>
      </c>
      <c r="D1484" s="39" t="s">
        <v>306</v>
      </c>
      <c r="E1484" s="40">
        <v>4.1280000000000001</v>
      </c>
      <c r="F1484" s="40">
        <v>4.1280000000000001</v>
      </c>
      <c r="G1484" s="40">
        <v>0.75</v>
      </c>
      <c r="H1484" s="40">
        <f t="shared" si="144"/>
        <v>5.6280000000000001</v>
      </c>
      <c r="I1484" s="40">
        <f t="shared" si="145"/>
        <v>5.6280000000000001</v>
      </c>
      <c r="J1484" s="38"/>
      <c r="K1484" s="40">
        <v>11.257</v>
      </c>
      <c r="L1484" s="40">
        <v>11.257</v>
      </c>
      <c r="M1484" s="61">
        <v>4</v>
      </c>
      <c r="N1484" s="38">
        <v>3630</v>
      </c>
      <c r="O1484" s="38" t="s">
        <v>1338</v>
      </c>
      <c r="P1484" s="57">
        <v>42347</v>
      </c>
      <c r="Q1484" s="65"/>
      <c r="R1484" s="168"/>
      <c r="S1484" s="39"/>
      <c r="T1484" s="43"/>
      <c r="U1484" s="43"/>
      <c r="V1484" s="43"/>
      <c r="W1484" s="43"/>
      <c r="X1484" s="43"/>
      <c r="Y1484" s="250" t="s">
        <v>1338</v>
      </c>
    </row>
    <row r="1485" spans="2:25">
      <c r="B1485" s="25"/>
      <c r="C1485" s="45" t="s">
        <v>2230</v>
      </c>
      <c r="D1485" s="45" t="s">
        <v>301</v>
      </c>
      <c r="E1485" s="46">
        <v>6.2625000000000002</v>
      </c>
      <c r="F1485" s="46">
        <v>4.625</v>
      </c>
      <c r="G1485" s="46">
        <v>1.125</v>
      </c>
      <c r="H1485" s="46">
        <f t="shared" si="144"/>
        <v>8.5124999999999993</v>
      </c>
      <c r="I1485" s="46">
        <f t="shared" si="145"/>
        <v>6.875</v>
      </c>
      <c r="J1485" s="44" t="s">
        <v>318</v>
      </c>
      <c r="K1485" s="46">
        <v>25.5</v>
      </c>
      <c r="L1485" s="46">
        <v>13.9375</v>
      </c>
      <c r="M1485" s="60">
        <v>6</v>
      </c>
      <c r="N1485" s="44">
        <v>3631</v>
      </c>
      <c r="O1485" s="44" t="s">
        <v>1351</v>
      </c>
      <c r="P1485" s="53">
        <v>42234</v>
      </c>
      <c r="Q1485" s="66"/>
      <c r="R1485" s="167"/>
      <c r="S1485" s="45"/>
      <c r="T1485" s="49"/>
      <c r="U1485" s="49"/>
      <c r="V1485" s="49"/>
      <c r="W1485" s="49"/>
      <c r="X1485" s="49"/>
      <c r="Y1485" s="250" t="s">
        <v>1351</v>
      </c>
    </row>
    <row r="1486" spans="2:25">
      <c r="B1486" s="26"/>
      <c r="C1486" s="39" t="s">
        <v>2251</v>
      </c>
      <c r="D1486" s="39" t="s">
        <v>301</v>
      </c>
      <c r="E1486" s="40">
        <v>3.177</v>
      </c>
      <c r="F1486" s="40">
        <v>4.0860000000000003</v>
      </c>
      <c r="G1486" s="40">
        <v>0.623</v>
      </c>
      <c r="H1486" s="40">
        <f t="shared" si="144"/>
        <v>4.423</v>
      </c>
      <c r="I1486" s="40">
        <f t="shared" si="145"/>
        <v>5.3320000000000007</v>
      </c>
      <c r="J1486" s="38" t="s">
        <v>302</v>
      </c>
      <c r="K1486" s="40">
        <v>17.527000000000001</v>
      </c>
      <c r="L1486" s="40">
        <v>19.931999999999999</v>
      </c>
      <c r="M1486" s="61">
        <v>8</v>
      </c>
      <c r="N1486" s="38">
        <v>3633</v>
      </c>
      <c r="O1486" s="38" t="s">
        <v>1351</v>
      </c>
      <c r="P1486" s="57">
        <v>42347</v>
      </c>
      <c r="Q1486" s="65"/>
      <c r="R1486" s="168"/>
      <c r="S1486" s="39"/>
      <c r="T1486" s="43"/>
      <c r="U1486" s="43"/>
      <c r="V1486" s="43"/>
      <c r="W1486" s="43"/>
      <c r="X1486" s="43"/>
      <c r="Y1486" s="250" t="s">
        <v>1351</v>
      </c>
    </row>
    <row r="1487" spans="2:25">
      <c r="B1487" s="26"/>
      <c r="C1487" s="45" t="s">
        <v>2229</v>
      </c>
      <c r="D1487" s="45" t="s">
        <v>301</v>
      </c>
      <c r="E1487" s="46">
        <v>3.177</v>
      </c>
      <c r="F1487" s="46">
        <v>4.0860000000000003</v>
      </c>
      <c r="G1487" s="46">
        <v>0.623</v>
      </c>
      <c r="H1487" s="46">
        <f t="shared" si="144"/>
        <v>4.423</v>
      </c>
      <c r="I1487" s="46">
        <f t="shared" si="145"/>
        <v>5.3320000000000007</v>
      </c>
      <c r="J1487" s="44"/>
      <c r="K1487" s="46">
        <v>8.7629999999999999</v>
      </c>
      <c r="L1487" s="46">
        <v>9.9649999999999999</v>
      </c>
      <c r="M1487" s="60">
        <v>2</v>
      </c>
      <c r="N1487" s="44">
        <v>3633</v>
      </c>
      <c r="O1487" s="44" t="s">
        <v>1338</v>
      </c>
      <c r="P1487" s="53">
        <v>42234</v>
      </c>
      <c r="Q1487" s="66"/>
      <c r="R1487" s="167"/>
      <c r="S1487" s="45"/>
      <c r="T1487" s="49"/>
      <c r="U1487" s="49"/>
      <c r="V1487" s="49"/>
      <c r="W1487" s="49"/>
      <c r="X1487" s="49"/>
      <c r="Y1487" s="250" t="s">
        <v>1338</v>
      </c>
    </row>
    <row r="1488" spans="2:25">
      <c r="B1488" s="26"/>
      <c r="C1488" s="39" t="s">
        <v>2228</v>
      </c>
      <c r="D1488" s="39" t="s">
        <v>301</v>
      </c>
      <c r="E1488" s="40">
        <v>2.3439999999999999</v>
      </c>
      <c r="F1488" s="40">
        <v>2.125</v>
      </c>
      <c r="G1488" s="40">
        <v>1</v>
      </c>
      <c r="H1488" s="40">
        <f t="shared" si="144"/>
        <v>4.3439999999999994</v>
      </c>
      <c r="I1488" s="40">
        <f t="shared" si="145"/>
        <v>4.125</v>
      </c>
      <c r="J1488" s="38"/>
      <c r="K1488" s="40">
        <f t="shared" ref="K1488:L1490" si="146">H1488</f>
        <v>4.3439999999999994</v>
      </c>
      <c r="L1488" s="40">
        <f t="shared" si="146"/>
        <v>4.125</v>
      </c>
      <c r="M1488" s="61">
        <v>4</v>
      </c>
      <c r="N1488" s="38">
        <v>3635</v>
      </c>
      <c r="O1488" s="38" t="s">
        <v>1338</v>
      </c>
      <c r="P1488" s="57">
        <v>42234</v>
      </c>
      <c r="Q1488" s="65"/>
      <c r="R1488" s="168"/>
      <c r="S1488" s="39"/>
      <c r="T1488" s="43"/>
      <c r="U1488" s="43"/>
      <c r="V1488" s="43"/>
      <c r="W1488" s="43"/>
      <c r="X1488" s="43"/>
      <c r="Y1488" s="250" t="s">
        <v>1338</v>
      </c>
    </row>
    <row r="1489" spans="2:25">
      <c r="B1489" s="26"/>
      <c r="C1489" s="45" t="s">
        <v>2238</v>
      </c>
      <c r="D1489" s="45" t="s">
        <v>2025</v>
      </c>
      <c r="E1489" s="46">
        <v>6.375</v>
      </c>
      <c r="F1489" s="46">
        <v>3.5</v>
      </c>
      <c r="G1489" s="46">
        <v>2</v>
      </c>
      <c r="H1489" s="46">
        <f t="shared" si="144"/>
        <v>10.375</v>
      </c>
      <c r="I1489" s="46">
        <f t="shared" si="145"/>
        <v>7.5</v>
      </c>
      <c r="J1489" s="44"/>
      <c r="K1489" s="46">
        <f t="shared" si="146"/>
        <v>10.375</v>
      </c>
      <c r="L1489" s="46">
        <f t="shared" si="146"/>
        <v>7.5</v>
      </c>
      <c r="M1489" s="60">
        <v>1</v>
      </c>
      <c r="N1489" s="44">
        <v>3638</v>
      </c>
      <c r="O1489" s="44" t="s">
        <v>1338</v>
      </c>
      <c r="P1489" s="53">
        <v>42242</v>
      </c>
      <c r="Q1489" s="66"/>
      <c r="R1489" s="167"/>
      <c r="S1489" s="45"/>
      <c r="T1489" s="49"/>
      <c r="U1489" s="49"/>
      <c r="V1489" s="49"/>
      <c r="W1489" s="49"/>
      <c r="X1489" s="49"/>
      <c r="Y1489" s="250" t="s">
        <v>1338</v>
      </c>
    </row>
    <row r="1490" spans="2:25">
      <c r="B1490" s="26"/>
      <c r="C1490" s="39" t="s">
        <v>2239</v>
      </c>
      <c r="D1490" s="39" t="s">
        <v>301</v>
      </c>
      <c r="E1490" s="40">
        <v>6.25</v>
      </c>
      <c r="F1490" s="40">
        <v>3.32</v>
      </c>
      <c r="G1490" s="40">
        <v>1.028</v>
      </c>
      <c r="H1490" s="40">
        <f t="shared" si="144"/>
        <v>8.3060000000000009</v>
      </c>
      <c r="I1490" s="40">
        <f t="shared" si="145"/>
        <v>5.3759999999999994</v>
      </c>
      <c r="J1490" s="38"/>
      <c r="K1490" s="40">
        <f t="shared" si="146"/>
        <v>8.3060000000000009</v>
      </c>
      <c r="L1490" s="40">
        <f t="shared" si="146"/>
        <v>5.3759999999999994</v>
      </c>
      <c r="M1490" s="61">
        <v>1</v>
      </c>
      <c r="N1490" s="38">
        <v>3638</v>
      </c>
      <c r="O1490" s="38" t="s">
        <v>1338</v>
      </c>
      <c r="P1490" s="57">
        <v>42242</v>
      </c>
      <c r="Q1490" s="65"/>
      <c r="R1490" s="168"/>
      <c r="S1490" s="39"/>
      <c r="T1490" s="43"/>
      <c r="U1490" s="43"/>
      <c r="V1490" s="43"/>
      <c r="W1490" s="43"/>
      <c r="X1490" s="43"/>
      <c r="Y1490" s="250" t="s">
        <v>1338</v>
      </c>
    </row>
    <row r="1491" spans="2:25">
      <c r="B1491" s="26"/>
      <c r="C1491" s="45" t="s">
        <v>2343</v>
      </c>
      <c r="D1491" s="45" t="s">
        <v>301</v>
      </c>
      <c r="E1491" s="46">
        <v>3.359375</v>
      </c>
      <c r="F1491" s="46">
        <v>2.875</v>
      </c>
      <c r="G1491" s="46">
        <v>0.859375</v>
      </c>
      <c r="H1491" s="46">
        <f t="shared" si="144"/>
        <v>5.078125</v>
      </c>
      <c r="I1491" s="46">
        <f t="shared" si="145"/>
        <v>4.59375</v>
      </c>
      <c r="J1491" s="44"/>
      <c r="K1491" s="46">
        <v>25.625</v>
      </c>
      <c r="L1491" s="46">
        <v>13.839</v>
      </c>
      <c r="M1491" s="60">
        <v>15</v>
      </c>
      <c r="N1491" s="44">
        <v>3639</v>
      </c>
      <c r="O1491" s="44" t="s">
        <v>1351</v>
      </c>
      <c r="P1491" s="53">
        <v>42801</v>
      </c>
      <c r="Q1491" s="66"/>
      <c r="R1491" s="167"/>
      <c r="S1491" s="45"/>
      <c r="T1491" s="49"/>
      <c r="U1491" s="49"/>
      <c r="V1491" s="49"/>
      <c r="W1491" s="49"/>
      <c r="X1491" s="49"/>
      <c r="Y1491" s="250" t="s">
        <v>1351</v>
      </c>
    </row>
    <row r="1492" spans="2:25">
      <c r="B1492" s="26"/>
      <c r="C1492" s="45" t="s">
        <v>2502</v>
      </c>
      <c r="D1492" s="45" t="s">
        <v>301</v>
      </c>
      <c r="E1492" s="46">
        <v>11.125</v>
      </c>
      <c r="F1492" s="46">
        <v>7.625</v>
      </c>
      <c r="G1492" s="46">
        <v>0.875</v>
      </c>
      <c r="H1492" s="46">
        <f t="shared" si="144"/>
        <v>12.875</v>
      </c>
      <c r="I1492" s="46">
        <f t="shared" si="145"/>
        <v>9.375</v>
      </c>
      <c r="J1492" s="44" t="s">
        <v>318</v>
      </c>
      <c r="K1492" s="46">
        <v>25.875</v>
      </c>
      <c r="L1492" s="46">
        <v>19</v>
      </c>
      <c r="M1492" s="60">
        <v>4</v>
      </c>
      <c r="N1492" s="44">
        <v>3641</v>
      </c>
      <c r="O1492" s="44" t="s">
        <v>2202</v>
      </c>
      <c r="P1492" s="53">
        <v>44328</v>
      </c>
      <c r="Q1492" s="66"/>
      <c r="R1492" s="167"/>
      <c r="S1492" s="45"/>
      <c r="T1492" s="49"/>
      <c r="U1492" s="49"/>
      <c r="V1492" s="49"/>
      <c r="W1492" s="49"/>
      <c r="X1492" s="49"/>
      <c r="Y1492" s="250" t="s">
        <v>2202</v>
      </c>
    </row>
    <row r="1493" spans="2:25">
      <c r="B1493" s="26"/>
      <c r="C1493" s="39" t="s">
        <v>2248</v>
      </c>
      <c r="D1493" s="39" t="s">
        <v>301</v>
      </c>
      <c r="E1493" s="40">
        <v>6.5</v>
      </c>
      <c r="F1493" s="40">
        <v>1.5</v>
      </c>
      <c r="G1493" s="40">
        <v>0.56299999999999994</v>
      </c>
      <c r="H1493" s="40">
        <f t="shared" si="144"/>
        <v>7.6259999999999994</v>
      </c>
      <c r="I1493" s="40">
        <f t="shared" si="145"/>
        <v>2.6259999999999999</v>
      </c>
      <c r="J1493" s="38" t="s">
        <v>318</v>
      </c>
      <c r="K1493" s="40">
        <v>15.436999999999999</v>
      </c>
      <c r="L1493" s="40">
        <v>8.4380000000000006</v>
      </c>
      <c r="M1493" s="61">
        <v>6</v>
      </c>
      <c r="N1493" s="38">
        <v>3643</v>
      </c>
      <c r="O1493" s="38" t="s">
        <v>1351</v>
      </c>
      <c r="P1493" s="57">
        <v>42347</v>
      </c>
      <c r="Q1493" s="65"/>
      <c r="R1493" s="168"/>
      <c r="S1493" s="39"/>
      <c r="T1493" s="43"/>
      <c r="U1493" s="43"/>
      <c r="V1493" s="43"/>
      <c r="W1493" s="43"/>
      <c r="X1493" s="43"/>
      <c r="Y1493" s="250" t="s">
        <v>1351</v>
      </c>
    </row>
    <row r="1494" spans="2:25">
      <c r="B1494" s="26"/>
      <c r="C1494" s="45" t="s">
        <v>2525</v>
      </c>
      <c r="D1494" s="45" t="s">
        <v>2524</v>
      </c>
      <c r="E1494" s="46"/>
      <c r="F1494" s="46"/>
      <c r="G1494" s="46"/>
      <c r="H1494" s="46">
        <f t="shared" si="144"/>
        <v>0</v>
      </c>
      <c r="I1494" s="46">
        <f t="shared" si="145"/>
        <v>0</v>
      </c>
      <c r="J1494" s="44"/>
      <c r="K1494" s="46"/>
      <c r="L1494" s="46"/>
      <c r="M1494" s="60"/>
      <c r="N1494" s="44">
        <v>3646</v>
      </c>
      <c r="O1494" s="44" t="s">
        <v>269</v>
      </c>
      <c r="P1494" s="53"/>
      <c r="Q1494" s="66"/>
      <c r="R1494" s="167"/>
      <c r="S1494" s="45"/>
      <c r="T1494" s="49"/>
      <c r="U1494" s="49"/>
      <c r="V1494" s="49"/>
      <c r="W1494" s="49"/>
      <c r="X1494" s="49"/>
      <c r="Y1494" s="250" t="s">
        <v>269</v>
      </c>
    </row>
    <row r="1495" spans="2:25">
      <c r="B1495" s="26"/>
      <c r="C1495" s="39" t="s">
        <v>2290</v>
      </c>
      <c r="D1495" s="39" t="s">
        <v>301</v>
      </c>
      <c r="E1495" s="40">
        <v>10.6875</v>
      </c>
      <c r="F1495" s="40">
        <v>5.6875</v>
      </c>
      <c r="G1495" s="40">
        <v>1.5</v>
      </c>
      <c r="H1495" s="40">
        <f t="shared" si="144"/>
        <v>13.6875</v>
      </c>
      <c r="I1495" s="40">
        <f t="shared" si="145"/>
        <v>8.6875</v>
      </c>
      <c r="J1495" s="38" t="s">
        <v>318</v>
      </c>
      <c r="K1495" s="40">
        <v>27.375</v>
      </c>
      <c r="L1495" s="40">
        <v>20.217199999999998</v>
      </c>
      <c r="M1495" s="61">
        <v>4</v>
      </c>
      <c r="N1495" s="38">
        <v>3647</v>
      </c>
      <c r="O1495" s="38" t="s">
        <v>1351</v>
      </c>
      <c r="P1495" s="57">
        <v>42482</v>
      </c>
      <c r="Q1495" s="65"/>
      <c r="R1495" s="168"/>
      <c r="S1495" s="39"/>
      <c r="T1495" s="43"/>
      <c r="U1495" s="43"/>
      <c r="V1495" s="43"/>
      <c r="W1495" s="43"/>
      <c r="X1495" s="43"/>
      <c r="Y1495" s="250" t="s">
        <v>1351</v>
      </c>
    </row>
    <row r="1496" spans="2:25">
      <c r="B1496" s="26"/>
      <c r="C1496" s="45" t="s">
        <v>2523</v>
      </c>
      <c r="D1496" s="45" t="s">
        <v>2524</v>
      </c>
      <c r="E1496" s="46">
        <v>12.236000000000001</v>
      </c>
      <c r="F1496" s="46">
        <v>11.180999999999999</v>
      </c>
      <c r="G1496" s="46">
        <v>1.486</v>
      </c>
      <c r="H1496" s="46">
        <f t="shared" si="144"/>
        <v>15.208</v>
      </c>
      <c r="I1496" s="46">
        <f t="shared" si="145"/>
        <v>14.152999999999999</v>
      </c>
      <c r="J1496" s="44" t="s">
        <v>318</v>
      </c>
      <c r="K1496" s="46">
        <v>29.912299999999998</v>
      </c>
      <c r="L1496" s="46">
        <v>26.694400000000002</v>
      </c>
      <c r="M1496" s="60">
        <v>2</v>
      </c>
      <c r="N1496" s="44">
        <v>3648</v>
      </c>
      <c r="O1496" s="44" t="s">
        <v>269</v>
      </c>
      <c r="P1496" s="53">
        <v>44448</v>
      </c>
      <c r="Q1496" s="66"/>
      <c r="R1496" s="167"/>
      <c r="S1496" s="45"/>
      <c r="T1496" s="49"/>
      <c r="U1496" s="49"/>
      <c r="V1496" s="49"/>
      <c r="W1496" s="49"/>
      <c r="X1496" s="49"/>
      <c r="Y1496" s="250" t="s">
        <v>269</v>
      </c>
    </row>
    <row r="1497" spans="2:25">
      <c r="B1497" s="26"/>
      <c r="C1497" s="39" t="s">
        <v>2302</v>
      </c>
      <c r="D1497" s="39" t="s">
        <v>301</v>
      </c>
      <c r="E1497" s="40">
        <v>4.625</v>
      </c>
      <c r="F1497" s="40">
        <v>3.5</v>
      </c>
      <c r="G1497" s="40">
        <v>1</v>
      </c>
      <c r="H1497" s="40">
        <f t="shared" si="144"/>
        <v>6.625</v>
      </c>
      <c r="I1497" s="40">
        <f t="shared" si="145"/>
        <v>5.5</v>
      </c>
      <c r="J1497" s="38" t="s">
        <v>318</v>
      </c>
      <c r="K1497" s="40">
        <v>19.875</v>
      </c>
      <c r="L1497" s="40">
        <v>11.188000000000001</v>
      </c>
      <c r="M1497" s="61">
        <v>6</v>
      </c>
      <c r="N1497" s="38">
        <v>3652</v>
      </c>
      <c r="O1497" s="38" t="s">
        <v>1351</v>
      </c>
      <c r="P1497" s="57">
        <v>42425</v>
      </c>
      <c r="Q1497" s="65"/>
      <c r="R1497" s="168"/>
      <c r="S1497" s="39"/>
      <c r="T1497" s="43"/>
      <c r="U1497" s="43"/>
      <c r="V1497" s="43"/>
      <c r="W1497" s="43"/>
      <c r="X1497" s="43"/>
      <c r="Y1497" s="250" t="s">
        <v>1351</v>
      </c>
    </row>
    <row r="1498" spans="2:25">
      <c r="B1498" s="26"/>
      <c r="C1498" s="45" t="s">
        <v>2289</v>
      </c>
      <c r="D1498" s="45" t="s">
        <v>1970</v>
      </c>
      <c r="E1498" s="46">
        <v>21.152999999999999</v>
      </c>
      <c r="F1498" s="46">
        <v>4.3609999999999998</v>
      </c>
      <c r="G1498" s="46">
        <v>1E-4</v>
      </c>
      <c r="H1498" s="46">
        <f t="shared" si="144"/>
        <v>21.153199999999998</v>
      </c>
      <c r="I1498" s="46">
        <f t="shared" si="145"/>
        <v>4.3612000000000002</v>
      </c>
      <c r="J1498" s="44"/>
      <c r="K1498" s="46">
        <v>21.152999999999999</v>
      </c>
      <c r="L1498" s="46">
        <v>13.081</v>
      </c>
      <c r="M1498" s="60">
        <v>3</v>
      </c>
      <c r="N1498" s="44">
        <v>3658</v>
      </c>
      <c r="O1498" s="44" t="s">
        <v>1351</v>
      </c>
      <c r="P1498" s="53">
        <v>42482</v>
      </c>
      <c r="Q1498" s="66"/>
      <c r="R1498" s="167"/>
      <c r="S1498" s="45"/>
      <c r="T1498" s="49"/>
      <c r="U1498" s="49"/>
      <c r="V1498" s="49"/>
      <c r="W1498" s="49"/>
      <c r="X1498" s="49"/>
      <c r="Y1498" s="250" t="s">
        <v>1351</v>
      </c>
    </row>
    <row r="1499" spans="2:25">
      <c r="B1499" s="28"/>
      <c r="C1499" s="39" t="s">
        <v>2527</v>
      </c>
      <c r="D1499" s="39" t="s">
        <v>1970</v>
      </c>
      <c r="E1499" s="40"/>
      <c r="F1499" s="40"/>
      <c r="G1499" s="40"/>
      <c r="H1499" s="40"/>
      <c r="I1499" s="40"/>
      <c r="J1499" s="38" t="s">
        <v>302</v>
      </c>
      <c r="K1499" s="40">
        <v>36.058999999999997</v>
      </c>
      <c r="L1499" s="40">
        <v>22.788900000000002</v>
      </c>
      <c r="M1499" s="61">
        <v>6</v>
      </c>
      <c r="N1499" s="38">
        <v>3659</v>
      </c>
      <c r="O1499" s="38" t="s">
        <v>269</v>
      </c>
      <c r="P1499" s="57">
        <v>44475</v>
      </c>
      <c r="Q1499" s="65" t="s">
        <v>2528</v>
      </c>
      <c r="R1499" s="168"/>
      <c r="S1499" s="39"/>
      <c r="T1499" s="43"/>
      <c r="U1499" s="43"/>
      <c r="V1499" s="43"/>
      <c r="W1499" s="43"/>
      <c r="X1499" s="43"/>
      <c r="Y1499" s="250" t="s">
        <v>269</v>
      </c>
    </row>
    <row r="1500" spans="2:25">
      <c r="B1500" s="28"/>
      <c r="C1500" s="78" t="s">
        <v>2327</v>
      </c>
      <c r="D1500" s="59" t="s">
        <v>306</v>
      </c>
      <c r="E1500" s="46"/>
      <c r="F1500" s="46"/>
      <c r="G1500" s="46"/>
      <c r="H1500" s="46"/>
      <c r="I1500" s="46"/>
      <c r="J1500" s="44" t="s">
        <v>318</v>
      </c>
      <c r="K1500" s="46">
        <v>37.159999999999997</v>
      </c>
      <c r="L1500" s="46">
        <v>26.413</v>
      </c>
      <c r="M1500" s="60">
        <v>16</v>
      </c>
      <c r="N1500" s="44">
        <v>3660</v>
      </c>
      <c r="O1500" s="77" t="s">
        <v>2326</v>
      </c>
      <c r="P1500" s="53">
        <v>42642</v>
      </c>
      <c r="Q1500" s="66"/>
      <c r="R1500" s="167"/>
      <c r="S1500" s="45"/>
      <c r="T1500" s="49"/>
      <c r="U1500" s="49"/>
      <c r="V1500" s="49"/>
      <c r="W1500" s="49"/>
      <c r="X1500" s="49"/>
      <c r="Y1500" s="250" t="s">
        <v>2326</v>
      </c>
    </row>
    <row r="1501" spans="2:25">
      <c r="B1501" s="26"/>
      <c r="C1501" s="80" t="s">
        <v>2511</v>
      </c>
      <c r="D1501" s="50" t="s">
        <v>301</v>
      </c>
      <c r="E1501" s="40">
        <v>7.2973999999999997</v>
      </c>
      <c r="F1501" s="40">
        <v>7.1272000000000002</v>
      </c>
      <c r="G1501" s="40">
        <v>1</v>
      </c>
      <c r="H1501" s="40">
        <f>(E1501+G1501*2)</f>
        <v>9.2973999999999997</v>
      </c>
      <c r="I1501" s="40">
        <f>(F1501+G1501*2)</f>
        <v>9.1272000000000002</v>
      </c>
      <c r="J1501" s="38" t="s">
        <v>302</v>
      </c>
      <c r="K1501" s="40">
        <v>36.509</v>
      </c>
      <c r="L1501" s="40">
        <v>27.382000000000001</v>
      </c>
      <c r="M1501" s="61">
        <v>12</v>
      </c>
      <c r="N1501" s="38">
        <v>3661</v>
      </c>
      <c r="O1501" s="79" t="s">
        <v>2512</v>
      </c>
      <c r="P1501" s="57">
        <v>44349</v>
      </c>
      <c r="Q1501" s="65"/>
      <c r="R1501" s="168"/>
      <c r="S1501" s="39"/>
      <c r="T1501" s="43"/>
      <c r="U1501" s="43"/>
      <c r="V1501" s="43"/>
      <c r="W1501" s="43"/>
      <c r="X1501" s="43"/>
      <c r="Y1501" s="250" t="s">
        <v>2512</v>
      </c>
    </row>
    <row r="1502" spans="2:25">
      <c r="B1502" s="26"/>
      <c r="C1502" s="45" t="s">
        <v>2543</v>
      </c>
      <c r="D1502" s="45" t="s">
        <v>2025</v>
      </c>
      <c r="E1502" s="46">
        <v>7.2969999999999997</v>
      </c>
      <c r="F1502" s="46">
        <v>7.2969999999999997</v>
      </c>
      <c r="G1502" s="46">
        <v>0.625</v>
      </c>
      <c r="H1502" s="46">
        <f>(E1502+G1502*2)</f>
        <v>8.5470000000000006</v>
      </c>
      <c r="I1502" s="46">
        <f>(F1502+G1502*2)</f>
        <v>8.5470000000000006</v>
      </c>
      <c r="J1502" s="44" t="s">
        <v>302</v>
      </c>
      <c r="K1502" s="46">
        <v>42.736800000000002</v>
      </c>
      <c r="L1502" s="46">
        <v>25.642099999999999</v>
      </c>
      <c r="M1502" s="60">
        <v>15</v>
      </c>
      <c r="N1502" s="44">
        <v>3661</v>
      </c>
      <c r="O1502" s="44" t="s">
        <v>269</v>
      </c>
      <c r="P1502" s="53">
        <v>44508</v>
      </c>
      <c r="Q1502" s="66"/>
      <c r="R1502" s="167"/>
      <c r="S1502" s="45"/>
      <c r="T1502" s="49"/>
      <c r="U1502" s="49"/>
      <c r="V1502" s="49"/>
      <c r="W1502" s="49"/>
      <c r="X1502" s="49"/>
      <c r="Y1502" s="250" t="s">
        <v>269</v>
      </c>
    </row>
    <row r="1503" spans="2:25">
      <c r="B1503" s="28"/>
      <c r="C1503" s="39" t="s">
        <v>2543</v>
      </c>
      <c r="D1503" s="39" t="s">
        <v>2025</v>
      </c>
      <c r="E1503" s="40">
        <v>7.2969999999999997</v>
      </c>
      <c r="F1503" s="40">
        <v>7.2969999999999997</v>
      </c>
      <c r="G1503" s="40">
        <v>0.625</v>
      </c>
      <c r="H1503" s="40">
        <f>(E1503+G1503*2)</f>
        <v>8.5470000000000006</v>
      </c>
      <c r="I1503" s="40">
        <f>(F1503+G1503*2)</f>
        <v>8.5470000000000006</v>
      </c>
      <c r="J1503" s="38" t="s">
        <v>302</v>
      </c>
      <c r="K1503" s="40">
        <v>42.736800000000002</v>
      </c>
      <c r="L1503" s="40">
        <v>25.642099999999999</v>
      </c>
      <c r="M1503" s="61">
        <v>15</v>
      </c>
      <c r="N1503" s="38">
        <v>3661</v>
      </c>
      <c r="O1503" s="38" t="s">
        <v>269</v>
      </c>
      <c r="P1503" s="57">
        <v>44508</v>
      </c>
      <c r="Q1503" s="65"/>
      <c r="R1503" s="168"/>
      <c r="S1503" s="39"/>
      <c r="T1503" s="43"/>
      <c r="U1503" s="43"/>
      <c r="V1503" s="43"/>
      <c r="W1503" s="43"/>
      <c r="X1503" s="43"/>
      <c r="Y1503" s="250" t="s">
        <v>269</v>
      </c>
    </row>
    <row r="1504" spans="2:25">
      <c r="B1504" s="28"/>
      <c r="C1504" s="78" t="s">
        <v>2328</v>
      </c>
      <c r="D1504" s="59" t="s">
        <v>301</v>
      </c>
      <c r="E1504" s="46">
        <v>7.2973999999999997</v>
      </c>
      <c r="F1504" s="46">
        <v>7.1272000000000002</v>
      </c>
      <c r="G1504" s="46">
        <v>1</v>
      </c>
      <c r="H1504" s="46">
        <f>(E1504+G1504*2)</f>
        <v>9.2973999999999997</v>
      </c>
      <c r="I1504" s="46">
        <f>(F1504+G1504*2)</f>
        <v>9.1272000000000002</v>
      </c>
      <c r="J1504" s="44" t="s">
        <v>318</v>
      </c>
      <c r="K1504" s="46">
        <v>35.349200000000003</v>
      </c>
      <c r="L1504" s="46">
        <v>27.381699999999999</v>
      </c>
      <c r="M1504" s="60">
        <v>12</v>
      </c>
      <c r="N1504" s="44">
        <v>3661</v>
      </c>
      <c r="O1504" s="77" t="s">
        <v>2324</v>
      </c>
      <c r="P1504" s="53">
        <v>42642</v>
      </c>
      <c r="Q1504" s="66"/>
      <c r="R1504" s="167"/>
      <c r="S1504" s="45"/>
      <c r="T1504" s="49"/>
      <c r="U1504" s="49"/>
      <c r="V1504" s="49"/>
      <c r="W1504" s="49"/>
      <c r="X1504" s="49"/>
      <c r="Y1504" s="250" t="s">
        <v>2324</v>
      </c>
    </row>
    <row r="1505" spans="2:25">
      <c r="B1505" s="26"/>
      <c r="C1505" s="45" t="s">
        <v>2545</v>
      </c>
      <c r="D1505" s="45" t="s">
        <v>301</v>
      </c>
      <c r="E1505" s="46">
        <v>5.375</v>
      </c>
      <c r="F1505" s="46">
        <v>5.375</v>
      </c>
      <c r="G1505" s="46">
        <v>2.375</v>
      </c>
      <c r="H1505" s="46">
        <f t="shared" ref="H1505:H1534" si="147">(E1505+G1505*2)</f>
        <v>10.125</v>
      </c>
      <c r="I1505" s="46">
        <f t="shared" ref="I1505:I1534" si="148">(F1505+G1505*2)</f>
        <v>10.125</v>
      </c>
      <c r="J1505" s="44" t="s">
        <v>318</v>
      </c>
      <c r="K1505" s="46">
        <v>33.75</v>
      </c>
      <c r="L1505" s="46">
        <v>19.875</v>
      </c>
      <c r="M1505" s="60">
        <v>8</v>
      </c>
      <c r="N1505" s="44">
        <v>3666</v>
      </c>
      <c r="O1505" s="44" t="s">
        <v>269</v>
      </c>
      <c r="P1505" s="53">
        <v>44508</v>
      </c>
      <c r="Q1505" s="66"/>
      <c r="R1505" s="167"/>
      <c r="S1505" s="45"/>
      <c r="T1505" s="49"/>
      <c r="U1505" s="49"/>
      <c r="V1505" s="49"/>
      <c r="W1505" s="49"/>
      <c r="X1505" s="49"/>
      <c r="Y1505" s="250" t="s">
        <v>269</v>
      </c>
    </row>
    <row r="1506" spans="2:25">
      <c r="B1506" s="26"/>
      <c r="C1506" s="39" t="s">
        <v>2297</v>
      </c>
      <c r="D1506" s="39" t="s">
        <v>301</v>
      </c>
      <c r="E1506" s="40">
        <v>5.375</v>
      </c>
      <c r="F1506" s="40">
        <v>5.375</v>
      </c>
      <c r="G1506" s="40">
        <v>2.375</v>
      </c>
      <c r="H1506" s="40">
        <f t="shared" si="147"/>
        <v>10.125</v>
      </c>
      <c r="I1506" s="40">
        <f t="shared" si="148"/>
        <v>10.125</v>
      </c>
      <c r="J1506" s="38" t="s">
        <v>318</v>
      </c>
      <c r="K1506" s="40">
        <v>19.875</v>
      </c>
      <c r="L1506" s="40">
        <v>16.875</v>
      </c>
      <c r="M1506" s="61">
        <v>4</v>
      </c>
      <c r="N1506" s="38">
        <v>3666</v>
      </c>
      <c r="O1506" s="38" t="s">
        <v>1351</v>
      </c>
      <c r="P1506" s="57">
        <v>42503</v>
      </c>
      <c r="Q1506" s="65"/>
      <c r="R1506" s="168"/>
      <c r="S1506" s="39"/>
      <c r="T1506" s="43"/>
      <c r="U1506" s="43"/>
      <c r="V1506" s="43"/>
      <c r="W1506" s="43"/>
      <c r="X1506" s="43"/>
      <c r="Y1506" s="250" t="s">
        <v>1351</v>
      </c>
    </row>
    <row r="1507" spans="2:25">
      <c r="B1507" s="26"/>
      <c r="C1507" s="45" t="s">
        <v>2298</v>
      </c>
      <c r="D1507" s="45" t="s">
        <v>301</v>
      </c>
      <c r="E1507" s="46">
        <v>8</v>
      </c>
      <c r="F1507" s="46">
        <v>4</v>
      </c>
      <c r="G1507" s="46">
        <v>0.625</v>
      </c>
      <c r="H1507" s="46">
        <f t="shared" si="147"/>
        <v>9.25</v>
      </c>
      <c r="I1507" s="46">
        <f t="shared" si="148"/>
        <v>5.25</v>
      </c>
      <c r="J1507" s="44" t="s">
        <v>318</v>
      </c>
      <c r="K1507" s="46">
        <v>18.5</v>
      </c>
      <c r="L1507" s="46">
        <v>21</v>
      </c>
      <c r="M1507" s="60">
        <v>8</v>
      </c>
      <c r="N1507" s="44">
        <v>3667</v>
      </c>
      <c r="O1507" s="44" t="s">
        <v>1351</v>
      </c>
      <c r="P1507" s="53">
        <v>42513</v>
      </c>
      <c r="Q1507" s="66"/>
      <c r="R1507" s="169"/>
      <c r="S1507" s="45"/>
      <c r="T1507" s="49"/>
      <c r="U1507" s="49"/>
      <c r="V1507" s="49"/>
      <c r="W1507" s="49"/>
      <c r="X1507" s="49"/>
      <c r="Y1507" s="250" t="s">
        <v>1351</v>
      </c>
    </row>
    <row r="1508" spans="2:25">
      <c r="B1508" s="26"/>
      <c r="C1508" s="39" t="s">
        <v>2334</v>
      </c>
      <c r="D1508" s="39" t="s">
        <v>2025</v>
      </c>
      <c r="E1508" s="40">
        <v>4.125</v>
      </c>
      <c r="F1508" s="40">
        <v>3.125</v>
      </c>
      <c r="G1508" s="40">
        <v>0.625</v>
      </c>
      <c r="H1508" s="40">
        <f t="shared" si="147"/>
        <v>5.375</v>
      </c>
      <c r="I1508" s="40">
        <f t="shared" si="148"/>
        <v>4.375</v>
      </c>
      <c r="J1508" s="38" t="s">
        <v>318</v>
      </c>
      <c r="K1508" s="40">
        <v>15.75</v>
      </c>
      <c r="L1508" s="40">
        <v>17</v>
      </c>
      <c r="M1508" s="61">
        <v>12</v>
      </c>
      <c r="N1508" s="38">
        <v>3668</v>
      </c>
      <c r="O1508" s="38" t="s">
        <v>1351</v>
      </c>
      <c r="P1508" s="57">
        <v>42647</v>
      </c>
      <c r="Q1508" s="65"/>
      <c r="R1508" s="168"/>
      <c r="S1508" s="39"/>
      <c r="T1508" s="43"/>
      <c r="U1508" s="43"/>
      <c r="V1508" s="43"/>
      <c r="W1508" s="43"/>
      <c r="X1508" s="43"/>
      <c r="Y1508" s="250" t="s">
        <v>1351</v>
      </c>
    </row>
    <row r="1509" spans="2:25">
      <c r="B1509" s="26"/>
      <c r="C1509" s="45" t="s">
        <v>2335</v>
      </c>
      <c r="D1509" s="45" t="s">
        <v>301</v>
      </c>
      <c r="E1509" s="46">
        <v>4</v>
      </c>
      <c r="F1509" s="46">
        <v>3</v>
      </c>
      <c r="G1509" s="46">
        <v>0.6875</v>
      </c>
      <c r="H1509" s="46">
        <f t="shared" si="147"/>
        <v>5.375</v>
      </c>
      <c r="I1509" s="46">
        <f t="shared" si="148"/>
        <v>4.375</v>
      </c>
      <c r="J1509" s="44" t="s">
        <v>318</v>
      </c>
      <c r="K1509" s="46">
        <v>15.75</v>
      </c>
      <c r="L1509" s="46">
        <v>17</v>
      </c>
      <c r="M1509" s="60">
        <v>12</v>
      </c>
      <c r="N1509" s="44">
        <v>3668</v>
      </c>
      <c r="O1509" s="44" t="s">
        <v>1351</v>
      </c>
      <c r="P1509" s="53">
        <v>42647</v>
      </c>
      <c r="Q1509" s="66"/>
      <c r="R1509" s="167"/>
      <c r="S1509" s="45"/>
      <c r="T1509" s="49"/>
      <c r="U1509" s="49"/>
      <c r="V1509" s="49"/>
      <c r="W1509" s="49"/>
      <c r="X1509" s="49"/>
      <c r="Y1509" s="250" t="s">
        <v>1351</v>
      </c>
    </row>
    <row r="1510" spans="2:25">
      <c r="B1510" s="26"/>
      <c r="C1510" s="39" t="s">
        <v>2299</v>
      </c>
      <c r="D1510" s="39" t="s">
        <v>2025</v>
      </c>
      <c r="E1510" s="40">
        <v>4.125</v>
      </c>
      <c r="F1510" s="40">
        <v>3.125</v>
      </c>
      <c r="G1510" s="40">
        <v>0.625</v>
      </c>
      <c r="H1510" s="40">
        <f t="shared" si="147"/>
        <v>5.375</v>
      </c>
      <c r="I1510" s="40">
        <f t="shared" si="148"/>
        <v>4.375</v>
      </c>
      <c r="J1510" s="38"/>
      <c r="K1510" s="40">
        <f>H1510</f>
        <v>5.375</v>
      </c>
      <c r="L1510" s="40">
        <f>I1510</f>
        <v>4.375</v>
      </c>
      <c r="M1510" s="61">
        <v>4</v>
      </c>
      <c r="N1510" s="38">
        <v>3668</v>
      </c>
      <c r="O1510" s="38" t="s">
        <v>1338</v>
      </c>
      <c r="P1510" s="57">
        <v>42647</v>
      </c>
      <c r="Q1510" s="65"/>
      <c r="R1510" s="168"/>
      <c r="S1510" s="39"/>
      <c r="T1510" s="43"/>
      <c r="U1510" s="43"/>
      <c r="V1510" s="43"/>
      <c r="W1510" s="43"/>
      <c r="X1510" s="43"/>
      <c r="Y1510" s="250" t="s">
        <v>1338</v>
      </c>
    </row>
    <row r="1511" spans="2:25">
      <c r="B1511" s="26"/>
      <c r="C1511" s="45" t="s">
        <v>2300</v>
      </c>
      <c r="D1511" s="45" t="s">
        <v>301</v>
      </c>
      <c r="E1511" s="46">
        <v>4</v>
      </c>
      <c r="F1511" s="46">
        <v>3</v>
      </c>
      <c r="G1511" s="46">
        <v>0.6875</v>
      </c>
      <c r="H1511" s="46">
        <f t="shared" si="147"/>
        <v>5.375</v>
      </c>
      <c r="I1511" s="46">
        <f t="shared" si="148"/>
        <v>4.375</v>
      </c>
      <c r="J1511" s="44"/>
      <c r="K1511" s="46">
        <f>H1511</f>
        <v>5.375</v>
      </c>
      <c r="L1511" s="46">
        <f>I1511</f>
        <v>4.375</v>
      </c>
      <c r="M1511" s="60">
        <v>4</v>
      </c>
      <c r="N1511" s="44">
        <v>3668</v>
      </c>
      <c r="O1511" s="44" t="s">
        <v>1338</v>
      </c>
      <c r="P1511" s="53">
        <v>42647</v>
      </c>
      <c r="Q1511" s="66"/>
      <c r="R1511" s="167"/>
      <c r="S1511" s="45"/>
      <c r="T1511" s="49"/>
      <c r="U1511" s="49"/>
      <c r="V1511" s="49"/>
      <c r="W1511" s="49"/>
      <c r="X1511" s="49"/>
      <c r="Y1511" s="250" t="s">
        <v>1338</v>
      </c>
    </row>
    <row r="1512" spans="2:25">
      <c r="B1512" s="26"/>
      <c r="C1512" s="45" t="s">
        <v>2307</v>
      </c>
      <c r="D1512" s="45" t="s">
        <v>301</v>
      </c>
      <c r="E1512" s="46">
        <v>10.5</v>
      </c>
      <c r="F1512" s="46">
        <v>5.5</v>
      </c>
      <c r="G1512" s="46">
        <v>1</v>
      </c>
      <c r="H1512" s="46">
        <f t="shared" si="147"/>
        <v>12.5</v>
      </c>
      <c r="I1512" s="46">
        <f t="shared" si="148"/>
        <v>7.5</v>
      </c>
      <c r="J1512" s="44" t="s">
        <v>318</v>
      </c>
      <c r="K1512" s="46">
        <v>25.187999999999999</v>
      </c>
      <c r="L1512" s="46">
        <v>15.375</v>
      </c>
      <c r="M1512" s="60">
        <v>4</v>
      </c>
      <c r="N1512" s="44">
        <v>3670</v>
      </c>
      <c r="O1512" s="44" t="s">
        <v>1351</v>
      </c>
      <c r="P1512" s="53">
        <v>42544</v>
      </c>
      <c r="Q1512" s="66"/>
      <c r="R1512" s="167"/>
      <c r="S1512" s="45"/>
      <c r="T1512" s="49"/>
      <c r="U1512" s="49"/>
      <c r="V1512" s="49"/>
      <c r="W1512" s="49"/>
      <c r="X1512" s="49"/>
      <c r="Y1512" s="250" t="s">
        <v>1351</v>
      </c>
    </row>
    <row r="1513" spans="2:25">
      <c r="B1513" s="26"/>
      <c r="C1513" s="39" t="s">
        <v>2319</v>
      </c>
      <c r="D1513" s="39" t="s">
        <v>2035</v>
      </c>
      <c r="E1513" s="40">
        <v>5.2640000000000002</v>
      </c>
      <c r="F1513" s="40">
        <v>3.972</v>
      </c>
      <c r="G1513" s="40">
        <v>0.875</v>
      </c>
      <c r="H1513" s="40">
        <f t="shared" si="147"/>
        <v>7.0140000000000002</v>
      </c>
      <c r="I1513" s="40">
        <f t="shared" si="148"/>
        <v>5.7219999999999995</v>
      </c>
      <c r="J1513" s="38" t="s">
        <v>302</v>
      </c>
      <c r="K1513" s="40">
        <v>35.069400000000002</v>
      </c>
      <c r="L1513" s="40">
        <v>22.8889</v>
      </c>
      <c r="M1513" s="61">
        <v>20</v>
      </c>
      <c r="N1513" s="38">
        <v>3675</v>
      </c>
      <c r="O1513" s="38" t="s">
        <v>269</v>
      </c>
      <c r="P1513" s="57">
        <v>42606</v>
      </c>
      <c r="Q1513" s="65"/>
      <c r="R1513" s="168"/>
      <c r="S1513" s="39"/>
      <c r="T1513" s="43"/>
      <c r="U1513" s="43"/>
      <c r="V1513" s="43"/>
      <c r="W1513" s="43"/>
      <c r="X1513" s="43"/>
      <c r="Y1513" s="250" t="s">
        <v>269</v>
      </c>
    </row>
    <row r="1514" spans="2:25">
      <c r="B1514" s="26"/>
      <c r="C1514" s="45" t="s">
        <v>2316</v>
      </c>
      <c r="D1514" s="45" t="s">
        <v>2025</v>
      </c>
      <c r="E1514" s="46">
        <v>4.625</v>
      </c>
      <c r="F1514" s="46">
        <v>2.125</v>
      </c>
      <c r="G1514" s="46">
        <v>1.5</v>
      </c>
      <c r="H1514" s="46">
        <f t="shared" si="147"/>
        <v>7.625</v>
      </c>
      <c r="I1514" s="46">
        <f t="shared" si="148"/>
        <v>5.125</v>
      </c>
      <c r="J1514" s="44"/>
      <c r="K1514" s="46">
        <f>H1514*2</f>
        <v>15.25</v>
      </c>
      <c r="L1514" s="46">
        <f>I1514*2</f>
        <v>10.25</v>
      </c>
      <c r="M1514" s="60">
        <v>4</v>
      </c>
      <c r="N1514" s="44">
        <v>3676</v>
      </c>
      <c r="O1514" s="44" t="s">
        <v>1338</v>
      </c>
      <c r="P1514" s="53">
        <v>42605</v>
      </c>
      <c r="Q1514" s="66"/>
      <c r="R1514" s="167"/>
      <c r="S1514" s="45"/>
      <c r="T1514" s="49"/>
      <c r="U1514" s="49"/>
      <c r="V1514" s="49"/>
      <c r="W1514" s="49"/>
      <c r="X1514" s="49"/>
      <c r="Y1514" s="250" t="s">
        <v>1338</v>
      </c>
    </row>
    <row r="1515" spans="2:25">
      <c r="B1515" s="26"/>
      <c r="C1515" s="39" t="s">
        <v>2317</v>
      </c>
      <c r="D1515" s="39" t="s">
        <v>301</v>
      </c>
      <c r="E1515" s="40">
        <v>4.5</v>
      </c>
      <c r="F1515" s="40">
        <v>2</v>
      </c>
      <c r="G1515" s="40">
        <v>1.5</v>
      </c>
      <c r="H1515" s="40">
        <f t="shared" si="147"/>
        <v>7.5</v>
      </c>
      <c r="I1515" s="40">
        <f t="shared" si="148"/>
        <v>5</v>
      </c>
      <c r="J1515" s="38"/>
      <c r="K1515" s="40">
        <f>H1515*2</f>
        <v>15</v>
      </c>
      <c r="L1515" s="40">
        <f>I1515*2</f>
        <v>10</v>
      </c>
      <c r="M1515" s="61">
        <v>4</v>
      </c>
      <c r="N1515" s="38">
        <v>3676</v>
      </c>
      <c r="O1515" s="38" t="s">
        <v>1338</v>
      </c>
      <c r="P1515" s="57">
        <v>42605</v>
      </c>
      <c r="Q1515" s="65"/>
      <c r="R1515" s="168"/>
      <c r="S1515" s="39"/>
      <c r="T1515" s="43"/>
      <c r="U1515" s="43"/>
      <c r="V1515" s="43"/>
      <c r="W1515" s="43"/>
      <c r="X1515" s="43"/>
      <c r="Y1515" s="250" t="s">
        <v>1338</v>
      </c>
    </row>
    <row r="1516" spans="2:25">
      <c r="B1516" s="26"/>
      <c r="C1516" s="45" t="s">
        <v>2337</v>
      </c>
      <c r="D1516" s="45" t="s">
        <v>301</v>
      </c>
      <c r="E1516" s="46">
        <v>2.9375</v>
      </c>
      <c r="F1516" s="46">
        <v>2.875</v>
      </c>
      <c r="G1516" s="46">
        <v>0.8125</v>
      </c>
      <c r="H1516" s="46">
        <f t="shared" si="147"/>
        <v>4.5625</v>
      </c>
      <c r="I1516" s="46">
        <f t="shared" si="148"/>
        <v>4.5</v>
      </c>
      <c r="J1516" s="44" t="s">
        <v>318</v>
      </c>
      <c r="K1516" s="46">
        <v>35.826999999999998</v>
      </c>
      <c r="L1516" s="46">
        <v>19.443999999999999</v>
      </c>
      <c r="M1516" s="60">
        <v>28</v>
      </c>
      <c r="N1516" s="44">
        <v>3681</v>
      </c>
      <c r="O1516" s="44" t="s">
        <v>2202</v>
      </c>
      <c r="P1516" s="53">
        <v>42662</v>
      </c>
      <c r="Q1516" s="66"/>
      <c r="R1516" s="167"/>
      <c r="S1516" s="45"/>
      <c r="T1516" s="49"/>
      <c r="U1516" s="49"/>
      <c r="V1516" s="49"/>
      <c r="W1516" s="49"/>
      <c r="X1516" s="49"/>
      <c r="Y1516" s="250" t="s">
        <v>2202</v>
      </c>
    </row>
    <row r="1517" spans="2:25">
      <c r="B1517" s="26"/>
      <c r="C1517" s="39" t="s">
        <v>2336</v>
      </c>
      <c r="D1517" s="39" t="s">
        <v>301</v>
      </c>
      <c r="E1517" s="40">
        <v>4.8125</v>
      </c>
      <c r="F1517" s="40">
        <v>4.25</v>
      </c>
      <c r="G1517" s="40">
        <v>2</v>
      </c>
      <c r="H1517" s="40">
        <f t="shared" si="147"/>
        <v>8.8125</v>
      </c>
      <c r="I1517" s="40">
        <f t="shared" si="148"/>
        <v>8.25</v>
      </c>
      <c r="J1517" s="38" t="s">
        <v>318</v>
      </c>
      <c r="K1517" s="40">
        <v>17.812000000000001</v>
      </c>
      <c r="L1517" s="40">
        <v>16.875</v>
      </c>
      <c r="M1517" s="61">
        <v>4</v>
      </c>
      <c r="N1517" s="38">
        <v>3682</v>
      </c>
      <c r="O1517" s="38" t="s">
        <v>1351</v>
      </c>
      <c r="P1517" s="57">
        <v>42656</v>
      </c>
      <c r="Q1517" s="65"/>
      <c r="R1517" s="168"/>
      <c r="S1517" s="39"/>
      <c r="T1517" s="43"/>
      <c r="U1517" s="43"/>
      <c r="V1517" s="43"/>
      <c r="W1517" s="43"/>
      <c r="X1517" s="43"/>
      <c r="Y1517" s="250" t="s">
        <v>1351</v>
      </c>
    </row>
    <row r="1518" spans="2:25">
      <c r="B1518" s="26"/>
      <c r="C1518" s="45" t="s">
        <v>2346</v>
      </c>
      <c r="D1518" s="45" t="s">
        <v>301</v>
      </c>
      <c r="E1518" s="46">
        <v>5.5</v>
      </c>
      <c r="F1518" s="46">
        <v>5.5</v>
      </c>
      <c r="G1518" s="46">
        <v>1.1879999999999999</v>
      </c>
      <c r="H1518" s="46">
        <f t="shared" si="147"/>
        <v>7.8759999999999994</v>
      </c>
      <c r="I1518" s="46">
        <f t="shared" si="148"/>
        <v>7.8759999999999994</v>
      </c>
      <c r="J1518" s="44"/>
      <c r="K1518" s="46">
        <v>7.875</v>
      </c>
      <c r="L1518" s="46">
        <v>15.75</v>
      </c>
      <c r="M1518" s="60">
        <v>2</v>
      </c>
      <c r="N1518" s="44">
        <v>3687</v>
      </c>
      <c r="O1518" s="44" t="s">
        <v>301</v>
      </c>
      <c r="P1518" s="53">
        <v>42801</v>
      </c>
      <c r="Q1518" s="66"/>
      <c r="R1518" s="167"/>
      <c r="S1518" s="45"/>
      <c r="T1518" s="49"/>
      <c r="U1518" s="49"/>
      <c r="V1518" s="49"/>
      <c r="W1518" s="49"/>
      <c r="X1518" s="49"/>
      <c r="Y1518" s="250" t="s">
        <v>301</v>
      </c>
    </row>
    <row r="1519" spans="2:25">
      <c r="B1519" s="26"/>
      <c r="C1519" s="39" t="s">
        <v>2345</v>
      </c>
      <c r="D1519" s="39" t="s">
        <v>2025</v>
      </c>
      <c r="E1519" s="40">
        <v>5.6669999999999998</v>
      </c>
      <c r="F1519" s="40">
        <v>5.6669999999999998</v>
      </c>
      <c r="G1519" s="40">
        <v>1.1879999999999999</v>
      </c>
      <c r="H1519" s="40">
        <f t="shared" si="147"/>
        <v>8.0429999999999993</v>
      </c>
      <c r="I1519" s="40">
        <f t="shared" si="148"/>
        <v>8.0429999999999993</v>
      </c>
      <c r="J1519" s="38"/>
      <c r="K1519" s="40">
        <v>8.0419999999999998</v>
      </c>
      <c r="L1519" s="40">
        <v>16.082999999999998</v>
      </c>
      <c r="M1519" s="61">
        <v>2</v>
      </c>
      <c r="N1519" s="38">
        <v>3687</v>
      </c>
      <c r="O1519" s="38" t="s">
        <v>306</v>
      </c>
      <c r="P1519" s="57">
        <v>42801</v>
      </c>
      <c r="Q1519" s="65"/>
      <c r="R1519" s="168"/>
      <c r="S1519" s="39"/>
      <c r="T1519" s="43"/>
      <c r="U1519" s="43"/>
      <c r="V1519" s="43"/>
      <c r="W1519" s="43"/>
      <c r="X1519" s="43"/>
      <c r="Y1519" s="250" t="s">
        <v>306</v>
      </c>
    </row>
    <row r="1520" spans="2:25">
      <c r="B1520" s="26"/>
      <c r="C1520" s="45" t="s">
        <v>2347</v>
      </c>
      <c r="D1520" s="45" t="s">
        <v>2025</v>
      </c>
      <c r="E1520" s="46">
        <v>6.4029999999999996</v>
      </c>
      <c r="F1520" s="46">
        <v>6.4029999999999996</v>
      </c>
      <c r="G1520" s="46">
        <v>0.75</v>
      </c>
      <c r="H1520" s="46">
        <f t="shared" si="147"/>
        <v>7.9029999999999996</v>
      </c>
      <c r="I1520" s="46">
        <f t="shared" si="148"/>
        <v>7.9029999999999996</v>
      </c>
      <c r="J1520" s="44"/>
      <c r="K1520" s="46">
        <v>7.9050000000000002</v>
      </c>
      <c r="L1520" s="46">
        <v>15.805999999999999</v>
      </c>
      <c r="M1520" s="60">
        <v>2</v>
      </c>
      <c r="N1520" s="44">
        <v>3688</v>
      </c>
      <c r="O1520" s="44" t="s">
        <v>1338</v>
      </c>
      <c r="P1520" s="53">
        <v>42801</v>
      </c>
      <c r="Q1520" s="66"/>
      <c r="R1520" s="167"/>
      <c r="S1520" s="45"/>
      <c r="T1520" s="49"/>
      <c r="U1520" s="49"/>
      <c r="V1520" s="49"/>
      <c r="W1520" s="49"/>
      <c r="X1520" s="49"/>
      <c r="Y1520" s="250" t="s">
        <v>1338</v>
      </c>
    </row>
    <row r="1521" spans="2:25">
      <c r="B1521" s="26"/>
      <c r="C1521" s="39" t="s">
        <v>2347</v>
      </c>
      <c r="D1521" s="39" t="s">
        <v>301</v>
      </c>
      <c r="E1521" s="40">
        <v>6.25</v>
      </c>
      <c r="F1521" s="40">
        <v>6.25</v>
      </c>
      <c r="G1521" s="40">
        <v>0.75</v>
      </c>
      <c r="H1521" s="40">
        <f t="shared" si="147"/>
        <v>7.75</v>
      </c>
      <c r="I1521" s="40">
        <f t="shared" si="148"/>
        <v>7.75</v>
      </c>
      <c r="J1521" s="38"/>
      <c r="K1521" s="40">
        <v>7.75</v>
      </c>
      <c r="L1521" s="40">
        <v>15.5</v>
      </c>
      <c r="M1521" s="61">
        <v>2</v>
      </c>
      <c r="N1521" s="38">
        <v>3688</v>
      </c>
      <c r="O1521" s="38" t="s">
        <v>1338</v>
      </c>
      <c r="P1521" s="57">
        <v>42801</v>
      </c>
      <c r="Q1521" s="65"/>
      <c r="R1521" s="168"/>
      <c r="S1521" s="39"/>
      <c r="T1521" s="43"/>
      <c r="U1521" s="43"/>
      <c r="V1521" s="43"/>
      <c r="W1521" s="43"/>
      <c r="X1521" s="43"/>
      <c r="Y1521" s="250" t="s">
        <v>1338</v>
      </c>
    </row>
    <row r="1522" spans="2:25">
      <c r="B1522" s="26"/>
      <c r="C1522" s="45" t="s">
        <v>2349</v>
      </c>
      <c r="D1522" s="45" t="s">
        <v>2025</v>
      </c>
      <c r="E1522" s="46">
        <v>4.5</v>
      </c>
      <c r="F1522" s="46">
        <v>1.8120000000000001</v>
      </c>
      <c r="G1522" s="46">
        <v>0.75</v>
      </c>
      <c r="H1522" s="46">
        <f t="shared" si="147"/>
        <v>6</v>
      </c>
      <c r="I1522" s="46">
        <f t="shared" si="148"/>
        <v>3.3120000000000003</v>
      </c>
      <c r="J1522" s="44"/>
      <c r="K1522" s="46">
        <f>H1522</f>
        <v>6</v>
      </c>
      <c r="L1522" s="46">
        <f>I1522*4</f>
        <v>13.248000000000001</v>
      </c>
      <c r="M1522" s="60">
        <v>4</v>
      </c>
      <c r="N1522" s="44">
        <v>3689</v>
      </c>
      <c r="O1522" s="44" t="s">
        <v>1338</v>
      </c>
      <c r="P1522" s="53">
        <v>42811</v>
      </c>
      <c r="Q1522" s="66"/>
      <c r="R1522" s="167"/>
      <c r="S1522" s="45"/>
      <c r="T1522" s="49"/>
      <c r="U1522" s="49"/>
      <c r="V1522" s="49"/>
      <c r="W1522" s="49"/>
      <c r="X1522" s="49"/>
      <c r="Y1522" s="250" t="s">
        <v>1338</v>
      </c>
    </row>
    <row r="1523" spans="2:25">
      <c r="B1523" s="26"/>
      <c r="C1523" s="39" t="s">
        <v>2350</v>
      </c>
      <c r="D1523" s="39" t="s">
        <v>301</v>
      </c>
      <c r="E1523" s="40">
        <v>4.375</v>
      </c>
      <c r="F1523" s="40">
        <v>1.6879999999999999</v>
      </c>
      <c r="G1523" s="40">
        <v>0.75</v>
      </c>
      <c r="H1523" s="40">
        <f t="shared" si="147"/>
        <v>5.875</v>
      </c>
      <c r="I1523" s="40">
        <f t="shared" si="148"/>
        <v>3.1879999999999997</v>
      </c>
      <c r="J1523" s="38"/>
      <c r="K1523" s="40">
        <f>H1523</f>
        <v>5.875</v>
      </c>
      <c r="L1523" s="40">
        <f>I1523*4</f>
        <v>12.751999999999999</v>
      </c>
      <c r="M1523" s="61">
        <v>4</v>
      </c>
      <c r="N1523" s="38">
        <v>3689</v>
      </c>
      <c r="O1523" s="38" t="s">
        <v>1338</v>
      </c>
      <c r="P1523" s="57">
        <v>42811</v>
      </c>
      <c r="Q1523" s="65"/>
      <c r="R1523" s="168"/>
      <c r="S1523" s="39"/>
      <c r="T1523" s="43"/>
      <c r="U1523" s="43"/>
      <c r="V1523" s="43"/>
      <c r="W1523" s="43"/>
      <c r="X1523" s="43"/>
      <c r="Y1523" s="250" t="s">
        <v>1338</v>
      </c>
    </row>
    <row r="1524" spans="2:25">
      <c r="B1524" s="26"/>
      <c r="C1524" s="45" t="s">
        <v>2351</v>
      </c>
      <c r="D1524" s="45" t="s">
        <v>2025</v>
      </c>
      <c r="E1524" s="46">
        <v>4.532</v>
      </c>
      <c r="F1524" s="46">
        <v>1.917</v>
      </c>
      <c r="G1524" s="46">
        <v>1.264</v>
      </c>
      <c r="H1524" s="46">
        <f t="shared" si="147"/>
        <v>7.0600000000000005</v>
      </c>
      <c r="I1524" s="46">
        <f t="shared" si="148"/>
        <v>4.4450000000000003</v>
      </c>
      <c r="J1524" s="44"/>
      <c r="K1524" s="46">
        <f>H1524</f>
        <v>7.0600000000000005</v>
      </c>
      <c r="L1524" s="46">
        <f>I1524*3</f>
        <v>13.335000000000001</v>
      </c>
      <c r="M1524" s="60">
        <v>3</v>
      </c>
      <c r="N1524" s="44">
        <v>3690</v>
      </c>
      <c r="O1524" s="44" t="s">
        <v>1338</v>
      </c>
      <c r="P1524" s="53">
        <v>42811</v>
      </c>
      <c r="Q1524" s="66"/>
      <c r="R1524" s="167"/>
      <c r="S1524" s="45"/>
      <c r="T1524" s="49"/>
      <c r="U1524" s="49"/>
      <c r="V1524" s="49"/>
      <c r="W1524" s="49"/>
      <c r="X1524" s="49"/>
      <c r="Y1524" s="250" t="s">
        <v>1338</v>
      </c>
    </row>
    <row r="1525" spans="2:25">
      <c r="B1525" s="26"/>
      <c r="C1525" s="39" t="s">
        <v>2352</v>
      </c>
      <c r="D1525" s="39" t="s">
        <v>301</v>
      </c>
      <c r="E1525" s="40">
        <v>4.383</v>
      </c>
      <c r="F1525" s="40">
        <v>1.786</v>
      </c>
      <c r="G1525" s="40">
        <v>1.3140000000000001</v>
      </c>
      <c r="H1525" s="40">
        <f t="shared" si="147"/>
        <v>7.0110000000000001</v>
      </c>
      <c r="I1525" s="40">
        <f t="shared" si="148"/>
        <v>4.4139999999999997</v>
      </c>
      <c r="J1525" s="38"/>
      <c r="K1525" s="40">
        <f>H1525</f>
        <v>7.0110000000000001</v>
      </c>
      <c r="L1525" s="40">
        <f>I1525*3</f>
        <v>13.241999999999999</v>
      </c>
      <c r="M1525" s="61">
        <v>3</v>
      </c>
      <c r="N1525" s="38">
        <v>3690</v>
      </c>
      <c r="O1525" s="38" t="s">
        <v>1338</v>
      </c>
      <c r="P1525" s="57">
        <v>42811</v>
      </c>
      <c r="Q1525" s="65"/>
      <c r="R1525" s="168"/>
      <c r="S1525" s="39"/>
      <c r="T1525" s="43"/>
      <c r="U1525" s="43"/>
      <c r="V1525" s="43"/>
      <c r="W1525" s="43"/>
      <c r="X1525" s="43"/>
      <c r="Y1525" s="250" t="s">
        <v>1338</v>
      </c>
    </row>
    <row r="1526" spans="2:25">
      <c r="B1526" s="26"/>
      <c r="C1526" s="45" t="s">
        <v>2367</v>
      </c>
      <c r="D1526" s="45" t="s">
        <v>301</v>
      </c>
      <c r="E1526" s="46">
        <v>2.3125</v>
      </c>
      <c r="F1526" s="46">
        <v>2.3125</v>
      </c>
      <c r="G1526" s="46">
        <v>1.625</v>
      </c>
      <c r="H1526" s="46">
        <f t="shared" si="147"/>
        <v>5.5625</v>
      </c>
      <c r="I1526" s="46">
        <f t="shared" si="148"/>
        <v>5.5625</v>
      </c>
      <c r="J1526" s="44" t="s">
        <v>318</v>
      </c>
      <c r="K1526" s="46">
        <v>19.64</v>
      </c>
      <c r="L1526" s="46">
        <v>16.48</v>
      </c>
      <c r="M1526" s="60">
        <v>12</v>
      </c>
      <c r="N1526" s="44">
        <v>3691</v>
      </c>
      <c r="O1526" s="44" t="s">
        <v>1351</v>
      </c>
      <c r="P1526" s="53">
        <v>42797</v>
      </c>
      <c r="Q1526" s="66"/>
      <c r="R1526" s="167"/>
      <c r="S1526" s="45"/>
      <c r="T1526" s="49"/>
      <c r="U1526" s="49"/>
      <c r="V1526" s="49"/>
      <c r="W1526" s="49"/>
      <c r="X1526" s="49"/>
      <c r="Y1526" s="250" t="s">
        <v>1351</v>
      </c>
    </row>
    <row r="1527" spans="2:25">
      <c r="B1527" s="26"/>
      <c r="C1527" s="39" t="s">
        <v>2372</v>
      </c>
      <c r="D1527" s="39" t="s">
        <v>301</v>
      </c>
      <c r="E1527" s="40">
        <v>2.3125</v>
      </c>
      <c r="F1527" s="40">
        <v>2.3125</v>
      </c>
      <c r="G1527" s="40">
        <v>1.625</v>
      </c>
      <c r="H1527" s="40">
        <f t="shared" si="147"/>
        <v>5.5625</v>
      </c>
      <c r="I1527" s="40">
        <f t="shared" si="148"/>
        <v>5.5625</v>
      </c>
      <c r="J1527" s="38"/>
      <c r="K1527" s="40">
        <f>H1527</f>
        <v>5.5625</v>
      </c>
      <c r="L1527" s="40">
        <f>I1527</f>
        <v>5.5625</v>
      </c>
      <c r="M1527" s="61">
        <v>1</v>
      </c>
      <c r="N1527" s="38">
        <v>3691</v>
      </c>
      <c r="O1527" s="38" t="s">
        <v>1338</v>
      </c>
      <c r="P1527" s="57">
        <v>42902</v>
      </c>
      <c r="Q1527" s="65"/>
      <c r="R1527" s="168"/>
      <c r="S1527" s="39"/>
      <c r="T1527" s="43"/>
      <c r="U1527" s="43"/>
      <c r="V1527" s="43"/>
      <c r="W1527" s="43"/>
      <c r="X1527" s="43"/>
      <c r="Y1527" s="250" t="s">
        <v>1338</v>
      </c>
    </row>
    <row r="1528" spans="2:25">
      <c r="B1528" s="26"/>
      <c r="C1528" s="45" t="s">
        <v>2353</v>
      </c>
      <c r="D1528" s="45" t="s">
        <v>2025</v>
      </c>
      <c r="E1528" s="46">
        <v>4.0490000000000004</v>
      </c>
      <c r="F1528" s="46">
        <v>4.0490000000000004</v>
      </c>
      <c r="G1528" s="46">
        <v>0.48599999999999999</v>
      </c>
      <c r="H1528" s="46">
        <f t="shared" si="147"/>
        <v>5.0210000000000008</v>
      </c>
      <c r="I1528" s="46">
        <f t="shared" si="148"/>
        <v>5.0210000000000008</v>
      </c>
      <c r="J1528" s="44"/>
      <c r="K1528" s="46">
        <f>H1528*2</f>
        <v>10.042000000000002</v>
      </c>
      <c r="L1528" s="46">
        <f>I1528*2</f>
        <v>10.042000000000002</v>
      </c>
      <c r="M1528" s="60">
        <v>4</v>
      </c>
      <c r="N1528" s="44">
        <v>3692</v>
      </c>
      <c r="O1528" s="44" t="s">
        <v>1338</v>
      </c>
      <c r="P1528" s="53">
        <v>42811</v>
      </c>
      <c r="Q1528" s="66"/>
      <c r="R1528" s="167"/>
      <c r="S1528" s="45"/>
      <c r="T1528" s="49"/>
      <c r="U1528" s="49"/>
      <c r="V1528" s="49"/>
      <c r="W1528" s="49"/>
      <c r="X1528" s="49"/>
      <c r="Y1528" s="250" t="s">
        <v>1338</v>
      </c>
    </row>
    <row r="1529" spans="2:25">
      <c r="B1529" s="26"/>
      <c r="C1529" s="39" t="s">
        <v>2355</v>
      </c>
      <c r="D1529" s="39" t="s">
        <v>301</v>
      </c>
      <c r="E1529" s="40">
        <v>3.9369999999999998</v>
      </c>
      <c r="F1529" s="40">
        <v>3.9369999999999998</v>
      </c>
      <c r="G1529" s="40">
        <v>0.57999999999999996</v>
      </c>
      <c r="H1529" s="40">
        <f t="shared" si="147"/>
        <v>5.0969999999999995</v>
      </c>
      <c r="I1529" s="40">
        <f t="shared" si="148"/>
        <v>5.0969999999999995</v>
      </c>
      <c r="J1529" s="38"/>
      <c r="K1529" s="40">
        <f>H1529*2</f>
        <v>10.193999999999999</v>
      </c>
      <c r="L1529" s="40">
        <f>I1529*2</f>
        <v>10.193999999999999</v>
      </c>
      <c r="M1529" s="61">
        <v>4</v>
      </c>
      <c r="N1529" s="38">
        <v>3692</v>
      </c>
      <c r="O1529" s="38" t="s">
        <v>1338</v>
      </c>
      <c r="P1529" s="57">
        <v>42811</v>
      </c>
      <c r="Q1529" s="65"/>
      <c r="R1529" s="168"/>
      <c r="S1529" s="39"/>
      <c r="T1529" s="43"/>
      <c r="U1529" s="43"/>
      <c r="V1529" s="43"/>
      <c r="W1529" s="43"/>
      <c r="X1529" s="43"/>
      <c r="Y1529" s="250" t="s">
        <v>1338</v>
      </c>
    </row>
    <row r="1530" spans="2:25">
      <c r="B1530" s="26"/>
      <c r="C1530" s="45" t="s">
        <v>2354</v>
      </c>
      <c r="D1530" s="45" t="s">
        <v>2025</v>
      </c>
      <c r="E1530" s="46">
        <v>6.125</v>
      </c>
      <c r="F1530" s="46">
        <v>4.125</v>
      </c>
      <c r="G1530" s="46">
        <v>0.5</v>
      </c>
      <c r="H1530" s="46">
        <f t="shared" si="147"/>
        <v>7.125</v>
      </c>
      <c r="I1530" s="46">
        <f t="shared" si="148"/>
        <v>5.125</v>
      </c>
      <c r="J1530" s="44"/>
      <c r="K1530" s="46">
        <f>H1530</f>
        <v>7.125</v>
      </c>
      <c r="L1530" s="46">
        <f>I1530*3</f>
        <v>15.375</v>
      </c>
      <c r="M1530" s="60">
        <v>3</v>
      </c>
      <c r="N1530" s="44">
        <v>3693</v>
      </c>
      <c r="O1530" s="44" t="s">
        <v>1338</v>
      </c>
      <c r="P1530" s="53">
        <v>42811</v>
      </c>
      <c r="Q1530" s="66"/>
      <c r="R1530" s="167"/>
      <c r="S1530" s="45"/>
      <c r="T1530" s="49"/>
      <c r="U1530" s="49"/>
      <c r="V1530" s="49"/>
      <c r="W1530" s="49"/>
      <c r="X1530" s="49"/>
      <c r="Y1530" s="250" t="s">
        <v>1338</v>
      </c>
    </row>
    <row r="1531" spans="2:25">
      <c r="B1531" s="26"/>
      <c r="C1531" s="39" t="s">
        <v>2356</v>
      </c>
      <c r="D1531" s="39" t="s">
        <v>301</v>
      </c>
      <c r="E1531" s="40">
        <v>6</v>
      </c>
      <c r="F1531" s="40">
        <v>4</v>
      </c>
      <c r="G1531" s="40">
        <v>0.625</v>
      </c>
      <c r="H1531" s="40">
        <f t="shared" si="147"/>
        <v>7.25</v>
      </c>
      <c r="I1531" s="40">
        <f t="shared" si="148"/>
        <v>5.25</v>
      </c>
      <c r="J1531" s="38"/>
      <c r="K1531" s="40">
        <f>H1531</f>
        <v>7.25</v>
      </c>
      <c r="L1531" s="40">
        <f>I1531*3</f>
        <v>15.75</v>
      </c>
      <c r="M1531" s="61">
        <v>3</v>
      </c>
      <c r="N1531" s="38">
        <v>3693</v>
      </c>
      <c r="O1531" s="38" t="s">
        <v>1338</v>
      </c>
      <c r="P1531" s="57">
        <v>42811</v>
      </c>
      <c r="Q1531" s="65"/>
      <c r="R1531" s="168"/>
      <c r="S1531" s="39"/>
      <c r="T1531" s="43"/>
      <c r="U1531" s="43"/>
      <c r="V1531" s="43"/>
      <c r="W1531" s="43"/>
      <c r="X1531" s="43"/>
      <c r="Y1531" s="250" t="s">
        <v>1338</v>
      </c>
    </row>
    <row r="1532" spans="2:25">
      <c r="B1532" s="26"/>
      <c r="C1532" s="45" t="s">
        <v>2401</v>
      </c>
      <c r="D1532" s="45" t="s">
        <v>1970</v>
      </c>
      <c r="E1532" s="46">
        <v>4.4583000000000004</v>
      </c>
      <c r="F1532" s="46">
        <v>6.6277999999999997</v>
      </c>
      <c r="G1532" s="46">
        <v>1.4722</v>
      </c>
      <c r="H1532" s="46">
        <f t="shared" si="147"/>
        <v>7.4027000000000003</v>
      </c>
      <c r="I1532" s="46">
        <f t="shared" si="148"/>
        <v>9.5721999999999987</v>
      </c>
      <c r="J1532" s="44"/>
      <c r="K1532" s="46">
        <v>37.583300000000001</v>
      </c>
      <c r="L1532" s="46">
        <v>26.1111</v>
      </c>
      <c r="M1532" s="60">
        <v>12</v>
      </c>
      <c r="N1532" s="44">
        <v>3695</v>
      </c>
      <c r="O1532" s="44" t="s">
        <v>269</v>
      </c>
      <c r="P1532" s="53">
        <v>44085</v>
      </c>
      <c r="Q1532" s="66"/>
      <c r="R1532" s="167"/>
      <c r="S1532" s="45"/>
      <c r="T1532" s="49"/>
      <c r="U1532" s="49"/>
      <c r="V1532" s="49"/>
      <c r="W1532" s="49"/>
      <c r="X1532" s="49"/>
      <c r="Y1532" s="250" t="s">
        <v>269</v>
      </c>
    </row>
    <row r="1533" spans="2:25">
      <c r="B1533" s="26"/>
      <c r="C1533" s="39" t="s">
        <v>2379</v>
      </c>
      <c r="D1533" s="39" t="s">
        <v>1970</v>
      </c>
      <c r="E1533" s="40">
        <v>12.472</v>
      </c>
      <c r="F1533" s="40">
        <v>6.2220000000000004</v>
      </c>
      <c r="G1533" s="40">
        <v>1E-4</v>
      </c>
      <c r="H1533" s="40">
        <f t="shared" si="147"/>
        <v>12.472199999999999</v>
      </c>
      <c r="I1533" s="40">
        <f t="shared" si="148"/>
        <v>6.2222000000000008</v>
      </c>
      <c r="J1533" s="38"/>
      <c r="K1533" s="40">
        <v>12.472</v>
      </c>
      <c r="L1533" s="40">
        <v>6.2220000000000004</v>
      </c>
      <c r="M1533" s="61">
        <v>1</v>
      </c>
      <c r="N1533" s="38">
        <v>3695</v>
      </c>
      <c r="O1533" s="38" t="s">
        <v>2111</v>
      </c>
      <c r="P1533" s="57">
        <v>42997</v>
      </c>
      <c r="Q1533" s="65"/>
      <c r="R1533" s="168"/>
      <c r="S1533" s="39"/>
      <c r="T1533" s="43"/>
      <c r="U1533" s="43"/>
      <c r="V1533" s="43"/>
      <c r="W1533" s="43"/>
      <c r="X1533" s="43"/>
      <c r="Y1533" s="250" t="s">
        <v>2111</v>
      </c>
    </row>
    <row r="1534" spans="2:25">
      <c r="B1534" s="26"/>
      <c r="C1534" s="45" t="s">
        <v>2378</v>
      </c>
      <c r="D1534" s="45" t="s">
        <v>1970</v>
      </c>
      <c r="E1534" s="46">
        <v>8.73</v>
      </c>
      <c r="F1534" s="46">
        <v>3.6389999999999998</v>
      </c>
      <c r="G1534" s="46">
        <v>1E-4</v>
      </c>
      <c r="H1534" s="46">
        <f t="shared" si="147"/>
        <v>8.7302</v>
      </c>
      <c r="I1534" s="46">
        <f t="shared" si="148"/>
        <v>3.6391999999999998</v>
      </c>
      <c r="J1534" s="44"/>
      <c r="K1534" s="46">
        <v>8.73</v>
      </c>
      <c r="L1534" s="46">
        <v>7.2779999999999996</v>
      </c>
      <c r="M1534" s="60">
        <v>2</v>
      </c>
      <c r="N1534" s="44">
        <v>3698</v>
      </c>
      <c r="O1534" s="44" t="s">
        <v>2377</v>
      </c>
      <c r="P1534" s="53">
        <v>42997</v>
      </c>
      <c r="Q1534" s="66"/>
      <c r="R1534" s="167"/>
      <c r="S1534" s="45"/>
      <c r="T1534" s="49"/>
      <c r="U1534" s="49"/>
      <c r="V1534" s="49"/>
      <c r="W1534" s="49"/>
      <c r="X1534" s="49"/>
      <c r="Y1534" s="250" t="s">
        <v>2377</v>
      </c>
    </row>
    <row r="1535" spans="2:25">
      <c r="B1535" s="26"/>
      <c r="C1535" s="39" t="s">
        <v>2531</v>
      </c>
      <c r="D1535" s="39" t="s">
        <v>1970</v>
      </c>
      <c r="E1535" s="40"/>
      <c r="F1535" s="40"/>
      <c r="G1535" s="40"/>
      <c r="H1535" s="40"/>
      <c r="I1535" s="40"/>
      <c r="J1535" s="38"/>
      <c r="K1535" s="40">
        <v>17.709299999999999</v>
      </c>
      <c r="L1535" s="40">
        <v>25.472200000000001</v>
      </c>
      <c r="M1535" s="61">
        <v>14</v>
      </c>
      <c r="N1535" s="38">
        <v>3698</v>
      </c>
      <c r="O1535" s="38" t="s">
        <v>1351</v>
      </c>
      <c r="P1535" s="57">
        <v>44502</v>
      </c>
      <c r="Q1535" s="65"/>
      <c r="R1535" s="168"/>
      <c r="S1535" s="39"/>
      <c r="T1535" s="43"/>
      <c r="U1535" s="43"/>
      <c r="V1535" s="43"/>
      <c r="W1535" s="43"/>
      <c r="X1535" s="43"/>
      <c r="Y1535" s="250" t="s">
        <v>1351</v>
      </c>
    </row>
    <row r="1536" spans="2:25">
      <c r="B1536" s="26"/>
      <c r="C1536" s="45" t="s">
        <v>2369</v>
      </c>
      <c r="D1536" s="45" t="s">
        <v>301</v>
      </c>
      <c r="E1536" s="46">
        <v>10.145799999999999</v>
      </c>
      <c r="F1536" s="46">
        <v>2.9722</v>
      </c>
      <c r="G1536" s="46">
        <v>1.0486</v>
      </c>
      <c r="H1536" s="46">
        <f t="shared" ref="H1536:H1566" si="149">(E1536+G1536*2)</f>
        <v>12.242999999999999</v>
      </c>
      <c r="I1536" s="46">
        <f t="shared" ref="I1536:I1566" si="150">(F1536+G1536*2)</f>
        <v>5.0693999999999999</v>
      </c>
      <c r="J1536" s="44" t="s">
        <v>318</v>
      </c>
      <c r="K1536" s="46">
        <v>23.67</v>
      </c>
      <c r="L1536" s="46">
        <v>14.67</v>
      </c>
      <c r="M1536" s="60">
        <v>6</v>
      </c>
      <c r="N1536" s="44">
        <v>3699</v>
      </c>
      <c r="O1536" s="44" t="s">
        <v>1351</v>
      </c>
      <c r="P1536" s="53">
        <v>42893</v>
      </c>
      <c r="Q1536" s="66"/>
      <c r="R1536" s="167"/>
      <c r="S1536" s="45"/>
      <c r="T1536" s="49"/>
      <c r="U1536" s="49"/>
      <c r="V1536" s="49"/>
      <c r="W1536" s="49"/>
      <c r="X1536" s="49"/>
      <c r="Y1536" s="250" t="s">
        <v>1351</v>
      </c>
    </row>
    <row r="1537" spans="2:25">
      <c r="B1537" s="26"/>
      <c r="C1537" s="39" t="s">
        <v>2376</v>
      </c>
      <c r="D1537" s="39" t="s">
        <v>301</v>
      </c>
      <c r="E1537" s="40">
        <v>4.25</v>
      </c>
      <c r="F1537" s="40">
        <v>2.875</v>
      </c>
      <c r="G1537" s="40">
        <v>1.9375</v>
      </c>
      <c r="H1537" s="40">
        <f t="shared" si="149"/>
        <v>8.125</v>
      </c>
      <c r="I1537" s="40">
        <f t="shared" si="150"/>
        <v>6.75</v>
      </c>
      <c r="J1537" s="38" t="s">
        <v>318</v>
      </c>
      <c r="K1537" s="40">
        <v>24.9375</v>
      </c>
      <c r="L1537" s="40">
        <v>13.6875</v>
      </c>
      <c r="M1537" s="61">
        <v>6</v>
      </c>
      <c r="N1537" s="38">
        <v>3700</v>
      </c>
      <c r="O1537" s="38" t="s">
        <v>1351</v>
      </c>
      <c r="P1537" s="57">
        <v>42997</v>
      </c>
      <c r="Q1537" s="65"/>
      <c r="R1537" s="168"/>
      <c r="S1537" s="39"/>
      <c r="T1537" s="43"/>
      <c r="U1537" s="43"/>
      <c r="V1537" s="43"/>
      <c r="W1537" s="43"/>
      <c r="X1537" s="43"/>
      <c r="Y1537" s="250" t="s">
        <v>1351</v>
      </c>
    </row>
    <row r="1538" spans="2:25">
      <c r="B1538" s="26"/>
      <c r="C1538" s="45" t="s">
        <v>2370</v>
      </c>
      <c r="D1538" s="45" t="s">
        <v>306</v>
      </c>
      <c r="E1538" s="46">
        <v>6.625</v>
      </c>
      <c r="F1538" s="46">
        <v>6.625</v>
      </c>
      <c r="G1538" s="46">
        <v>1.5</v>
      </c>
      <c r="H1538" s="46">
        <f t="shared" si="149"/>
        <v>9.625</v>
      </c>
      <c r="I1538" s="46">
        <f t="shared" si="150"/>
        <v>9.625</v>
      </c>
      <c r="J1538" s="44" t="s">
        <v>302</v>
      </c>
      <c r="K1538" s="46">
        <v>38.625</v>
      </c>
      <c r="L1538" s="46">
        <v>28.968699999999998</v>
      </c>
      <c r="M1538" s="60">
        <v>12</v>
      </c>
      <c r="N1538" s="44">
        <v>3702</v>
      </c>
      <c r="O1538" s="44" t="s">
        <v>2202</v>
      </c>
      <c r="P1538" s="53">
        <v>42901</v>
      </c>
      <c r="Q1538" s="66"/>
      <c r="R1538" s="167"/>
      <c r="S1538" s="45"/>
      <c r="T1538" s="49"/>
      <c r="U1538" s="49"/>
      <c r="V1538" s="49"/>
      <c r="W1538" s="49"/>
      <c r="X1538" s="49"/>
      <c r="Y1538" s="250" t="s">
        <v>2202</v>
      </c>
    </row>
    <row r="1539" spans="2:25">
      <c r="B1539" s="26"/>
      <c r="C1539" s="39" t="s">
        <v>2371</v>
      </c>
      <c r="D1539" s="39" t="s">
        <v>301</v>
      </c>
      <c r="E1539" s="40">
        <v>6.5</v>
      </c>
      <c r="F1539" s="40">
        <v>6.5</v>
      </c>
      <c r="G1539" s="40">
        <v>4.5</v>
      </c>
      <c r="H1539" s="40">
        <f t="shared" si="149"/>
        <v>15.5</v>
      </c>
      <c r="I1539" s="40">
        <f t="shared" si="150"/>
        <v>15.5</v>
      </c>
      <c r="J1539" s="38" t="s">
        <v>302</v>
      </c>
      <c r="K1539" s="40">
        <v>46.875</v>
      </c>
      <c r="L1539" s="40">
        <v>31.25</v>
      </c>
      <c r="M1539" s="61">
        <v>6</v>
      </c>
      <c r="N1539" s="38">
        <v>3702</v>
      </c>
      <c r="O1539" s="38" t="s">
        <v>2202</v>
      </c>
      <c r="P1539" s="57">
        <v>42901</v>
      </c>
      <c r="Q1539" s="65"/>
      <c r="R1539" s="168"/>
      <c r="S1539" s="39"/>
      <c r="T1539" s="43"/>
      <c r="U1539" s="43"/>
      <c r="V1539" s="43"/>
      <c r="W1539" s="43"/>
      <c r="X1539" s="43"/>
      <c r="Y1539" s="250" t="s">
        <v>2202</v>
      </c>
    </row>
    <row r="1540" spans="2:25">
      <c r="B1540" s="26"/>
      <c r="C1540" s="45" t="s">
        <v>2386</v>
      </c>
      <c r="D1540" s="45" t="s">
        <v>301</v>
      </c>
      <c r="E1540" s="46">
        <v>4.0625</v>
      </c>
      <c r="F1540" s="46">
        <v>4.0625</v>
      </c>
      <c r="G1540" s="46">
        <v>0.625</v>
      </c>
      <c r="H1540" s="46">
        <f t="shared" si="149"/>
        <v>5.3125</v>
      </c>
      <c r="I1540" s="46">
        <f t="shared" si="150"/>
        <v>5.3125</v>
      </c>
      <c r="J1540" s="44" t="s">
        <v>318</v>
      </c>
      <c r="K1540" s="46">
        <v>37.5764</v>
      </c>
      <c r="L1540" s="46">
        <v>21.472200000000001</v>
      </c>
      <c r="M1540" s="60">
        <v>28</v>
      </c>
      <c r="N1540" s="44">
        <v>3704</v>
      </c>
      <c r="O1540" s="44" t="s">
        <v>269</v>
      </c>
      <c r="P1540" s="53">
        <v>43329</v>
      </c>
      <c r="Q1540" s="66"/>
      <c r="R1540" s="167"/>
      <c r="S1540" s="45"/>
      <c r="T1540" s="49"/>
      <c r="U1540" s="49"/>
      <c r="V1540" s="49"/>
      <c r="W1540" s="49"/>
      <c r="X1540" s="49"/>
      <c r="Y1540" s="250" t="s">
        <v>269</v>
      </c>
    </row>
    <row r="1541" spans="2:25">
      <c r="B1541" s="26"/>
      <c r="C1541" s="39" t="s">
        <v>2373</v>
      </c>
      <c r="D1541" s="39" t="s">
        <v>301</v>
      </c>
      <c r="E1541" s="40">
        <v>4.0625</v>
      </c>
      <c r="F1541" s="40">
        <v>4.0625</v>
      </c>
      <c r="G1541" s="40">
        <v>0.625</v>
      </c>
      <c r="H1541" s="40">
        <f t="shared" si="149"/>
        <v>5.3125</v>
      </c>
      <c r="I1541" s="40">
        <f t="shared" si="150"/>
        <v>5.3125</v>
      </c>
      <c r="J1541" s="38" t="s">
        <v>302</v>
      </c>
      <c r="K1541" s="40">
        <f>H1541*2</f>
        <v>10.625</v>
      </c>
      <c r="L1541" s="40">
        <f>I1541*2</f>
        <v>10.625</v>
      </c>
      <c r="M1541" s="61">
        <v>4</v>
      </c>
      <c r="N1541" s="38">
        <v>3704</v>
      </c>
      <c r="O1541" s="38" t="s">
        <v>1338</v>
      </c>
      <c r="P1541" s="57">
        <v>42957</v>
      </c>
      <c r="Q1541" s="65"/>
      <c r="R1541" s="168"/>
      <c r="S1541" s="39"/>
      <c r="T1541" s="43"/>
      <c r="U1541" s="43"/>
      <c r="V1541" s="43"/>
      <c r="W1541" s="43"/>
      <c r="X1541" s="43"/>
      <c r="Y1541" s="250" t="s">
        <v>1338</v>
      </c>
    </row>
    <row r="1542" spans="2:25">
      <c r="B1542" s="26"/>
      <c r="C1542" s="45" t="s">
        <v>2374</v>
      </c>
      <c r="D1542" s="45" t="s">
        <v>2025</v>
      </c>
      <c r="E1542" s="46">
        <v>4.1875</v>
      </c>
      <c r="F1542" s="46">
        <v>4.1875</v>
      </c>
      <c r="G1542" s="46">
        <v>0.5</v>
      </c>
      <c r="H1542" s="46">
        <f t="shared" si="149"/>
        <v>5.1875</v>
      </c>
      <c r="I1542" s="46">
        <f t="shared" si="150"/>
        <v>5.1875</v>
      </c>
      <c r="J1542" s="44"/>
      <c r="K1542" s="46">
        <f>H1542*2</f>
        <v>10.375</v>
      </c>
      <c r="L1542" s="46">
        <f>I1542*2</f>
        <v>10.375</v>
      </c>
      <c r="M1542" s="60">
        <v>4</v>
      </c>
      <c r="N1542" s="44">
        <v>3704</v>
      </c>
      <c r="O1542" s="44" t="s">
        <v>1338</v>
      </c>
      <c r="P1542" s="53"/>
      <c r="Q1542" s="66"/>
      <c r="R1542" s="167"/>
      <c r="S1542" s="45"/>
      <c r="T1542" s="49"/>
      <c r="U1542" s="49"/>
      <c r="V1542" s="49"/>
      <c r="W1542" s="49"/>
      <c r="X1542" s="49"/>
      <c r="Y1542" s="250" t="s">
        <v>1338</v>
      </c>
    </row>
    <row r="1543" spans="2:25">
      <c r="B1543" s="26"/>
      <c r="C1543" s="45" t="s">
        <v>2462</v>
      </c>
      <c r="D1543" s="45" t="s">
        <v>306</v>
      </c>
      <c r="E1543" s="46">
        <v>9.171875</v>
      </c>
      <c r="F1543" s="46">
        <v>8.15625</v>
      </c>
      <c r="G1543" s="46">
        <v>1.25</v>
      </c>
      <c r="H1543" s="46">
        <f t="shared" si="149"/>
        <v>11.671875</v>
      </c>
      <c r="I1543" s="46">
        <f t="shared" si="150"/>
        <v>10.65625</v>
      </c>
      <c r="J1543" s="44"/>
      <c r="K1543" s="46">
        <f>H1543</f>
        <v>11.671875</v>
      </c>
      <c r="L1543" s="46">
        <f>I1543</f>
        <v>10.65625</v>
      </c>
      <c r="M1543" s="60">
        <v>1</v>
      </c>
      <c r="N1543" s="44">
        <v>3716</v>
      </c>
      <c r="O1543" s="44" t="s">
        <v>1338</v>
      </c>
      <c r="P1543" s="53">
        <v>44165</v>
      </c>
      <c r="Q1543" s="66"/>
      <c r="R1543" s="167"/>
      <c r="S1543" s="45"/>
      <c r="T1543" s="49"/>
      <c r="U1543" s="49"/>
      <c r="V1543" s="49"/>
      <c r="W1543" s="49"/>
      <c r="X1543" s="49"/>
      <c r="Y1543" s="250" t="s">
        <v>1338</v>
      </c>
    </row>
    <row r="1544" spans="2:25">
      <c r="B1544" s="26"/>
      <c r="C1544" s="39" t="s">
        <v>2463</v>
      </c>
      <c r="D1544" s="39" t="s">
        <v>301</v>
      </c>
      <c r="E1544" s="40">
        <v>9.015625</v>
      </c>
      <c r="F1544" s="40">
        <v>8</v>
      </c>
      <c r="G1544" s="40">
        <v>1.546875</v>
      </c>
      <c r="H1544" s="40">
        <f t="shared" si="149"/>
        <v>12.109375</v>
      </c>
      <c r="I1544" s="40">
        <f t="shared" si="150"/>
        <v>11.09375</v>
      </c>
      <c r="J1544" s="38"/>
      <c r="K1544" s="40">
        <f>H1544</f>
        <v>12.109375</v>
      </c>
      <c r="L1544" s="40">
        <f>I1544</f>
        <v>11.09375</v>
      </c>
      <c r="M1544" s="61">
        <v>1</v>
      </c>
      <c r="N1544" s="38">
        <v>3716</v>
      </c>
      <c r="O1544" s="38" t="s">
        <v>1338</v>
      </c>
      <c r="P1544" s="57">
        <v>44165</v>
      </c>
      <c r="Q1544" s="65"/>
      <c r="R1544" s="168"/>
      <c r="S1544" s="39"/>
      <c r="T1544" s="43"/>
      <c r="U1544" s="43"/>
      <c r="V1544" s="43"/>
      <c r="W1544" s="43"/>
      <c r="X1544" s="43"/>
      <c r="Y1544" s="250" t="s">
        <v>1338</v>
      </c>
    </row>
    <row r="1545" spans="2:25">
      <c r="B1545" s="26"/>
      <c r="C1545" s="45">
        <v>3717</v>
      </c>
      <c r="D1545" s="45" t="s">
        <v>2461</v>
      </c>
      <c r="E1545" s="46">
        <v>8.16</v>
      </c>
      <c r="F1545" s="46">
        <v>3</v>
      </c>
      <c r="G1545" s="46">
        <v>1.0000000000000001E-9</v>
      </c>
      <c r="H1545" s="46">
        <f t="shared" si="149"/>
        <v>8.1600000020000003</v>
      </c>
      <c r="I1545" s="46">
        <f t="shared" si="150"/>
        <v>3.0000000020000002</v>
      </c>
      <c r="J1545" s="44"/>
      <c r="K1545" s="46">
        <f>H1545</f>
        <v>8.1600000020000003</v>
      </c>
      <c r="L1545" s="46">
        <f>I1545*4</f>
        <v>12.000000008000001</v>
      </c>
      <c r="M1545" s="60">
        <v>4</v>
      </c>
      <c r="N1545" s="44">
        <v>3717</v>
      </c>
      <c r="O1545" s="44" t="s">
        <v>2111</v>
      </c>
      <c r="P1545" s="53">
        <v>44165</v>
      </c>
      <c r="Q1545" s="66"/>
      <c r="R1545" s="167"/>
      <c r="S1545" s="45"/>
      <c r="T1545" s="49"/>
      <c r="U1545" s="49"/>
      <c r="V1545" s="49"/>
      <c r="W1545" s="49"/>
      <c r="X1545" s="49"/>
      <c r="Y1545" s="250" t="s">
        <v>2111</v>
      </c>
    </row>
    <row r="1546" spans="2:25">
      <c r="B1546" s="26"/>
      <c r="C1546" s="39">
        <v>3718</v>
      </c>
      <c r="D1546" s="39" t="s">
        <v>2460</v>
      </c>
      <c r="E1546" s="40">
        <v>13.673999999999999</v>
      </c>
      <c r="F1546" s="40">
        <v>7.9930000000000003</v>
      </c>
      <c r="G1546" s="40">
        <v>1.0000000000000001E-9</v>
      </c>
      <c r="H1546" s="40">
        <f t="shared" si="149"/>
        <v>13.674000002</v>
      </c>
      <c r="I1546" s="40">
        <f t="shared" si="150"/>
        <v>7.9930000020000005</v>
      </c>
      <c r="J1546" s="38"/>
      <c r="K1546" s="40">
        <f>H1546</f>
        <v>13.674000002</v>
      </c>
      <c r="L1546" s="40">
        <f>I1546</f>
        <v>7.9930000020000005</v>
      </c>
      <c r="M1546" s="61">
        <v>1</v>
      </c>
      <c r="N1546" s="38">
        <v>3718</v>
      </c>
      <c r="O1546" s="38" t="s">
        <v>2111</v>
      </c>
      <c r="P1546" s="57">
        <v>44165</v>
      </c>
      <c r="Q1546" s="65"/>
      <c r="R1546" s="168"/>
      <c r="S1546" s="39"/>
      <c r="T1546" s="43"/>
      <c r="U1546" s="43"/>
      <c r="V1546" s="43"/>
      <c r="W1546" s="43"/>
      <c r="X1546" s="43"/>
      <c r="Y1546" s="250" t="s">
        <v>2111</v>
      </c>
    </row>
    <row r="1547" spans="2:25">
      <c r="B1547" s="26"/>
      <c r="C1547" s="45" t="s">
        <v>2459</v>
      </c>
      <c r="D1547" s="45" t="s">
        <v>301</v>
      </c>
      <c r="E1547" s="46">
        <v>8</v>
      </c>
      <c r="F1547" s="46">
        <v>3.25</v>
      </c>
      <c r="G1547" s="46">
        <v>1.25</v>
      </c>
      <c r="H1547" s="46">
        <f t="shared" si="149"/>
        <v>10.5</v>
      </c>
      <c r="I1547" s="46">
        <f t="shared" si="150"/>
        <v>5.75</v>
      </c>
      <c r="J1547" s="44" t="s">
        <v>318</v>
      </c>
      <c r="K1547" s="46">
        <v>21.1875</v>
      </c>
      <c r="L1547" s="46">
        <v>11.875</v>
      </c>
      <c r="M1547" s="60">
        <v>4</v>
      </c>
      <c r="N1547" s="44">
        <v>3723</v>
      </c>
      <c r="O1547" s="44" t="s">
        <v>1351</v>
      </c>
      <c r="P1547" s="53">
        <v>44111</v>
      </c>
      <c r="Q1547" s="66"/>
      <c r="R1547" s="167"/>
      <c r="S1547" s="45"/>
      <c r="T1547" s="49"/>
      <c r="U1547" s="49"/>
      <c r="V1547" s="49"/>
      <c r="W1547" s="49"/>
      <c r="X1547" s="49"/>
      <c r="Y1547" s="250" t="s">
        <v>1351</v>
      </c>
    </row>
    <row r="1548" spans="2:25">
      <c r="B1548" s="26"/>
      <c r="C1548" s="39" t="s">
        <v>2425</v>
      </c>
      <c r="D1548" s="39" t="s">
        <v>306</v>
      </c>
      <c r="E1548" s="40">
        <v>9.1700999999999997</v>
      </c>
      <c r="F1548" s="40">
        <v>8.1700999999999997</v>
      </c>
      <c r="G1548" s="40">
        <v>1.2361</v>
      </c>
      <c r="H1548" s="40">
        <f t="shared" si="149"/>
        <v>11.642299999999999</v>
      </c>
      <c r="I1548" s="40">
        <f t="shared" si="150"/>
        <v>10.642299999999999</v>
      </c>
      <c r="J1548" s="38" t="s">
        <v>302</v>
      </c>
      <c r="K1548" s="40">
        <v>34.927</v>
      </c>
      <c r="L1548" s="40">
        <v>31.927099999999999</v>
      </c>
      <c r="M1548" s="61">
        <v>9</v>
      </c>
      <c r="N1548" s="38">
        <v>3725</v>
      </c>
      <c r="O1548" s="38" t="s">
        <v>2202</v>
      </c>
      <c r="P1548" s="57"/>
      <c r="Q1548" s="65"/>
      <c r="R1548" s="168"/>
      <c r="S1548" s="39"/>
      <c r="T1548" s="43"/>
      <c r="U1548" s="43"/>
      <c r="V1548" s="43"/>
      <c r="W1548" s="43"/>
      <c r="X1548" s="43"/>
      <c r="Y1548" s="250" t="s">
        <v>2202</v>
      </c>
    </row>
    <row r="1549" spans="2:25">
      <c r="B1549" s="26"/>
      <c r="C1549" s="45" t="s">
        <v>2426</v>
      </c>
      <c r="D1549" s="45" t="s">
        <v>301</v>
      </c>
      <c r="E1549" s="46">
        <v>9.0312000000000001</v>
      </c>
      <c r="F1549" s="46">
        <v>8.0312000000000001</v>
      </c>
      <c r="G1549" s="46">
        <v>1.75</v>
      </c>
      <c r="H1549" s="46">
        <f t="shared" si="149"/>
        <v>12.5312</v>
      </c>
      <c r="I1549" s="46">
        <f t="shared" si="150"/>
        <v>11.5312</v>
      </c>
      <c r="J1549" s="44" t="s">
        <v>302</v>
      </c>
      <c r="K1549" s="46">
        <v>37.593899999999998</v>
      </c>
      <c r="L1549" s="46">
        <v>23.0625</v>
      </c>
      <c r="M1549" s="60">
        <v>6</v>
      </c>
      <c r="N1549" s="44">
        <v>3725</v>
      </c>
      <c r="O1549" s="44" t="s">
        <v>2202</v>
      </c>
      <c r="P1549" s="53"/>
      <c r="Q1549" s="66"/>
      <c r="R1549" s="167"/>
      <c r="S1549" s="45"/>
      <c r="T1549" s="49"/>
      <c r="U1549" s="49"/>
      <c r="V1549" s="49"/>
      <c r="W1549" s="49"/>
      <c r="X1549" s="49"/>
      <c r="Y1549" s="250" t="s">
        <v>2202</v>
      </c>
    </row>
    <row r="1550" spans="2:25">
      <c r="B1550" s="26"/>
      <c r="C1550" s="39" t="s">
        <v>2621</v>
      </c>
      <c r="D1550" s="39" t="s">
        <v>301</v>
      </c>
      <c r="E1550" s="40">
        <v>6</v>
      </c>
      <c r="F1550" s="40">
        <v>5.25</v>
      </c>
      <c r="G1550" s="40">
        <v>2</v>
      </c>
      <c r="H1550" s="40">
        <f t="shared" si="149"/>
        <v>10</v>
      </c>
      <c r="I1550" s="40">
        <f t="shared" si="150"/>
        <v>9.25</v>
      </c>
      <c r="J1550" s="38" t="s">
        <v>318</v>
      </c>
      <c r="K1550" s="40">
        <v>20.375</v>
      </c>
      <c r="L1550" s="40">
        <v>18.6875</v>
      </c>
      <c r="M1550" s="61">
        <v>4</v>
      </c>
      <c r="N1550" s="38">
        <v>3726</v>
      </c>
      <c r="O1550" s="38" t="s">
        <v>1351</v>
      </c>
      <c r="P1550" s="57"/>
      <c r="Q1550" s="65"/>
      <c r="R1550" s="168"/>
      <c r="S1550" s="39"/>
      <c r="T1550" s="43"/>
      <c r="U1550" s="43"/>
      <c r="V1550" s="43"/>
      <c r="W1550" s="43"/>
      <c r="X1550" s="43"/>
      <c r="Y1550" s="250" t="s">
        <v>1351</v>
      </c>
    </row>
    <row r="1551" spans="2:25">
      <c r="B1551" s="26"/>
      <c r="C1551" s="45" t="s">
        <v>2385</v>
      </c>
      <c r="D1551" s="45" t="s">
        <v>306</v>
      </c>
      <c r="E1551" s="46">
        <v>2</v>
      </c>
      <c r="F1551" s="46">
        <v>2</v>
      </c>
      <c r="G1551" s="46">
        <v>0.8125</v>
      </c>
      <c r="H1551" s="46">
        <f t="shared" si="149"/>
        <v>3.625</v>
      </c>
      <c r="I1551" s="46">
        <f t="shared" si="150"/>
        <v>3.625</v>
      </c>
      <c r="J1551" s="44"/>
      <c r="K1551" s="46">
        <f>H1551*2</f>
        <v>7.25</v>
      </c>
      <c r="L1551" s="46">
        <f>I1551*2</f>
        <v>7.25</v>
      </c>
      <c r="M1551" s="60">
        <v>4</v>
      </c>
      <c r="N1551" s="44">
        <v>3735</v>
      </c>
      <c r="O1551" s="44" t="s">
        <v>1338</v>
      </c>
      <c r="P1551" s="53">
        <v>43195</v>
      </c>
      <c r="Q1551" s="66" t="s">
        <v>2404</v>
      </c>
      <c r="R1551" s="167"/>
      <c r="S1551" s="45"/>
      <c r="T1551" s="49"/>
      <c r="U1551" s="49"/>
      <c r="V1551" s="49"/>
      <c r="W1551" s="49"/>
      <c r="X1551" s="49"/>
      <c r="Y1551" s="250" t="s">
        <v>1338</v>
      </c>
    </row>
    <row r="1552" spans="2:25">
      <c r="B1552" s="26"/>
      <c r="C1552" s="39" t="s">
        <v>2402</v>
      </c>
      <c r="D1552" s="39" t="s">
        <v>301</v>
      </c>
      <c r="E1552" s="40">
        <v>13.25</v>
      </c>
      <c r="F1552" s="40">
        <v>12.5</v>
      </c>
      <c r="G1552" s="40">
        <v>1.5</v>
      </c>
      <c r="H1552" s="40">
        <f t="shared" si="149"/>
        <v>16.25</v>
      </c>
      <c r="I1552" s="40">
        <f t="shared" si="150"/>
        <v>15.5</v>
      </c>
      <c r="J1552" s="38" t="s">
        <v>318</v>
      </c>
      <c r="K1552" s="40">
        <v>32.5</v>
      </c>
      <c r="L1552" s="40">
        <v>30.430599999999998</v>
      </c>
      <c r="M1552" s="61">
        <v>4</v>
      </c>
      <c r="N1552" s="38">
        <v>3737</v>
      </c>
      <c r="O1552" s="38" t="s">
        <v>269</v>
      </c>
      <c r="P1552" s="57"/>
      <c r="Q1552" s="65"/>
      <c r="R1552" s="168"/>
      <c r="S1552" s="39"/>
      <c r="T1552" s="43"/>
      <c r="U1552" s="43"/>
      <c r="V1552" s="43"/>
      <c r="W1552" s="43"/>
      <c r="X1552" s="43"/>
      <c r="Y1552" s="250" t="s">
        <v>269</v>
      </c>
    </row>
    <row r="1553" spans="2:25">
      <c r="B1553" s="26"/>
      <c r="C1553" s="45" t="s">
        <v>2403</v>
      </c>
      <c r="D1553" s="45" t="s">
        <v>301</v>
      </c>
      <c r="E1553" s="46">
        <v>15.25</v>
      </c>
      <c r="F1553" s="46">
        <v>14.375</v>
      </c>
      <c r="G1553" s="46">
        <v>1.5</v>
      </c>
      <c r="H1553" s="46">
        <f t="shared" si="149"/>
        <v>18.25</v>
      </c>
      <c r="I1553" s="46">
        <f t="shared" si="150"/>
        <v>17.375</v>
      </c>
      <c r="J1553" s="44" t="s">
        <v>318</v>
      </c>
      <c r="K1553" s="46">
        <v>36.444499999999998</v>
      </c>
      <c r="L1553" s="46">
        <v>34.15625</v>
      </c>
      <c r="M1553" s="60">
        <v>4</v>
      </c>
      <c r="N1553" s="44">
        <v>3738</v>
      </c>
      <c r="O1553" s="44" t="s">
        <v>269</v>
      </c>
      <c r="P1553" s="53"/>
      <c r="Q1553" s="66"/>
      <c r="R1553" s="167"/>
      <c r="S1553" s="45"/>
      <c r="T1553" s="49"/>
      <c r="U1553" s="49"/>
      <c r="V1553" s="49"/>
      <c r="W1553" s="49"/>
      <c r="X1553" s="49"/>
      <c r="Y1553" s="250" t="s">
        <v>269</v>
      </c>
    </row>
    <row r="1554" spans="2:25">
      <c r="B1554" s="26"/>
      <c r="C1554" s="39" t="s">
        <v>2505</v>
      </c>
      <c r="D1554" s="39" t="s">
        <v>2025</v>
      </c>
      <c r="E1554" s="40">
        <v>8.0625</v>
      </c>
      <c r="F1554" s="40">
        <v>2.3125</v>
      </c>
      <c r="G1554" s="40">
        <v>0.75</v>
      </c>
      <c r="H1554" s="40">
        <f t="shared" si="149"/>
        <v>9.5625</v>
      </c>
      <c r="I1554" s="40">
        <f t="shared" si="150"/>
        <v>3.8125</v>
      </c>
      <c r="J1554" s="38"/>
      <c r="K1554" s="40">
        <v>9.5625</v>
      </c>
      <c r="L1554" s="40">
        <v>7.625</v>
      </c>
      <c r="M1554" s="61">
        <v>2</v>
      </c>
      <c r="N1554" s="38">
        <v>3739</v>
      </c>
      <c r="O1554" s="38" t="s">
        <v>1338</v>
      </c>
      <c r="P1554" s="57">
        <v>44329</v>
      </c>
      <c r="Q1554" s="65"/>
      <c r="R1554" s="168"/>
      <c r="S1554" s="39"/>
      <c r="T1554" s="43"/>
      <c r="U1554" s="43"/>
      <c r="V1554" s="43"/>
      <c r="W1554" s="43"/>
      <c r="X1554" s="43"/>
      <c r="Y1554" s="250" t="s">
        <v>1338</v>
      </c>
    </row>
    <row r="1555" spans="2:25">
      <c r="B1555" s="26"/>
      <c r="C1555" s="45" t="s">
        <v>2506</v>
      </c>
      <c r="D1555" s="45" t="s">
        <v>301</v>
      </c>
      <c r="E1555" s="46">
        <v>7.9375</v>
      </c>
      <c r="F1555" s="46">
        <v>2.1875</v>
      </c>
      <c r="G1555" s="46">
        <v>1.25</v>
      </c>
      <c r="H1555" s="46">
        <f t="shared" si="149"/>
        <v>10.4375</v>
      </c>
      <c r="I1555" s="46">
        <f t="shared" si="150"/>
        <v>4.6875</v>
      </c>
      <c r="J1555" s="44"/>
      <c r="K1555" s="46">
        <v>10.4375</v>
      </c>
      <c r="L1555" s="46">
        <v>9.375</v>
      </c>
      <c r="M1555" s="60">
        <v>2</v>
      </c>
      <c r="N1555" s="44">
        <v>3739</v>
      </c>
      <c r="O1555" s="44" t="s">
        <v>1338</v>
      </c>
      <c r="P1555" s="53">
        <v>44329</v>
      </c>
      <c r="Q1555" s="66"/>
      <c r="R1555" s="167"/>
      <c r="S1555" s="45"/>
      <c r="T1555" s="49"/>
      <c r="U1555" s="49"/>
      <c r="V1555" s="49"/>
      <c r="W1555" s="49"/>
      <c r="X1555" s="49"/>
      <c r="Y1555" s="250" t="s">
        <v>1338</v>
      </c>
    </row>
    <row r="1556" spans="2:25">
      <c r="B1556" s="26"/>
      <c r="C1556" s="39" t="s">
        <v>2419</v>
      </c>
      <c r="D1556" s="39" t="s">
        <v>301</v>
      </c>
      <c r="E1556" s="40">
        <v>8.25</v>
      </c>
      <c r="F1556" s="40">
        <v>6.25</v>
      </c>
      <c r="G1556" s="40">
        <v>3.625</v>
      </c>
      <c r="H1556" s="40">
        <f t="shared" si="149"/>
        <v>15.5</v>
      </c>
      <c r="I1556" s="40">
        <f t="shared" si="150"/>
        <v>13.5</v>
      </c>
      <c r="J1556" s="38" t="s">
        <v>318</v>
      </c>
      <c r="K1556" s="40">
        <v>46.452100000000002</v>
      </c>
      <c r="L1556" s="40">
        <v>23.089300000000001</v>
      </c>
      <c r="M1556" s="61">
        <v>6</v>
      </c>
      <c r="N1556" s="38">
        <v>3746</v>
      </c>
      <c r="O1556" s="38" t="s">
        <v>2202</v>
      </c>
      <c r="P1556" s="57"/>
      <c r="Q1556" s="65" t="s">
        <v>2420</v>
      </c>
      <c r="R1556" s="168"/>
      <c r="S1556" s="39"/>
      <c r="T1556" s="43"/>
      <c r="U1556" s="43"/>
      <c r="V1556" s="43"/>
      <c r="W1556" s="43"/>
      <c r="X1556" s="43"/>
      <c r="Y1556" s="250" t="s">
        <v>2202</v>
      </c>
    </row>
    <row r="1557" spans="2:25">
      <c r="B1557" s="26"/>
      <c r="C1557" s="45" t="s">
        <v>2391</v>
      </c>
      <c r="D1557" s="45" t="s">
        <v>301</v>
      </c>
      <c r="E1557" s="46">
        <v>13</v>
      </c>
      <c r="F1557" s="46">
        <v>9.84375</v>
      </c>
      <c r="G1557" s="46">
        <v>4.1875</v>
      </c>
      <c r="H1557" s="46">
        <f t="shared" si="149"/>
        <v>21.375</v>
      </c>
      <c r="I1557" s="46">
        <f t="shared" si="150"/>
        <v>18.21875</v>
      </c>
      <c r="J1557" s="44" t="s">
        <v>318</v>
      </c>
      <c r="K1557" s="46">
        <v>42.680100000000003</v>
      </c>
      <c r="L1557" s="46">
        <v>31.3154</v>
      </c>
      <c r="M1557" s="60">
        <v>4</v>
      </c>
      <c r="N1557" s="44">
        <v>3747</v>
      </c>
      <c r="O1557" s="44" t="s">
        <v>2202</v>
      </c>
      <c r="P1557" s="53">
        <v>43493</v>
      </c>
      <c r="Q1557" s="66" t="s">
        <v>2393</v>
      </c>
      <c r="R1557" s="167"/>
      <c r="S1557" s="45"/>
      <c r="T1557" s="49"/>
      <c r="U1557" s="49"/>
      <c r="V1557" s="49"/>
      <c r="W1557" s="49"/>
      <c r="X1557" s="49"/>
      <c r="Y1557" s="250" t="s">
        <v>2202</v>
      </c>
    </row>
    <row r="1558" spans="2:25">
      <c r="B1558" s="26"/>
      <c r="C1558" s="39" t="s">
        <v>2395</v>
      </c>
      <c r="D1558" s="39" t="s">
        <v>301</v>
      </c>
      <c r="E1558" s="40">
        <v>15.4375</v>
      </c>
      <c r="F1558" s="40">
        <v>11.59375</v>
      </c>
      <c r="G1558" s="40">
        <v>5.15625</v>
      </c>
      <c r="H1558" s="40">
        <f t="shared" si="149"/>
        <v>25.75</v>
      </c>
      <c r="I1558" s="40">
        <f t="shared" si="150"/>
        <v>21.90625</v>
      </c>
      <c r="J1558" s="38" t="s">
        <v>318</v>
      </c>
      <c r="K1558" s="40">
        <v>44.441000000000003</v>
      </c>
      <c r="L1558" s="40">
        <v>21.893999999999998</v>
      </c>
      <c r="M1558" s="61">
        <v>2</v>
      </c>
      <c r="N1558" s="38">
        <v>3748</v>
      </c>
      <c r="O1558" s="38" t="s">
        <v>2202</v>
      </c>
      <c r="P1558" s="57">
        <v>43493</v>
      </c>
      <c r="Q1558" s="65" t="s">
        <v>2396</v>
      </c>
      <c r="R1558" s="168"/>
      <c r="S1558" s="39"/>
      <c r="T1558" s="43"/>
      <c r="U1558" s="43"/>
      <c r="V1558" s="43"/>
      <c r="W1558" s="43"/>
      <c r="X1558" s="43"/>
      <c r="Y1558" s="250" t="s">
        <v>2202</v>
      </c>
    </row>
    <row r="1559" spans="2:25">
      <c r="B1559" s="26"/>
      <c r="C1559" s="45" t="s">
        <v>2392</v>
      </c>
      <c r="D1559" s="45" t="s">
        <v>301</v>
      </c>
      <c r="E1559" s="46">
        <v>13</v>
      </c>
      <c r="F1559" s="46">
        <v>9.84375</v>
      </c>
      <c r="G1559" s="46">
        <v>2.5</v>
      </c>
      <c r="H1559" s="46">
        <f t="shared" si="149"/>
        <v>18</v>
      </c>
      <c r="I1559" s="46">
        <f t="shared" si="150"/>
        <v>14.84375</v>
      </c>
      <c r="J1559" s="44" t="s">
        <v>318</v>
      </c>
      <c r="K1559" s="46">
        <v>36.299300000000002</v>
      </c>
      <c r="L1559" s="46">
        <v>28.0105</v>
      </c>
      <c r="M1559" s="60">
        <v>4</v>
      </c>
      <c r="N1559" s="44">
        <v>3749</v>
      </c>
      <c r="O1559" s="44" t="s">
        <v>2202</v>
      </c>
      <c r="P1559" s="53">
        <v>43493</v>
      </c>
      <c r="Q1559" s="66" t="s">
        <v>2394</v>
      </c>
      <c r="R1559" s="167"/>
      <c r="S1559" s="45"/>
      <c r="T1559" s="49"/>
      <c r="U1559" s="49"/>
      <c r="V1559" s="49"/>
      <c r="W1559" s="49"/>
      <c r="X1559" s="49"/>
      <c r="Y1559" s="250" t="s">
        <v>2202</v>
      </c>
    </row>
    <row r="1560" spans="2:25">
      <c r="B1560" s="26"/>
      <c r="C1560" s="39" t="s">
        <v>2397</v>
      </c>
      <c r="D1560" s="39" t="s">
        <v>306</v>
      </c>
      <c r="E1560" s="40">
        <v>20.475000000000001</v>
      </c>
      <c r="F1560" s="40">
        <v>14.845000000000001</v>
      </c>
      <c r="G1560" s="40">
        <v>1.524</v>
      </c>
      <c r="H1560" s="40">
        <f t="shared" si="149"/>
        <v>23.523000000000003</v>
      </c>
      <c r="I1560" s="40">
        <f t="shared" si="150"/>
        <v>17.893000000000001</v>
      </c>
      <c r="J1560" s="38" t="s">
        <v>302</v>
      </c>
      <c r="K1560" s="40">
        <v>47.043999999999997</v>
      </c>
      <c r="L1560" s="40">
        <v>17.891999999999999</v>
      </c>
      <c r="M1560" s="61">
        <v>2</v>
      </c>
      <c r="N1560" s="38">
        <v>3750</v>
      </c>
      <c r="O1560" s="38" t="s">
        <v>2202</v>
      </c>
      <c r="P1560" s="57">
        <v>43493</v>
      </c>
      <c r="Q1560" s="65" t="s">
        <v>2421</v>
      </c>
      <c r="R1560" s="168"/>
      <c r="S1560" s="39"/>
      <c r="T1560" s="43"/>
      <c r="U1560" s="43"/>
      <c r="V1560" s="43"/>
      <c r="W1560" s="43"/>
      <c r="X1560" s="43"/>
      <c r="Y1560" s="250" t="s">
        <v>2202</v>
      </c>
    </row>
    <row r="1561" spans="2:25">
      <c r="B1561" s="26"/>
      <c r="C1561" s="45" t="s">
        <v>2398</v>
      </c>
      <c r="D1561" s="45" t="s">
        <v>301</v>
      </c>
      <c r="E1561" s="46">
        <v>20.276</v>
      </c>
      <c r="F1561" s="46">
        <v>14.646000000000001</v>
      </c>
      <c r="G1561" s="46">
        <v>6.7329999999999997</v>
      </c>
      <c r="H1561" s="46">
        <f t="shared" si="149"/>
        <v>33.741999999999997</v>
      </c>
      <c r="I1561" s="46">
        <f t="shared" si="150"/>
        <v>28.112000000000002</v>
      </c>
      <c r="J1561" s="44" t="s">
        <v>302</v>
      </c>
      <c r="K1561" s="46">
        <v>33.741</v>
      </c>
      <c r="L1561" s="46">
        <v>28.11</v>
      </c>
      <c r="M1561" s="60">
        <v>1</v>
      </c>
      <c r="N1561" s="44">
        <v>3750</v>
      </c>
      <c r="O1561" s="44" t="s">
        <v>2202</v>
      </c>
      <c r="P1561" s="53">
        <v>43493</v>
      </c>
      <c r="Q1561" s="66" t="s">
        <v>2421</v>
      </c>
      <c r="R1561" s="167"/>
      <c r="S1561" s="45"/>
      <c r="T1561" s="49"/>
      <c r="U1561" s="49"/>
      <c r="V1561" s="49"/>
      <c r="W1561" s="49"/>
      <c r="X1561" s="49"/>
      <c r="Y1561" s="250" t="s">
        <v>2202</v>
      </c>
    </row>
    <row r="1562" spans="2:25">
      <c r="B1562" s="26"/>
      <c r="C1562" s="39" t="s">
        <v>2399</v>
      </c>
      <c r="D1562" s="39" t="s">
        <v>2025</v>
      </c>
      <c r="E1562" s="40">
        <v>22.244</v>
      </c>
      <c r="F1562" s="40">
        <v>13.15</v>
      </c>
      <c r="G1562" s="40">
        <v>1.524</v>
      </c>
      <c r="H1562" s="40">
        <f t="shared" si="149"/>
        <v>25.292000000000002</v>
      </c>
      <c r="I1562" s="40">
        <f t="shared" si="150"/>
        <v>16.198</v>
      </c>
      <c r="J1562" s="38" t="s">
        <v>302</v>
      </c>
      <c r="K1562" s="40">
        <v>25.291</v>
      </c>
      <c r="L1562" s="40">
        <v>32.393999999999998</v>
      </c>
      <c r="M1562" s="61">
        <v>2</v>
      </c>
      <c r="N1562" s="38">
        <v>3751</v>
      </c>
      <c r="O1562" s="38" t="s">
        <v>2202</v>
      </c>
      <c r="P1562" s="57">
        <v>43493</v>
      </c>
      <c r="Q1562" s="65" t="s">
        <v>2422</v>
      </c>
      <c r="R1562" s="168"/>
      <c r="S1562" s="39"/>
      <c r="T1562" s="43"/>
      <c r="U1562" s="43"/>
      <c r="V1562" s="43"/>
      <c r="W1562" s="43"/>
      <c r="X1562" s="43"/>
      <c r="Y1562" s="250" t="s">
        <v>2202</v>
      </c>
    </row>
    <row r="1563" spans="2:25">
      <c r="B1563" s="26"/>
      <c r="C1563" s="45" t="s">
        <v>2400</v>
      </c>
      <c r="D1563" s="45" t="s">
        <v>301</v>
      </c>
      <c r="E1563" s="46">
        <v>22.007999999999999</v>
      </c>
      <c r="F1563" s="46">
        <v>12.952999999999999</v>
      </c>
      <c r="G1563" s="46">
        <v>4.548</v>
      </c>
      <c r="H1563" s="46">
        <f t="shared" si="149"/>
        <v>31.103999999999999</v>
      </c>
      <c r="I1563" s="46">
        <f t="shared" si="150"/>
        <v>22.048999999999999</v>
      </c>
      <c r="J1563" s="44" t="s">
        <v>302</v>
      </c>
      <c r="K1563" s="46">
        <v>31.103000000000002</v>
      </c>
      <c r="L1563" s="46">
        <v>22.047000000000001</v>
      </c>
      <c r="M1563" s="60">
        <v>1</v>
      </c>
      <c r="N1563" s="44">
        <v>3751</v>
      </c>
      <c r="O1563" s="44" t="s">
        <v>2202</v>
      </c>
      <c r="P1563" s="53">
        <v>43493</v>
      </c>
      <c r="Q1563" s="66" t="s">
        <v>2422</v>
      </c>
      <c r="R1563" s="167"/>
      <c r="S1563" s="45"/>
      <c r="T1563" s="49"/>
      <c r="U1563" s="49"/>
      <c r="V1563" s="49"/>
      <c r="W1563" s="49"/>
      <c r="X1563" s="49"/>
      <c r="Y1563" s="250" t="s">
        <v>2202</v>
      </c>
    </row>
    <row r="1564" spans="2:25">
      <c r="B1564" s="26"/>
      <c r="C1564" s="39" t="s">
        <v>2539</v>
      </c>
      <c r="D1564" s="39" t="s">
        <v>2035</v>
      </c>
      <c r="E1564" s="40">
        <v>2.4443999999999999</v>
      </c>
      <c r="F1564" s="40">
        <v>1.6318999999999999</v>
      </c>
      <c r="G1564" s="40">
        <v>0.69440000000000002</v>
      </c>
      <c r="H1564" s="40">
        <f t="shared" si="149"/>
        <v>3.8331999999999997</v>
      </c>
      <c r="I1564" s="40">
        <f t="shared" si="150"/>
        <v>3.0206999999999997</v>
      </c>
      <c r="J1564" s="38" t="s">
        <v>302</v>
      </c>
      <c r="K1564" s="40">
        <v>7.6665999999999999</v>
      </c>
      <c r="L1564" s="40">
        <v>12.083399999999999</v>
      </c>
      <c r="M1564" s="61">
        <v>4</v>
      </c>
      <c r="N1564" s="38">
        <v>3757</v>
      </c>
      <c r="O1564" s="38" t="s">
        <v>1338</v>
      </c>
      <c r="P1564" s="57">
        <v>44508</v>
      </c>
      <c r="Q1564" s="65"/>
      <c r="R1564" s="168"/>
      <c r="S1564" s="39"/>
      <c r="T1564" s="43"/>
      <c r="U1564" s="43"/>
      <c r="V1564" s="43"/>
      <c r="W1564" s="43"/>
      <c r="X1564" s="43"/>
      <c r="Y1564" s="250" t="s">
        <v>1338</v>
      </c>
    </row>
    <row r="1565" spans="2:25">
      <c r="B1565" s="26"/>
      <c r="C1565" s="45" t="s">
        <v>2387</v>
      </c>
      <c r="D1565" s="45" t="s">
        <v>2035</v>
      </c>
      <c r="E1565" s="46">
        <v>3.5550000000000002</v>
      </c>
      <c r="F1565" s="46">
        <v>2.3050000000000002</v>
      </c>
      <c r="G1565" s="46">
        <v>1.347</v>
      </c>
      <c r="H1565" s="46">
        <f t="shared" si="149"/>
        <v>6.2490000000000006</v>
      </c>
      <c r="I1565" s="46">
        <f t="shared" si="150"/>
        <v>4.9990000000000006</v>
      </c>
      <c r="J1565" s="44" t="s">
        <v>302</v>
      </c>
      <c r="K1565" s="46">
        <v>18.75</v>
      </c>
      <c r="L1565" s="46">
        <v>15</v>
      </c>
      <c r="M1565" s="60">
        <v>9</v>
      </c>
      <c r="N1565" s="44">
        <v>3765</v>
      </c>
      <c r="O1565" s="44" t="s">
        <v>1351</v>
      </c>
      <c r="P1565" s="53">
        <v>43396</v>
      </c>
      <c r="Q1565" s="66"/>
      <c r="R1565" s="167"/>
      <c r="S1565" s="45"/>
      <c r="T1565" s="49"/>
      <c r="U1565" s="49"/>
      <c r="V1565" s="49"/>
      <c r="W1565" s="49"/>
      <c r="X1565" s="49"/>
      <c r="Y1565" s="250" t="s">
        <v>1351</v>
      </c>
    </row>
    <row r="1566" spans="2:25">
      <c r="B1566" s="26"/>
      <c r="C1566" s="39" t="s">
        <v>2387</v>
      </c>
      <c r="D1566" s="39" t="s">
        <v>2035</v>
      </c>
      <c r="E1566" s="40">
        <v>3.5550000000000002</v>
      </c>
      <c r="F1566" s="40">
        <v>2.3050000000000002</v>
      </c>
      <c r="G1566" s="40">
        <v>1.347</v>
      </c>
      <c r="H1566" s="40">
        <f t="shared" si="149"/>
        <v>6.2490000000000006</v>
      </c>
      <c r="I1566" s="40">
        <f t="shared" si="150"/>
        <v>4.9990000000000006</v>
      </c>
      <c r="J1566" s="38"/>
      <c r="K1566" s="40">
        <v>18.75</v>
      </c>
      <c r="L1566" s="40">
        <v>15</v>
      </c>
      <c r="M1566" s="61">
        <v>9</v>
      </c>
      <c r="N1566" s="38">
        <v>3765</v>
      </c>
      <c r="O1566" s="38" t="s">
        <v>1351</v>
      </c>
      <c r="P1566" s="57">
        <v>44265</v>
      </c>
      <c r="Q1566" s="65"/>
      <c r="R1566" s="168"/>
      <c r="S1566" s="39"/>
      <c r="T1566" s="43"/>
      <c r="U1566" s="43"/>
      <c r="V1566" s="43"/>
      <c r="W1566" s="43"/>
      <c r="X1566" s="43"/>
      <c r="Y1566" s="250" t="s">
        <v>1351</v>
      </c>
    </row>
    <row r="1567" spans="2:25">
      <c r="B1567" s="26"/>
      <c r="C1567" s="45" t="s">
        <v>2431</v>
      </c>
      <c r="D1567" s="45" t="s">
        <v>301</v>
      </c>
      <c r="E1567" s="46">
        <v>7</v>
      </c>
      <c r="F1567" s="46">
        <v>7</v>
      </c>
      <c r="G1567" s="46">
        <v>3</v>
      </c>
      <c r="H1567" s="46">
        <f t="shared" ref="H1567:H1583" si="151">(E1567+G1567*2)</f>
        <v>13</v>
      </c>
      <c r="I1567" s="46">
        <f t="shared" ref="I1567:I1583" si="152">(F1567+G1567*2)</f>
        <v>13</v>
      </c>
      <c r="J1567" s="44" t="s">
        <v>318</v>
      </c>
      <c r="K1567" s="46">
        <v>26.017299999999999</v>
      </c>
      <c r="L1567" s="46">
        <v>13.1007</v>
      </c>
      <c r="M1567" s="60">
        <v>2</v>
      </c>
      <c r="N1567" s="44">
        <v>3767</v>
      </c>
      <c r="O1567" s="44" t="s">
        <v>1351</v>
      </c>
      <c r="P1567" s="53"/>
      <c r="Q1567" s="66"/>
      <c r="R1567" s="167"/>
      <c r="S1567" s="45"/>
      <c r="T1567" s="49"/>
      <c r="U1567" s="49"/>
      <c r="V1567" s="49"/>
      <c r="W1567" s="49"/>
      <c r="X1567" s="49"/>
      <c r="Y1567" s="250" t="s">
        <v>1351</v>
      </c>
    </row>
    <row r="1568" spans="2:25">
      <c r="B1568" s="26"/>
      <c r="C1568" s="39" t="s">
        <v>2487</v>
      </c>
      <c r="D1568" s="39" t="s">
        <v>301</v>
      </c>
      <c r="E1568" s="40">
        <v>9.625</v>
      </c>
      <c r="F1568" s="40">
        <v>8.0625</v>
      </c>
      <c r="G1568" s="40">
        <v>4.125</v>
      </c>
      <c r="H1568" s="40">
        <f t="shared" si="151"/>
        <v>17.875</v>
      </c>
      <c r="I1568" s="40">
        <f t="shared" si="152"/>
        <v>16.3125</v>
      </c>
      <c r="J1568" s="38" t="s">
        <v>318</v>
      </c>
      <c r="K1568" s="40">
        <v>35.75</v>
      </c>
      <c r="L1568" s="40">
        <v>26.5</v>
      </c>
      <c r="M1568" s="61">
        <v>4</v>
      </c>
      <c r="N1568" s="38">
        <v>3769</v>
      </c>
      <c r="O1568" s="38" t="s">
        <v>269</v>
      </c>
      <c r="P1568" s="57">
        <v>44305</v>
      </c>
      <c r="Q1568" s="65"/>
      <c r="R1568" s="168"/>
      <c r="S1568" s="39"/>
      <c r="T1568" s="43"/>
      <c r="U1568" s="43"/>
      <c r="V1568" s="43"/>
      <c r="W1568" s="43"/>
      <c r="X1568" s="43"/>
      <c r="Y1568" s="250" t="s">
        <v>269</v>
      </c>
    </row>
    <row r="1569" spans="2:25">
      <c r="B1569" s="26"/>
      <c r="C1569" s="45" t="s">
        <v>2473</v>
      </c>
      <c r="D1569" s="45" t="s">
        <v>301</v>
      </c>
      <c r="E1569" s="46">
        <v>9.625</v>
      </c>
      <c r="F1569" s="46">
        <v>8.0625</v>
      </c>
      <c r="G1569" s="46">
        <v>4.125</v>
      </c>
      <c r="H1569" s="46">
        <f t="shared" si="151"/>
        <v>17.875</v>
      </c>
      <c r="I1569" s="46">
        <f t="shared" si="152"/>
        <v>16.3125</v>
      </c>
      <c r="J1569" s="44" t="s">
        <v>318</v>
      </c>
      <c r="K1569" s="46">
        <v>17.875</v>
      </c>
      <c r="L1569" s="46">
        <v>26.5</v>
      </c>
      <c r="M1569" s="60">
        <v>2</v>
      </c>
      <c r="N1569" s="44">
        <v>3769</v>
      </c>
      <c r="O1569" s="44" t="s">
        <v>1351</v>
      </c>
      <c r="P1569" s="53">
        <v>44266</v>
      </c>
      <c r="Q1569" s="66"/>
      <c r="R1569" s="167"/>
      <c r="S1569" s="45"/>
      <c r="T1569" s="49"/>
      <c r="U1569" s="49"/>
      <c r="V1569" s="49"/>
      <c r="W1569" s="49"/>
      <c r="X1569" s="49"/>
      <c r="Y1569" s="250" t="s">
        <v>1351</v>
      </c>
    </row>
    <row r="1570" spans="2:25">
      <c r="B1570" s="26"/>
      <c r="C1570" s="200" t="s">
        <v>2796</v>
      </c>
      <c r="D1570" s="194" t="s">
        <v>301</v>
      </c>
      <c r="E1570" s="249">
        <v>7.75</v>
      </c>
      <c r="F1570" s="249">
        <v>5.75</v>
      </c>
      <c r="G1570" s="249">
        <v>3.875</v>
      </c>
      <c r="H1570" s="246">
        <f>(E1570+G1570*2)</f>
        <v>15.5</v>
      </c>
      <c r="I1570" s="246">
        <f>(F1570+G1570*2)</f>
        <v>13.5</v>
      </c>
      <c r="J1570" s="196" t="s">
        <v>318</v>
      </c>
      <c r="K1570" s="249">
        <v>25.42</v>
      </c>
      <c r="L1570" s="249">
        <v>13.5</v>
      </c>
      <c r="M1570" s="197">
        <v>2</v>
      </c>
      <c r="N1570" s="197">
        <v>3773</v>
      </c>
      <c r="O1570" s="197" t="s">
        <v>1351</v>
      </c>
      <c r="P1570" s="198"/>
      <c r="Q1570" s="247"/>
      <c r="R1570" s="215"/>
      <c r="S1570" s="248"/>
      <c r="T1570" s="201"/>
      <c r="U1570" s="210"/>
      <c r="V1570" s="210"/>
      <c r="W1570" s="210"/>
      <c r="X1570" s="210"/>
      <c r="Y1570" s="206" t="s">
        <v>1351</v>
      </c>
    </row>
    <row r="1571" spans="2:25">
      <c r="B1571" s="26"/>
      <c r="C1571" s="45" t="s">
        <v>2412</v>
      </c>
      <c r="D1571" s="45" t="s">
        <v>301</v>
      </c>
      <c r="E1571" s="46">
        <v>3.6389</v>
      </c>
      <c r="F1571" s="46">
        <v>2.8889</v>
      </c>
      <c r="G1571" s="46">
        <v>0.63890000000000002</v>
      </c>
      <c r="H1571" s="46">
        <f t="shared" si="151"/>
        <v>4.9167000000000005</v>
      </c>
      <c r="I1571" s="46">
        <f t="shared" si="152"/>
        <v>4.1667000000000005</v>
      </c>
      <c r="J1571" s="44" t="s">
        <v>318</v>
      </c>
      <c r="K1571" s="46">
        <v>24.8264</v>
      </c>
      <c r="L1571" s="46">
        <v>16.670000000000002</v>
      </c>
      <c r="M1571" s="60">
        <v>20</v>
      </c>
      <c r="N1571" s="44">
        <v>3785</v>
      </c>
      <c r="O1571" s="44" t="s">
        <v>1351</v>
      </c>
      <c r="P1571" s="53">
        <v>43601</v>
      </c>
      <c r="Q1571" s="66"/>
      <c r="R1571" s="167"/>
      <c r="S1571" s="45"/>
      <c r="T1571" s="49"/>
      <c r="U1571" s="49"/>
      <c r="V1571" s="49"/>
      <c r="W1571" s="49"/>
      <c r="X1571" s="49"/>
      <c r="Y1571" s="250" t="s">
        <v>1351</v>
      </c>
    </row>
    <row r="1572" spans="2:25">
      <c r="B1572" s="26"/>
      <c r="C1572" s="39" t="s">
        <v>2413</v>
      </c>
      <c r="D1572" s="39" t="s">
        <v>301</v>
      </c>
      <c r="E1572" s="40">
        <v>4.2560000000000002</v>
      </c>
      <c r="F1572" s="40">
        <v>3.52</v>
      </c>
      <c r="G1572" s="40">
        <v>0.625</v>
      </c>
      <c r="H1572" s="40">
        <f t="shared" si="151"/>
        <v>5.5060000000000002</v>
      </c>
      <c r="I1572" s="40">
        <f t="shared" si="152"/>
        <v>4.7699999999999996</v>
      </c>
      <c r="J1572" s="38" t="s">
        <v>318</v>
      </c>
      <c r="K1572" s="40">
        <v>22.068999999999999</v>
      </c>
      <c r="L1572" s="40">
        <v>14.295</v>
      </c>
      <c r="M1572" s="61">
        <v>12</v>
      </c>
      <c r="N1572" s="38">
        <v>3786</v>
      </c>
      <c r="O1572" s="38" t="s">
        <v>1351</v>
      </c>
      <c r="P1572" s="57">
        <v>43601</v>
      </c>
      <c r="Q1572" s="65"/>
      <c r="R1572" s="168"/>
      <c r="S1572" s="39"/>
      <c r="T1572" s="43"/>
      <c r="U1572" s="43"/>
      <c r="V1572" s="43"/>
      <c r="W1572" s="43"/>
      <c r="X1572" s="43"/>
      <c r="Y1572" s="250" t="s">
        <v>1351</v>
      </c>
    </row>
    <row r="1573" spans="2:25">
      <c r="B1573" s="26"/>
      <c r="C1573" s="45" t="s">
        <v>2499</v>
      </c>
      <c r="D1573" s="45" t="s">
        <v>2025</v>
      </c>
      <c r="E1573" s="46">
        <v>4.1875</v>
      </c>
      <c r="F1573" s="46">
        <v>4.1875</v>
      </c>
      <c r="G1573" s="46">
        <v>0.484375</v>
      </c>
      <c r="H1573" s="46">
        <f t="shared" si="151"/>
        <v>5.15625</v>
      </c>
      <c r="I1573" s="46">
        <f t="shared" si="152"/>
        <v>5.15625</v>
      </c>
      <c r="J1573" s="44"/>
      <c r="K1573" s="46">
        <v>10.333</v>
      </c>
      <c r="L1573" s="46">
        <v>10.333</v>
      </c>
      <c r="M1573" s="60">
        <v>4</v>
      </c>
      <c r="N1573" s="44">
        <v>3789</v>
      </c>
      <c r="O1573" s="44" t="s">
        <v>1338</v>
      </c>
      <c r="P1573" s="53">
        <v>44328</v>
      </c>
      <c r="Q1573" s="66"/>
      <c r="R1573" s="167"/>
      <c r="S1573" s="45"/>
      <c r="T1573" s="49"/>
      <c r="U1573" s="49"/>
      <c r="V1573" s="49"/>
      <c r="W1573" s="49"/>
      <c r="X1573" s="49"/>
      <c r="Y1573" s="250" t="s">
        <v>1338</v>
      </c>
    </row>
    <row r="1574" spans="2:25">
      <c r="B1574" s="26"/>
      <c r="C1574" s="39" t="s">
        <v>2498</v>
      </c>
      <c r="D1574" s="39" t="s">
        <v>301</v>
      </c>
      <c r="E1574" s="40">
        <v>4.0625</v>
      </c>
      <c r="F1574" s="40">
        <v>4.0625</v>
      </c>
      <c r="G1574" s="40">
        <v>1.046875</v>
      </c>
      <c r="H1574" s="40">
        <f t="shared" si="151"/>
        <v>6.15625</v>
      </c>
      <c r="I1574" s="40">
        <f t="shared" si="152"/>
        <v>6.15625</v>
      </c>
      <c r="J1574" s="38"/>
      <c r="K1574" s="40">
        <v>12.361000000000001</v>
      </c>
      <c r="L1574" s="40">
        <v>6.18</v>
      </c>
      <c r="M1574" s="61">
        <v>2</v>
      </c>
      <c r="N1574" s="38">
        <v>3789</v>
      </c>
      <c r="O1574" s="38" t="s">
        <v>1338</v>
      </c>
      <c r="P1574" s="57">
        <v>44328</v>
      </c>
      <c r="Q1574" s="65"/>
      <c r="R1574" s="168"/>
      <c r="S1574" s="39"/>
      <c r="T1574" s="43"/>
      <c r="U1574" s="43"/>
      <c r="V1574" s="43"/>
      <c r="W1574" s="43"/>
      <c r="X1574" s="43"/>
      <c r="Y1574" s="250" t="s">
        <v>1338</v>
      </c>
    </row>
    <row r="1575" spans="2:25">
      <c r="B1575" s="26"/>
      <c r="C1575" s="45" t="s">
        <v>2407</v>
      </c>
      <c r="D1575" s="45" t="s">
        <v>301</v>
      </c>
      <c r="E1575" s="46">
        <v>10.882</v>
      </c>
      <c r="F1575" s="46">
        <v>7.14</v>
      </c>
      <c r="G1575" s="46">
        <v>1.1399999999999999</v>
      </c>
      <c r="H1575" s="46">
        <f t="shared" si="151"/>
        <v>13.161999999999999</v>
      </c>
      <c r="I1575" s="46">
        <f t="shared" si="152"/>
        <v>9.42</v>
      </c>
      <c r="J1575" s="44" t="s">
        <v>318</v>
      </c>
      <c r="K1575" s="46">
        <v>39.854300000000002</v>
      </c>
      <c r="L1575" s="46">
        <v>28.180599999999998</v>
      </c>
      <c r="M1575" s="60">
        <v>8</v>
      </c>
      <c r="N1575" s="44">
        <v>3790</v>
      </c>
      <c r="O1575" s="44" t="s">
        <v>2202</v>
      </c>
      <c r="P1575" s="53"/>
      <c r="Q1575" s="66"/>
      <c r="R1575" s="167"/>
      <c r="S1575" s="45"/>
      <c r="T1575" s="49"/>
      <c r="U1575" s="49"/>
      <c r="V1575" s="49"/>
      <c r="W1575" s="49"/>
      <c r="X1575" s="49"/>
      <c r="Y1575" s="250" t="s">
        <v>2202</v>
      </c>
    </row>
    <row r="1576" spans="2:25">
      <c r="B1576" s="26"/>
      <c r="C1576" s="39" t="s">
        <v>2423</v>
      </c>
      <c r="D1576" s="39" t="s">
        <v>301</v>
      </c>
      <c r="E1576" s="40">
        <v>3</v>
      </c>
      <c r="F1576" s="40">
        <v>3</v>
      </c>
      <c r="G1576" s="40">
        <v>2.9375</v>
      </c>
      <c r="H1576" s="40">
        <f t="shared" si="151"/>
        <v>8.875</v>
      </c>
      <c r="I1576" s="40">
        <f t="shared" si="152"/>
        <v>8.875</v>
      </c>
      <c r="J1576" s="38" t="s">
        <v>318</v>
      </c>
      <c r="K1576" s="40">
        <v>17.75</v>
      </c>
      <c r="L1576" s="40">
        <v>16.693999999999999</v>
      </c>
      <c r="M1576" s="61">
        <v>4</v>
      </c>
      <c r="N1576" s="38">
        <v>3796</v>
      </c>
      <c r="O1576" s="38" t="s">
        <v>1351</v>
      </c>
      <c r="P1576" s="57">
        <v>43676</v>
      </c>
      <c r="Q1576" s="65"/>
      <c r="R1576" s="168"/>
      <c r="S1576" s="39"/>
      <c r="T1576" s="43"/>
      <c r="U1576" s="43"/>
      <c r="V1576" s="43"/>
      <c r="W1576" s="43"/>
      <c r="X1576" s="43"/>
      <c r="Y1576" s="250" t="s">
        <v>1351</v>
      </c>
    </row>
    <row r="1577" spans="2:25">
      <c r="B1577" s="26"/>
      <c r="C1577" s="45" t="s">
        <v>2429</v>
      </c>
      <c r="D1577" s="45" t="s">
        <v>301</v>
      </c>
      <c r="E1577" s="46">
        <v>9</v>
      </c>
      <c r="F1577" s="46">
        <v>3.5</v>
      </c>
      <c r="G1577" s="46">
        <v>2</v>
      </c>
      <c r="H1577" s="46">
        <f t="shared" si="151"/>
        <v>13</v>
      </c>
      <c r="I1577" s="46">
        <f t="shared" si="152"/>
        <v>7.5</v>
      </c>
      <c r="J1577" s="44" t="s">
        <v>318</v>
      </c>
      <c r="K1577" s="46">
        <v>13.1875</v>
      </c>
      <c r="L1577" s="46">
        <v>15.1875</v>
      </c>
      <c r="M1577" s="60">
        <v>2</v>
      </c>
      <c r="N1577" s="44">
        <v>3803</v>
      </c>
      <c r="O1577" s="44" t="s">
        <v>1351</v>
      </c>
      <c r="P1577" s="53"/>
      <c r="Q1577" s="66"/>
      <c r="R1577" s="167"/>
      <c r="S1577" s="45"/>
      <c r="T1577" s="49"/>
      <c r="U1577" s="49"/>
      <c r="V1577" s="49"/>
      <c r="W1577" s="49"/>
      <c r="X1577" s="49"/>
      <c r="Y1577" s="250" t="s">
        <v>1351</v>
      </c>
    </row>
    <row r="1578" spans="2:25">
      <c r="B1578" s="26"/>
      <c r="C1578" s="45" t="s">
        <v>2483</v>
      </c>
      <c r="D1578" s="45" t="s">
        <v>301</v>
      </c>
      <c r="E1578" s="46">
        <v>12.347200000000001</v>
      </c>
      <c r="F1578" s="46">
        <v>9.3450000000000006</v>
      </c>
      <c r="G1578" s="46">
        <v>1.167</v>
      </c>
      <c r="H1578" s="46">
        <f t="shared" si="151"/>
        <v>14.6812</v>
      </c>
      <c r="I1578" s="46">
        <f t="shared" si="152"/>
        <v>11.679</v>
      </c>
      <c r="J1578" s="44" t="s">
        <v>318</v>
      </c>
      <c r="K1578" s="46">
        <v>29.694400000000002</v>
      </c>
      <c r="L1578" s="46">
        <v>23.902799999999999</v>
      </c>
      <c r="M1578" s="60">
        <v>4</v>
      </c>
      <c r="N1578" s="44">
        <v>3815</v>
      </c>
      <c r="O1578" s="44" t="s">
        <v>269</v>
      </c>
      <c r="P1578" s="53">
        <v>44305</v>
      </c>
      <c r="Q1578" s="66"/>
      <c r="R1578" s="167"/>
      <c r="S1578" s="45"/>
      <c r="T1578" s="49"/>
      <c r="U1578" s="49"/>
      <c r="V1578" s="49"/>
      <c r="W1578" s="49"/>
      <c r="X1578" s="49"/>
      <c r="Y1578" s="250" t="s">
        <v>269</v>
      </c>
    </row>
    <row r="1579" spans="2:25">
      <c r="B1579" s="26"/>
      <c r="C1579" s="39" t="s">
        <v>2474</v>
      </c>
      <c r="D1579" s="39" t="s">
        <v>301</v>
      </c>
      <c r="E1579" s="40">
        <v>12.347200000000001</v>
      </c>
      <c r="F1579" s="40">
        <v>9.3450000000000006</v>
      </c>
      <c r="G1579" s="40">
        <v>1.167</v>
      </c>
      <c r="H1579" s="40">
        <f t="shared" si="151"/>
        <v>14.6812</v>
      </c>
      <c r="I1579" s="40">
        <f t="shared" si="152"/>
        <v>11.679</v>
      </c>
      <c r="J1579" s="38" t="s">
        <v>318</v>
      </c>
      <c r="K1579" s="40">
        <v>14.847</v>
      </c>
      <c r="L1579" s="40">
        <v>23.902799999999999</v>
      </c>
      <c r="M1579" s="61">
        <v>1</v>
      </c>
      <c r="N1579" s="38">
        <v>3815</v>
      </c>
      <c r="O1579" s="38" t="s">
        <v>1351</v>
      </c>
      <c r="P1579" s="57">
        <v>44267</v>
      </c>
      <c r="Q1579" s="65"/>
      <c r="R1579" s="168"/>
      <c r="S1579" s="39"/>
      <c r="T1579" s="43"/>
      <c r="U1579" s="43"/>
      <c r="V1579" s="43"/>
      <c r="W1579" s="43"/>
      <c r="X1579" s="43"/>
      <c r="Y1579" s="250" t="s">
        <v>1351</v>
      </c>
    </row>
    <row r="1580" spans="2:25">
      <c r="B1580" s="26"/>
      <c r="C1580" s="39" t="s">
        <v>2464</v>
      </c>
      <c r="D1580" s="39" t="s">
        <v>301</v>
      </c>
      <c r="E1580" s="40">
        <v>3.5</v>
      </c>
      <c r="F1580" s="40">
        <v>3.5</v>
      </c>
      <c r="G1580" s="40">
        <v>2</v>
      </c>
      <c r="H1580" s="40">
        <f t="shared" si="151"/>
        <v>7.5</v>
      </c>
      <c r="I1580" s="40">
        <f t="shared" si="152"/>
        <v>7.5</v>
      </c>
      <c r="J1580" s="38" t="s">
        <v>318</v>
      </c>
      <c r="K1580" s="40">
        <v>36.832999999999998</v>
      </c>
      <c r="L1580" s="40">
        <v>22.5</v>
      </c>
      <c r="M1580" s="61">
        <v>18</v>
      </c>
      <c r="N1580" s="38">
        <v>3821</v>
      </c>
      <c r="O1580" s="38" t="s">
        <v>269</v>
      </c>
      <c r="P1580" s="57">
        <v>44169</v>
      </c>
      <c r="Q1580" s="65"/>
      <c r="R1580" s="168"/>
      <c r="S1580" s="39"/>
      <c r="T1580" s="43"/>
      <c r="U1580" s="43"/>
      <c r="V1580" s="43"/>
      <c r="W1580" s="43"/>
      <c r="X1580" s="43"/>
      <c r="Y1580" s="250" t="s">
        <v>269</v>
      </c>
    </row>
    <row r="1581" spans="2:25">
      <c r="B1581" s="26"/>
      <c r="C1581" s="45" t="s">
        <v>2467</v>
      </c>
      <c r="D1581" s="45" t="s">
        <v>2025</v>
      </c>
      <c r="E1581" s="46">
        <v>3.6528</v>
      </c>
      <c r="F1581" s="46">
        <v>3.6528</v>
      </c>
      <c r="G1581" s="46">
        <v>0.5625</v>
      </c>
      <c r="H1581" s="46">
        <f t="shared" si="151"/>
        <v>4.7778</v>
      </c>
      <c r="I1581" s="46">
        <f t="shared" si="152"/>
        <v>4.7778</v>
      </c>
      <c r="J1581" s="44"/>
      <c r="K1581" s="46">
        <v>9.5559999999999992</v>
      </c>
      <c r="L1581" s="46">
        <v>9.5559999999999992</v>
      </c>
      <c r="M1581" s="60">
        <v>4</v>
      </c>
      <c r="N1581" s="44">
        <v>3821</v>
      </c>
      <c r="O1581" s="44" t="s">
        <v>1338</v>
      </c>
      <c r="P1581" s="53">
        <v>44249</v>
      </c>
      <c r="Q1581" s="66"/>
      <c r="R1581" s="167"/>
      <c r="S1581" s="45"/>
      <c r="T1581" s="49"/>
      <c r="U1581" s="49"/>
      <c r="V1581" s="49"/>
      <c r="W1581" s="49"/>
      <c r="X1581" s="49"/>
      <c r="Y1581" s="250" t="s">
        <v>1338</v>
      </c>
    </row>
    <row r="1582" spans="2:25">
      <c r="B1582" s="26"/>
      <c r="C1582" s="45" t="s">
        <v>2457</v>
      </c>
      <c r="D1582" s="45" t="s">
        <v>2025</v>
      </c>
      <c r="E1582" s="46">
        <v>5.25</v>
      </c>
      <c r="F1582" s="46">
        <v>3.75</v>
      </c>
      <c r="G1582" s="46">
        <v>0.75</v>
      </c>
      <c r="H1582" s="46">
        <f t="shared" si="151"/>
        <v>6.75</v>
      </c>
      <c r="I1582" s="46">
        <f t="shared" si="152"/>
        <v>5.25</v>
      </c>
      <c r="J1582" s="44" t="s">
        <v>302</v>
      </c>
      <c r="K1582" s="46">
        <v>33.9236</v>
      </c>
      <c r="L1582" s="46">
        <v>26.4236</v>
      </c>
      <c r="M1582" s="60">
        <v>25</v>
      </c>
      <c r="N1582" s="44">
        <v>3830</v>
      </c>
      <c r="O1582" s="44" t="s">
        <v>269</v>
      </c>
      <c r="P1582" s="53">
        <v>44102</v>
      </c>
      <c r="Q1582" s="66"/>
      <c r="R1582" s="167"/>
      <c r="S1582" s="45"/>
      <c r="T1582" s="49"/>
      <c r="U1582" s="49"/>
      <c r="V1582" s="49"/>
      <c r="W1582" s="49"/>
      <c r="X1582" s="49"/>
      <c r="Y1582" s="250" t="s">
        <v>269</v>
      </c>
    </row>
    <row r="1583" spans="2:25">
      <c r="B1583" s="26"/>
      <c r="C1583" s="39" t="s">
        <v>2458</v>
      </c>
      <c r="D1583" s="39" t="s">
        <v>301</v>
      </c>
      <c r="E1583" s="40">
        <v>5.125</v>
      </c>
      <c r="F1583" s="40">
        <v>3.625</v>
      </c>
      <c r="G1583" s="40">
        <v>1.1875</v>
      </c>
      <c r="H1583" s="40">
        <f t="shared" si="151"/>
        <v>7.5</v>
      </c>
      <c r="I1583" s="40">
        <f t="shared" si="152"/>
        <v>6</v>
      </c>
      <c r="J1583" s="38" t="s">
        <v>302</v>
      </c>
      <c r="K1583" s="40">
        <v>37.031300000000002</v>
      </c>
      <c r="L1583" s="40">
        <v>23.625</v>
      </c>
      <c r="M1583" s="61">
        <v>20</v>
      </c>
      <c r="N1583" s="38">
        <v>3830</v>
      </c>
      <c r="O1583" s="38" t="s">
        <v>269</v>
      </c>
      <c r="P1583" s="57">
        <v>44102</v>
      </c>
      <c r="Q1583" s="65"/>
      <c r="R1583" s="168"/>
      <c r="S1583" s="39"/>
      <c r="T1583" s="43"/>
      <c r="U1583" s="43"/>
      <c r="V1583" s="43"/>
      <c r="W1583" s="43"/>
      <c r="X1583" s="43"/>
      <c r="Y1583" s="250" t="s">
        <v>269</v>
      </c>
    </row>
    <row r="1584" spans="2:25">
      <c r="B1584" s="26"/>
      <c r="C1584" s="45" t="s">
        <v>2500</v>
      </c>
      <c r="D1584" s="45" t="s">
        <v>1970</v>
      </c>
      <c r="E1584" s="46"/>
      <c r="F1584" s="46"/>
      <c r="G1584" s="46"/>
      <c r="H1584" s="46"/>
      <c r="I1584" s="46"/>
      <c r="J1584" s="44"/>
      <c r="K1584" s="46">
        <v>10.194000000000001</v>
      </c>
      <c r="L1584" s="46">
        <v>12.638999999999999</v>
      </c>
      <c r="M1584" s="60">
        <v>4</v>
      </c>
      <c r="N1584" s="44">
        <v>3833</v>
      </c>
      <c r="O1584" s="44" t="s">
        <v>2111</v>
      </c>
      <c r="P1584" s="53">
        <v>44328</v>
      </c>
      <c r="Q1584" s="66"/>
      <c r="R1584" s="167"/>
      <c r="S1584" s="45"/>
      <c r="T1584" s="49"/>
      <c r="U1584" s="49"/>
      <c r="V1584" s="49"/>
      <c r="W1584" s="49"/>
      <c r="X1584" s="49"/>
      <c r="Y1584" s="250" t="s">
        <v>2111</v>
      </c>
    </row>
    <row r="1585" spans="2:25">
      <c r="B1585" s="26"/>
      <c r="C1585" s="39" t="s">
        <v>2468</v>
      </c>
      <c r="D1585" s="39" t="s">
        <v>1970</v>
      </c>
      <c r="E1585" s="40">
        <v>7.5830000000000002</v>
      </c>
      <c r="F1585" s="40">
        <v>2.2810000000000001</v>
      </c>
      <c r="G1585" s="40">
        <v>1.0000000000000001E-5</v>
      </c>
      <c r="H1585" s="40">
        <f t="shared" ref="H1585:H1594" si="153">(E1585+G1585*2)</f>
        <v>7.5830200000000003</v>
      </c>
      <c r="I1585" s="40">
        <f t="shared" ref="I1585:I1594" si="154">(F1585+G1585*2)</f>
        <v>2.2810200000000003</v>
      </c>
      <c r="J1585" s="38"/>
      <c r="K1585" s="40">
        <v>15.167</v>
      </c>
      <c r="L1585" s="40">
        <v>9.125</v>
      </c>
      <c r="M1585" s="61">
        <v>8</v>
      </c>
      <c r="N1585" s="38">
        <v>3836</v>
      </c>
      <c r="O1585" s="38" t="s">
        <v>2111</v>
      </c>
      <c r="P1585" s="57">
        <v>44252</v>
      </c>
      <c r="Q1585" s="65"/>
      <c r="R1585" s="168"/>
      <c r="S1585" s="39"/>
      <c r="T1585" s="43"/>
      <c r="U1585" s="43"/>
      <c r="V1585" s="43"/>
      <c r="W1585" s="43"/>
      <c r="X1585" s="43"/>
      <c r="Y1585" s="250" t="s">
        <v>2111</v>
      </c>
    </row>
    <row r="1586" spans="2:25">
      <c r="B1586" s="26"/>
      <c r="C1586" s="45" t="s">
        <v>2485</v>
      </c>
      <c r="D1586" s="45" t="s">
        <v>2025</v>
      </c>
      <c r="E1586" s="46">
        <v>2.75</v>
      </c>
      <c r="F1586" s="46">
        <v>2.75</v>
      </c>
      <c r="G1586" s="46">
        <v>0.61109999999999998</v>
      </c>
      <c r="H1586" s="46">
        <f t="shared" si="153"/>
        <v>3.9722</v>
      </c>
      <c r="I1586" s="46">
        <f t="shared" si="154"/>
        <v>3.9722</v>
      </c>
      <c r="J1586" s="44"/>
      <c r="K1586" s="46">
        <v>7.9444999999999997</v>
      </c>
      <c r="L1586" s="46">
        <v>7.9444999999999997</v>
      </c>
      <c r="M1586" s="60">
        <v>4</v>
      </c>
      <c r="N1586" s="44">
        <v>3837</v>
      </c>
      <c r="O1586" s="44" t="s">
        <v>1338</v>
      </c>
      <c r="P1586" s="53">
        <v>44305</v>
      </c>
      <c r="Q1586" s="66"/>
      <c r="R1586" s="167"/>
      <c r="S1586" s="45"/>
      <c r="T1586" s="49"/>
      <c r="U1586" s="49"/>
      <c r="V1586" s="49"/>
      <c r="W1586" s="49"/>
      <c r="X1586" s="49"/>
      <c r="Y1586" s="250" t="s">
        <v>1338</v>
      </c>
    </row>
    <row r="1587" spans="2:25">
      <c r="B1587" s="26"/>
      <c r="C1587" s="39" t="s">
        <v>2507</v>
      </c>
      <c r="D1587" s="39" t="s">
        <v>301</v>
      </c>
      <c r="E1587" s="40">
        <v>14.909700000000001</v>
      </c>
      <c r="F1587" s="40">
        <v>7.4097</v>
      </c>
      <c r="G1587" s="40">
        <v>3.9687000000000001</v>
      </c>
      <c r="H1587" s="40">
        <f t="shared" si="153"/>
        <v>22.847100000000001</v>
      </c>
      <c r="I1587" s="40">
        <f t="shared" si="154"/>
        <v>15.347100000000001</v>
      </c>
      <c r="J1587" s="38" t="s">
        <v>318</v>
      </c>
      <c r="K1587" s="40">
        <v>22.847899999999999</v>
      </c>
      <c r="L1587" s="40">
        <v>24.9131</v>
      </c>
      <c r="M1587" s="61">
        <v>2</v>
      </c>
      <c r="N1587" s="38">
        <v>3839</v>
      </c>
      <c r="O1587" s="38" t="s">
        <v>269</v>
      </c>
      <c r="P1587" s="57">
        <v>44333</v>
      </c>
      <c r="Q1587" s="65"/>
      <c r="R1587" s="168"/>
      <c r="S1587" s="39"/>
      <c r="T1587" s="43"/>
      <c r="U1587" s="43"/>
      <c r="V1587" s="43"/>
      <c r="W1587" s="43"/>
      <c r="X1587" s="43"/>
      <c r="Y1587" s="250" t="s">
        <v>269</v>
      </c>
    </row>
    <row r="1588" spans="2:25">
      <c r="B1588" s="26"/>
      <c r="C1588" s="45" t="s">
        <v>2513</v>
      </c>
      <c r="D1588" s="45" t="s">
        <v>1970</v>
      </c>
      <c r="E1588" s="46">
        <v>1.8129999999999999</v>
      </c>
      <c r="F1588" s="46">
        <v>1.5169999999999999</v>
      </c>
      <c r="G1588" s="46">
        <v>2.25</v>
      </c>
      <c r="H1588" s="46">
        <f t="shared" si="153"/>
        <v>6.3129999999999997</v>
      </c>
      <c r="I1588" s="46">
        <f t="shared" si="154"/>
        <v>6.0169999999999995</v>
      </c>
      <c r="J1588" s="44"/>
      <c r="K1588" s="46">
        <v>14.513999999999999</v>
      </c>
      <c r="L1588" s="46">
        <v>11.236000000000001</v>
      </c>
      <c r="M1588" s="60">
        <v>10</v>
      </c>
      <c r="N1588" s="44">
        <v>3840</v>
      </c>
      <c r="O1588" s="44" t="s">
        <v>1338</v>
      </c>
      <c r="P1588" s="53">
        <v>44350</v>
      </c>
      <c r="Q1588" s="66"/>
      <c r="R1588" s="167"/>
      <c r="S1588" s="45"/>
      <c r="T1588" s="49"/>
      <c r="U1588" s="49"/>
      <c r="V1588" s="49"/>
      <c r="W1588" s="49"/>
      <c r="X1588" s="49"/>
      <c r="Y1588" s="250" t="s">
        <v>1338</v>
      </c>
    </row>
    <row r="1589" spans="2:25">
      <c r="B1589" s="26"/>
      <c r="C1589" s="110" t="s">
        <v>2755</v>
      </c>
      <c r="D1589" s="130" t="s">
        <v>2025</v>
      </c>
      <c r="E1589" s="147">
        <v>6.875</v>
      </c>
      <c r="F1589" s="147">
        <v>1.5</v>
      </c>
      <c r="G1589" s="147">
        <v>0.48699999999999999</v>
      </c>
      <c r="H1589" s="147">
        <v>7.8479999999999999</v>
      </c>
      <c r="I1589" s="147">
        <v>2.4729999999999999</v>
      </c>
      <c r="J1589" s="131" t="s">
        <v>302</v>
      </c>
      <c r="K1589" s="147">
        <v>7.8479999999999999</v>
      </c>
      <c r="L1589" s="147">
        <v>9.8919999999999995</v>
      </c>
      <c r="M1589" s="132">
        <v>4</v>
      </c>
      <c r="N1589" s="132">
        <v>3842</v>
      </c>
      <c r="O1589" s="132" t="s">
        <v>1338</v>
      </c>
      <c r="P1589" s="108">
        <v>44865</v>
      </c>
      <c r="Q1589" s="133"/>
      <c r="R1589" s="166"/>
      <c r="S1589" s="100"/>
      <c r="T1589" s="105"/>
      <c r="U1589" s="105"/>
      <c r="V1589" s="105"/>
      <c r="W1589" s="105"/>
      <c r="X1589" s="105"/>
      <c r="Y1589" s="206" t="s">
        <v>1338</v>
      </c>
    </row>
    <row r="1590" spans="2:25">
      <c r="B1590" s="26"/>
      <c r="C1590" s="39" t="s">
        <v>2519</v>
      </c>
      <c r="D1590" s="39" t="s">
        <v>301</v>
      </c>
      <c r="E1590" s="40">
        <v>6.75</v>
      </c>
      <c r="F1590" s="40">
        <v>1.375</v>
      </c>
      <c r="G1590" s="40">
        <v>0.63900000000000001</v>
      </c>
      <c r="H1590" s="40">
        <f t="shared" si="153"/>
        <v>8.0280000000000005</v>
      </c>
      <c r="I1590" s="40">
        <f t="shared" si="154"/>
        <v>2.653</v>
      </c>
      <c r="J1590" s="38" t="s">
        <v>318</v>
      </c>
      <c r="K1590" s="40">
        <v>31.75</v>
      </c>
      <c r="L1590" s="40">
        <v>23.875</v>
      </c>
      <c r="M1590" s="61">
        <v>36</v>
      </c>
      <c r="N1590" s="38">
        <v>3842</v>
      </c>
      <c r="O1590" s="38" t="s">
        <v>269</v>
      </c>
      <c r="P1590" s="57">
        <v>44413</v>
      </c>
      <c r="Q1590" s="65"/>
      <c r="R1590" s="168"/>
      <c r="S1590" s="39"/>
      <c r="T1590" s="43"/>
      <c r="U1590" s="43"/>
      <c r="V1590" s="43"/>
      <c r="W1590" s="43"/>
      <c r="X1590" s="43"/>
      <c r="Y1590" s="250" t="s">
        <v>269</v>
      </c>
    </row>
    <row r="1591" spans="2:25">
      <c r="B1591" s="26"/>
      <c r="C1591" s="45" t="s">
        <v>2542</v>
      </c>
      <c r="D1591" s="45" t="s">
        <v>301</v>
      </c>
      <c r="E1591" s="46">
        <v>5.25</v>
      </c>
      <c r="F1591" s="46">
        <v>3.5</v>
      </c>
      <c r="G1591" s="46">
        <v>1.25</v>
      </c>
      <c r="H1591" s="46">
        <f t="shared" si="153"/>
        <v>7.75</v>
      </c>
      <c r="I1591" s="46">
        <f t="shared" si="154"/>
        <v>6</v>
      </c>
      <c r="J1591" s="44" t="s">
        <v>318</v>
      </c>
      <c r="K1591" s="46">
        <v>47.0625</v>
      </c>
      <c r="L1591" s="46">
        <v>30.9375</v>
      </c>
      <c r="M1591" s="60">
        <v>30</v>
      </c>
      <c r="N1591" s="44">
        <v>3843</v>
      </c>
      <c r="O1591" s="44" t="s">
        <v>269</v>
      </c>
      <c r="P1591" s="53">
        <v>44508</v>
      </c>
      <c r="Q1591" s="66"/>
      <c r="R1591" s="167"/>
      <c r="S1591" s="45"/>
      <c r="T1591" s="49"/>
      <c r="U1591" s="49"/>
      <c r="V1591" s="49"/>
      <c r="W1591" s="49"/>
      <c r="X1591" s="49"/>
      <c r="Y1591" s="250" t="s">
        <v>269</v>
      </c>
    </row>
    <row r="1592" spans="2:25">
      <c r="B1592" s="26"/>
      <c r="C1592" s="39" t="s">
        <v>2540</v>
      </c>
      <c r="D1592" s="39" t="s">
        <v>301</v>
      </c>
      <c r="E1592" s="40">
        <v>2.2010000000000001</v>
      </c>
      <c r="F1592" s="40">
        <v>2.0139999999999998</v>
      </c>
      <c r="G1592" s="40">
        <v>0.74299999999999999</v>
      </c>
      <c r="H1592" s="40">
        <f t="shared" si="153"/>
        <v>3.6870000000000003</v>
      </c>
      <c r="I1592" s="40">
        <f t="shared" si="154"/>
        <v>3.5</v>
      </c>
      <c r="J1592" s="38" t="s">
        <v>318</v>
      </c>
      <c r="K1592" s="40">
        <v>35.347099999999998</v>
      </c>
      <c r="L1592" s="40">
        <v>24.5</v>
      </c>
      <c r="M1592" s="61">
        <v>70</v>
      </c>
      <c r="N1592" s="38">
        <v>3855</v>
      </c>
      <c r="O1592" s="38" t="s">
        <v>269</v>
      </c>
      <c r="P1592" s="57">
        <v>44508</v>
      </c>
      <c r="Q1592" s="65"/>
      <c r="R1592" s="168"/>
      <c r="S1592" s="39"/>
      <c r="T1592" s="43"/>
      <c r="U1592" s="43"/>
      <c r="V1592" s="43"/>
      <c r="W1592" s="43"/>
      <c r="X1592" s="43"/>
      <c r="Y1592" s="250" t="s">
        <v>269</v>
      </c>
    </row>
    <row r="1593" spans="2:25">
      <c r="B1593" s="26"/>
      <c r="C1593" s="45" t="s">
        <v>2537</v>
      </c>
      <c r="D1593" s="45" t="s">
        <v>2025</v>
      </c>
      <c r="E1593" s="46">
        <v>1.897</v>
      </c>
      <c r="F1593" s="46">
        <v>1.897</v>
      </c>
      <c r="G1593" s="46">
        <v>0.59699999999999998</v>
      </c>
      <c r="H1593" s="46">
        <f t="shared" si="153"/>
        <v>3.0910000000000002</v>
      </c>
      <c r="I1593" s="46">
        <f t="shared" si="154"/>
        <v>3.0910000000000002</v>
      </c>
      <c r="J1593" s="44"/>
      <c r="K1593" s="46">
        <v>9.27</v>
      </c>
      <c r="L1593" s="46">
        <v>6.18</v>
      </c>
      <c r="M1593" s="60">
        <v>6</v>
      </c>
      <c r="N1593" s="44">
        <v>3857</v>
      </c>
      <c r="O1593" s="44" t="s">
        <v>1338</v>
      </c>
      <c r="P1593" s="53">
        <v>44508</v>
      </c>
      <c r="Q1593" s="66"/>
      <c r="R1593" s="167"/>
      <c r="S1593" s="45"/>
      <c r="T1593" s="49"/>
      <c r="U1593" s="49"/>
      <c r="V1593" s="49"/>
      <c r="W1593" s="49"/>
      <c r="X1593" s="49"/>
      <c r="Y1593" s="250" t="s">
        <v>1338</v>
      </c>
    </row>
    <row r="1594" spans="2:25">
      <c r="B1594" s="26"/>
      <c r="C1594" s="39" t="s">
        <v>2538</v>
      </c>
      <c r="D1594" s="39" t="s">
        <v>301</v>
      </c>
      <c r="E1594" s="40">
        <v>1.73</v>
      </c>
      <c r="F1594" s="40">
        <v>1.73</v>
      </c>
      <c r="G1594" s="40">
        <v>1.2350000000000001</v>
      </c>
      <c r="H1594" s="40">
        <f t="shared" si="153"/>
        <v>4.2</v>
      </c>
      <c r="I1594" s="40">
        <f t="shared" si="154"/>
        <v>4.2</v>
      </c>
      <c r="J1594" s="38"/>
      <c r="K1594" s="40">
        <v>12.603</v>
      </c>
      <c r="L1594" s="40">
        <v>8.4019999999999992</v>
      </c>
      <c r="M1594" s="61">
        <v>6</v>
      </c>
      <c r="N1594" s="38">
        <v>3857</v>
      </c>
      <c r="O1594" s="38" t="s">
        <v>1338</v>
      </c>
      <c r="P1594" s="57">
        <v>44508</v>
      </c>
      <c r="Q1594" s="65"/>
      <c r="R1594" s="168"/>
      <c r="S1594" s="39"/>
      <c r="T1594" s="43"/>
      <c r="U1594" s="43"/>
      <c r="V1594" s="43"/>
      <c r="W1594" s="43"/>
      <c r="X1594" s="43"/>
      <c r="Y1594" s="250" t="s">
        <v>1338</v>
      </c>
    </row>
    <row r="1595" spans="2:25">
      <c r="B1595" s="26"/>
      <c r="C1595" s="45" t="s">
        <v>2772</v>
      </c>
      <c r="D1595" s="45" t="s">
        <v>2529</v>
      </c>
      <c r="E1595" s="46"/>
      <c r="F1595" s="46"/>
      <c r="G1595" s="46"/>
      <c r="H1595" s="46"/>
      <c r="I1595" s="46"/>
      <c r="J1595" s="44" t="s">
        <v>318</v>
      </c>
      <c r="K1595" s="46">
        <v>24.783000000000001</v>
      </c>
      <c r="L1595" s="46">
        <v>20.495999999999999</v>
      </c>
      <c r="M1595" s="60">
        <v>2</v>
      </c>
      <c r="N1595" s="44">
        <v>3858</v>
      </c>
      <c r="O1595" s="44" t="s">
        <v>1351</v>
      </c>
      <c r="P1595" s="53">
        <v>44498</v>
      </c>
      <c r="Q1595" s="66"/>
      <c r="R1595" s="167"/>
      <c r="S1595" s="45"/>
      <c r="T1595" s="49"/>
      <c r="U1595" s="49"/>
      <c r="V1595" s="49"/>
      <c r="W1595" s="49"/>
      <c r="X1595" s="49"/>
      <c r="Y1595" s="250" t="s">
        <v>1351</v>
      </c>
    </row>
    <row r="1596" spans="2:25">
      <c r="B1596" s="26"/>
      <c r="C1596" s="39" t="s">
        <v>2536</v>
      </c>
      <c r="D1596" s="39" t="s">
        <v>301</v>
      </c>
      <c r="E1596" s="40">
        <v>7.6520000000000001</v>
      </c>
      <c r="F1596" s="40">
        <v>4.125</v>
      </c>
      <c r="G1596" s="40">
        <v>0.93700000000000006</v>
      </c>
      <c r="H1596" s="40">
        <f t="shared" ref="H1596:H1624" si="155">(E1596+G1596*2)</f>
        <v>9.5259999999999998</v>
      </c>
      <c r="I1596" s="40">
        <f t="shared" ref="I1596:I1624" si="156">(F1596+G1596*2)</f>
        <v>5.9990000000000006</v>
      </c>
      <c r="J1596" s="38" t="s">
        <v>302</v>
      </c>
      <c r="K1596" s="40">
        <f>H1596</f>
        <v>9.5259999999999998</v>
      </c>
      <c r="L1596" s="40">
        <f>I1596*2</f>
        <v>11.998000000000001</v>
      </c>
      <c r="M1596" s="61">
        <v>2</v>
      </c>
      <c r="N1596" s="38">
        <v>3859</v>
      </c>
      <c r="O1596" s="38" t="s">
        <v>1338</v>
      </c>
      <c r="P1596" s="57">
        <v>44508</v>
      </c>
      <c r="Q1596" s="65"/>
      <c r="R1596" s="168"/>
      <c r="S1596" s="39"/>
      <c r="T1596" s="43"/>
      <c r="U1596" s="43"/>
      <c r="V1596" s="43"/>
      <c r="W1596" s="43"/>
      <c r="X1596" s="43"/>
      <c r="Y1596" s="250" t="s">
        <v>1338</v>
      </c>
    </row>
    <row r="1597" spans="2:25">
      <c r="B1597" s="26"/>
      <c r="C1597" s="45" t="s">
        <v>2601</v>
      </c>
      <c r="D1597" s="45" t="s">
        <v>301</v>
      </c>
      <c r="E1597" s="46">
        <v>6.125</v>
      </c>
      <c r="F1597" s="46">
        <v>4.875</v>
      </c>
      <c r="G1597" s="46">
        <v>0.75</v>
      </c>
      <c r="H1597" s="46">
        <f t="shared" si="155"/>
        <v>7.625</v>
      </c>
      <c r="I1597" s="46">
        <f t="shared" si="156"/>
        <v>6.375</v>
      </c>
      <c r="J1597" s="44" t="s">
        <v>318</v>
      </c>
      <c r="K1597" s="46">
        <v>30.375</v>
      </c>
      <c r="L1597" s="46">
        <v>25.124400000000001</v>
      </c>
      <c r="M1597" s="60">
        <v>16</v>
      </c>
      <c r="N1597" s="44">
        <v>3870</v>
      </c>
      <c r="O1597" s="44" t="s">
        <v>269</v>
      </c>
      <c r="P1597" s="53">
        <v>44715</v>
      </c>
      <c r="Q1597" s="66"/>
      <c r="R1597" s="167"/>
      <c r="S1597" s="45"/>
      <c r="T1597" s="49"/>
      <c r="U1597" s="49"/>
      <c r="V1597" s="49"/>
      <c r="W1597" s="49"/>
      <c r="X1597" s="49"/>
      <c r="Y1597" s="250" t="s">
        <v>269</v>
      </c>
    </row>
    <row r="1598" spans="2:25">
      <c r="B1598" s="37"/>
      <c r="C1598" s="39" t="s">
        <v>2602</v>
      </c>
      <c r="D1598" s="39" t="s">
        <v>2035</v>
      </c>
      <c r="E1598" s="40">
        <v>6</v>
      </c>
      <c r="F1598" s="40">
        <v>4.6879999999999997</v>
      </c>
      <c r="G1598" s="40">
        <v>1.25</v>
      </c>
      <c r="H1598" s="40">
        <f t="shared" si="155"/>
        <v>8.5</v>
      </c>
      <c r="I1598" s="40">
        <f t="shared" si="156"/>
        <v>7.1879999999999997</v>
      </c>
      <c r="J1598" s="38" t="s">
        <v>302</v>
      </c>
      <c r="K1598" s="40">
        <v>42.5</v>
      </c>
      <c r="L1598" s="40">
        <v>28.75</v>
      </c>
      <c r="M1598" s="61">
        <v>20</v>
      </c>
      <c r="N1598" s="38">
        <v>3870</v>
      </c>
      <c r="O1598" s="38" t="s">
        <v>269</v>
      </c>
      <c r="P1598" s="57">
        <v>44715</v>
      </c>
      <c r="Q1598" s="65"/>
      <c r="R1598" s="168"/>
      <c r="S1598" s="39"/>
      <c r="T1598" s="43"/>
      <c r="U1598" s="43"/>
      <c r="V1598" s="43"/>
      <c r="W1598" s="43"/>
      <c r="X1598" s="43"/>
      <c r="Y1598" s="250" t="s">
        <v>269</v>
      </c>
    </row>
    <row r="1599" spans="2:25">
      <c r="B1599" s="27"/>
      <c r="C1599" s="68" t="s">
        <v>2608</v>
      </c>
      <c r="D1599" s="68" t="s">
        <v>306</v>
      </c>
      <c r="E1599" s="69">
        <v>8.3437999999999999</v>
      </c>
      <c r="F1599" s="69">
        <v>7.375</v>
      </c>
      <c r="G1599" s="69">
        <v>1</v>
      </c>
      <c r="H1599" s="69">
        <f t="shared" si="155"/>
        <v>10.3438</v>
      </c>
      <c r="I1599" s="69">
        <f t="shared" si="156"/>
        <v>9.375</v>
      </c>
      <c r="J1599" s="67" t="s">
        <v>302</v>
      </c>
      <c r="K1599" s="69">
        <v>41.375</v>
      </c>
      <c r="L1599" s="69">
        <v>28.125</v>
      </c>
      <c r="M1599" s="70">
        <v>12</v>
      </c>
      <c r="N1599" s="67">
        <v>3871</v>
      </c>
      <c r="O1599" s="67" t="s">
        <v>269</v>
      </c>
      <c r="P1599" s="71">
        <v>44719</v>
      </c>
      <c r="Q1599" s="72" t="s">
        <v>2611</v>
      </c>
      <c r="R1599" s="170"/>
      <c r="S1599" s="68"/>
      <c r="T1599" s="73"/>
      <c r="U1599" s="73"/>
      <c r="V1599" s="73"/>
      <c r="W1599" s="73"/>
      <c r="X1599" s="73"/>
      <c r="Y1599" s="250" t="s">
        <v>269</v>
      </c>
    </row>
    <row r="1600" spans="2:25">
      <c r="B1600" s="27"/>
      <c r="C1600" s="68" t="s">
        <v>2609</v>
      </c>
      <c r="D1600" s="68" t="s">
        <v>301</v>
      </c>
      <c r="E1600" s="69">
        <v>8.3437000000000001</v>
      </c>
      <c r="F1600" s="69">
        <v>7.375</v>
      </c>
      <c r="G1600" s="69">
        <v>1.5</v>
      </c>
      <c r="H1600" s="69">
        <f t="shared" si="155"/>
        <v>11.3437</v>
      </c>
      <c r="I1600" s="69">
        <f t="shared" si="156"/>
        <v>10.375</v>
      </c>
      <c r="J1600" s="67" t="s">
        <v>302</v>
      </c>
      <c r="K1600" s="69">
        <v>34.031199999999998</v>
      </c>
      <c r="L1600" s="69">
        <v>20.75</v>
      </c>
      <c r="M1600" s="70">
        <v>6</v>
      </c>
      <c r="N1600" s="67">
        <v>3871</v>
      </c>
      <c r="O1600" s="67" t="s">
        <v>269</v>
      </c>
      <c r="P1600" s="71">
        <v>44719</v>
      </c>
      <c r="Q1600" s="72" t="s">
        <v>2611</v>
      </c>
      <c r="R1600" s="170"/>
      <c r="S1600" s="68"/>
      <c r="T1600" s="73"/>
      <c r="U1600" s="73"/>
      <c r="V1600" s="73"/>
      <c r="W1600" s="73"/>
      <c r="X1600" s="73"/>
      <c r="Y1600" s="250" t="s">
        <v>269</v>
      </c>
    </row>
    <row r="1601" spans="1:25">
      <c r="B1601" s="25"/>
      <c r="C1601" s="68" t="s">
        <v>2610</v>
      </c>
      <c r="D1601" s="68" t="s">
        <v>2035</v>
      </c>
      <c r="E1601" s="69">
        <v>8.25</v>
      </c>
      <c r="F1601" s="69">
        <v>7.25</v>
      </c>
      <c r="G1601" s="69">
        <v>2.375</v>
      </c>
      <c r="H1601" s="69">
        <f t="shared" si="155"/>
        <v>13</v>
      </c>
      <c r="I1601" s="69">
        <f t="shared" si="156"/>
        <v>12</v>
      </c>
      <c r="J1601" s="67" t="s">
        <v>302</v>
      </c>
      <c r="K1601" s="69">
        <v>39.000300000000003</v>
      </c>
      <c r="L1601" s="69">
        <v>24.0002</v>
      </c>
      <c r="M1601" s="70">
        <v>6</v>
      </c>
      <c r="N1601" s="67">
        <v>3871</v>
      </c>
      <c r="O1601" s="67" t="s">
        <v>269</v>
      </c>
      <c r="P1601" s="71">
        <v>44719</v>
      </c>
      <c r="Q1601" s="72" t="s">
        <v>2611</v>
      </c>
      <c r="R1601" s="170"/>
      <c r="S1601" s="68"/>
      <c r="T1601" s="73"/>
      <c r="U1601" s="73"/>
      <c r="V1601" s="73"/>
      <c r="W1601" s="73"/>
      <c r="X1601" s="73"/>
      <c r="Y1601" s="250" t="s">
        <v>269</v>
      </c>
    </row>
    <row r="1602" spans="1:25" s="181" customFormat="1">
      <c r="A1602" s="176"/>
      <c r="B1602" s="177"/>
      <c r="C1602" s="174" t="s">
        <v>2780</v>
      </c>
      <c r="D1602" s="182" t="s">
        <v>301</v>
      </c>
      <c r="E1602" s="69">
        <v>5.806</v>
      </c>
      <c r="F1602" s="69">
        <v>2.931</v>
      </c>
      <c r="G1602" s="69">
        <v>1.333</v>
      </c>
      <c r="H1602" s="69">
        <f>(E1602+G1602*2)</f>
        <v>8.4719999999999995</v>
      </c>
      <c r="I1602" s="69">
        <f>(F1602+G1602*2)</f>
        <v>5.5969999999999995</v>
      </c>
      <c r="J1602" s="175" t="s">
        <v>318</v>
      </c>
      <c r="K1602" s="69">
        <v>34.139000000000003</v>
      </c>
      <c r="L1602" s="69">
        <v>28.75</v>
      </c>
      <c r="M1602" s="70">
        <v>20</v>
      </c>
      <c r="N1602" s="70">
        <v>3872</v>
      </c>
      <c r="O1602" s="70" t="s">
        <v>269</v>
      </c>
      <c r="P1602" s="71">
        <v>44868</v>
      </c>
      <c r="Q1602" s="179"/>
      <c r="R1602" s="216"/>
      <c r="S1602" s="180"/>
      <c r="T1602" s="178"/>
      <c r="U1602" s="178"/>
      <c r="V1602" s="178"/>
      <c r="W1602" s="178"/>
      <c r="X1602" s="178"/>
      <c r="Y1602" s="206" t="s">
        <v>269</v>
      </c>
    </row>
    <row r="1603" spans="1:25">
      <c r="B1603" s="26"/>
      <c r="C1603" s="39" t="s">
        <v>2779</v>
      </c>
      <c r="D1603" s="39" t="s">
        <v>301</v>
      </c>
      <c r="E1603" s="40">
        <v>7.5</v>
      </c>
      <c r="F1603" s="40">
        <v>5.5</v>
      </c>
      <c r="G1603" s="40">
        <v>0.625</v>
      </c>
      <c r="H1603" s="40">
        <f t="shared" si="155"/>
        <v>8.75</v>
      </c>
      <c r="I1603" s="40">
        <f t="shared" si="156"/>
        <v>6.75</v>
      </c>
      <c r="J1603" s="38"/>
      <c r="K1603" s="40"/>
      <c r="L1603" s="40"/>
      <c r="M1603" s="61"/>
      <c r="N1603" s="38">
        <v>3870</v>
      </c>
      <c r="O1603" s="38"/>
      <c r="P1603" s="57"/>
      <c r="Q1603" s="65"/>
      <c r="R1603" s="168"/>
      <c r="S1603" s="39"/>
      <c r="T1603" s="43"/>
      <c r="U1603" s="43"/>
      <c r="V1603" s="43"/>
      <c r="W1603" s="43"/>
      <c r="X1603" s="43"/>
      <c r="Y1603" s="250"/>
    </row>
    <row r="1604" spans="1:25">
      <c r="B1604" s="27"/>
      <c r="C1604" s="68" t="s">
        <v>2577</v>
      </c>
      <c r="D1604" s="68" t="s">
        <v>301</v>
      </c>
      <c r="E1604" s="69">
        <v>10.5</v>
      </c>
      <c r="F1604" s="69">
        <v>8.5</v>
      </c>
      <c r="G1604" s="69">
        <v>0.625</v>
      </c>
      <c r="H1604" s="69">
        <f t="shared" si="155"/>
        <v>11.75</v>
      </c>
      <c r="I1604" s="69">
        <f t="shared" si="156"/>
        <v>9.75</v>
      </c>
      <c r="J1604" s="67" t="s">
        <v>318</v>
      </c>
      <c r="K1604" s="69">
        <v>11.8125</v>
      </c>
      <c r="L1604" s="69">
        <v>19.53125</v>
      </c>
      <c r="M1604" s="70">
        <v>2</v>
      </c>
      <c r="N1604" s="67">
        <v>3874</v>
      </c>
      <c r="O1604" s="67" t="s">
        <v>1351</v>
      </c>
      <c r="P1604" s="71">
        <v>44669</v>
      </c>
      <c r="Q1604" s="72"/>
      <c r="R1604" s="170"/>
      <c r="S1604" s="68"/>
      <c r="T1604" s="73"/>
      <c r="U1604" s="73"/>
      <c r="V1604" s="73"/>
      <c r="W1604" s="73"/>
      <c r="X1604" s="73"/>
      <c r="Y1604" s="250" t="s">
        <v>1351</v>
      </c>
    </row>
    <row r="1605" spans="1:25">
      <c r="B1605" s="26"/>
      <c r="C1605" s="39" t="s">
        <v>2553</v>
      </c>
      <c r="D1605" s="39" t="s">
        <v>306</v>
      </c>
      <c r="E1605" s="40">
        <v>8.3125</v>
      </c>
      <c r="F1605" s="40">
        <v>4.25</v>
      </c>
      <c r="G1605" s="40">
        <v>2.5</v>
      </c>
      <c r="H1605" s="40">
        <f t="shared" si="155"/>
        <v>13.3125</v>
      </c>
      <c r="I1605" s="40">
        <f t="shared" si="156"/>
        <v>9.25</v>
      </c>
      <c r="J1605" s="38"/>
      <c r="K1605" s="40"/>
      <c r="L1605" s="40"/>
      <c r="M1605" s="61"/>
      <c r="N1605" s="38">
        <v>3875</v>
      </c>
      <c r="O1605" s="38"/>
      <c r="P1605" s="57"/>
      <c r="Q1605" s="65"/>
      <c r="R1605" s="168"/>
      <c r="S1605" s="39"/>
      <c r="T1605" s="43"/>
      <c r="U1605" s="43"/>
      <c r="V1605" s="43"/>
      <c r="W1605" s="43"/>
      <c r="X1605" s="43"/>
      <c r="Y1605" s="250"/>
    </row>
    <row r="1606" spans="1:25">
      <c r="B1606" s="26"/>
      <c r="C1606" s="45" t="s">
        <v>2552</v>
      </c>
      <c r="D1606" s="45" t="s">
        <v>301</v>
      </c>
      <c r="E1606" s="46">
        <v>8.1875</v>
      </c>
      <c r="F1606" s="46">
        <v>4.125</v>
      </c>
      <c r="G1606" s="46">
        <v>2.5</v>
      </c>
      <c r="H1606" s="46">
        <f t="shared" si="155"/>
        <v>13.1875</v>
      </c>
      <c r="I1606" s="46">
        <f t="shared" si="156"/>
        <v>9.125</v>
      </c>
      <c r="J1606" s="44"/>
      <c r="K1606" s="46"/>
      <c r="L1606" s="46"/>
      <c r="M1606" s="60"/>
      <c r="N1606" s="44">
        <v>3875</v>
      </c>
      <c r="O1606" s="44"/>
      <c r="P1606" s="53"/>
      <c r="Q1606" s="66"/>
      <c r="R1606" s="167"/>
      <c r="S1606" s="45"/>
      <c r="T1606" s="49"/>
      <c r="U1606" s="49"/>
      <c r="V1606" s="49"/>
      <c r="W1606" s="49"/>
      <c r="X1606" s="49"/>
      <c r="Y1606" s="250"/>
    </row>
    <row r="1607" spans="1:25">
      <c r="B1607" s="26"/>
      <c r="C1607" s="68" t="s">
        <v>2554</v>
      </c>
      <c r="D1607" s="68" t="s">
        <v>306</v>
      </c>
      <c r="E1607" s="69">
        <v>3.625</v>
      </c>
      <c r="F1607" s="69">
        <v>2.875</v>
      </c>
      <c r="G1607" s="69">
        <v>0.75</v>
      </c>
      <c r="H1607" s="69">
        <f t="shared" si="155"/>
        <v>5.125</v>
      </c>
      <c r="I1607" s="69">
        <f t="shared" si="156"/>
        <v>4.375</v>
      </c>
      <c r="J1607" s="67"/>
      <c r="K1607" s="69"/>
      <c r="L1607" s="69"/>
      <c r="M1607" s="70"/>
      <c r="N1607" s="67">
        <v>3876</v>
      </c>
      <c r="O1607" s="67"/>
      <c r="P1607" s="71"/>
      <c r="Q1607" s="72"/>
      <c r="R1607" s="170"/>
      <c r="S1607" s="68"/>
      <c r="T1607" s="73"/>
      <c r="U1607" s="73"/>
      <c r="V1607" s="73"/>
      <c r="W1607" s="73"/>
      <c r="X1607" s="73"/>
      <c r="Y1607" s="250"/>
    </row>
    <row r="1608" spans="1:25">
      <c r="B1608" s="26"/>
      <c r="C1608" s="68" t="s">
        <v>2556</v>
      </c>
      <c r="D1608" s="68" t="s">
        <v>301</v>
      </c>
      <c r="E1608" s="69">
        <v>3.5</v>
      </c>
      <c r="F1608" s="69">
        <v>2.75</v>
      </c>
      <c r="G1608" s="69">
        <v>1.5</v>
      </c>
      <c r="H1608" s="69">
        <f t="shared" si="155"/>
        <v>6.5</v>
      </c>
      <c r="I1608" s="69">
        <f t="shared" si="156"/>
        <v>5.75</v>
      </c>
      <c r="J1608" s="67"/>
      <c r="K1608" s="69"/>
      <c r="L1608" s="69"/>
      <c r="M1608" s="70"/>
      <c r="N1608" s="67">
        <v>3876</v>
      </c>
      <c r="O1608" s="67"/>
      <c r="P1608" s="71"/>
      <c r="Q1608" s="72"/>
      <c r="R1608" s="170"/>
      <c r="S1608" s="68"/>
      <c r="T1608" s="73"/>
      <c r="U1608" s="73"/>
      <c r="V1608" s="73"/>
      <c r="W1608" s="73"/>
      <c r="X1608" s="73"/>
      <c r="Y1608" s="250"/>
    </row>
    <row r="1609" spans="1:25">
      <c r="B1609" s="26"/>
      <c r="C1609" s="39" t="s">
        <v>2555</v>
      </c>
      <c r="D1609" s="39" t="s">
        <v>306</v>
      </c>
      <c r="E1609" s="40">
        <v>2.625</v>
      </c>
      <c r="F1609" s="40">
        <v>2.375</v>
      </c>
      <c r="G1609" s="40">
        <v>0.75</v>
      </c>
      <c r="H1609" s="40">
        <f t="shared" si="155"/>
        <v>4.125</v>
      </c>
      <c r="I1609" s="40">
        <f t="shared" si="156"/>
        <v>3.875</v>
      </c>
      <c r="J1609" s="38"/>
      <c r="K1609" s="40"/>
      <c r="L1609" s="40"/>
      <c r="M1609" s="61"/>
      <c r="N1609" s="38">
        <v>3877</v>
      </c>
      <c r="O1609" s="38"/>
      <c r="P1609" s="57"/>
      <c r="Q1609" s="65"/>
      <c r="R1609" s="168"/>
      <c r="S1609" s="39"/>
      <c r="T1609" s="43"/>
      <c r="U1609" s="43"/>
      <c r="V1609" s="43"/>
      <c r="W1609" s="43"/>
      <c r="X1609" s="43"/>
      <c r="Y1609" s="250"/>
    </row>
    <row r="1610" spans="1:25">
      <c r="B1610" s="26"/>
      <c r="C1610" s="45" t="s">
        <v>2557</v>
      </c>
      <c r="D1610" s="45" t="s">
        <v>301</v>
      </c>
      <c r="E1610" s="46">
        <v>2.5</v>
      </c>
      <c r="F1610" s="46">
        <v>2.25</v>
      </c>
      <c r="G1610" s="46">
        <v>1.6875</v>
      </c>
      <c r="H1610" s="46">
        <f t="shared" si="155"/>
        <v>5.875</v>
      </c>
      <c r="I1610" s="46">
        <f t="shared" si="156"/>
        <v>5.625</v>
      </c>
      <c r="J1610" s="44"/>
      <c r="K1610" s="46"/>
      <c r="L1610" s="46"/>
      <c r="M1610" s="60"/>
      <c r="N1610" s="44">
        <v>3877</v>
      </c>
      <c r="O1610" s="44"/>
      <c r="P1610" s="53"/>
      <c r="Q1610" s="66"/>
      <c r="R1610" s="167"/>
      <c r="S1610" s="45"/>
      <c r="T1610" s="49"/>
      <c r="U1610" s="49"/>
      <c r="V1610" s="49"/>
      <c r="W1610" s="49"/>
      <c r="X1610" s="49"/>
      <c r="Y1610" s="250"/>
    </row>
    <row r="1611" spans="1:25">
      <c r="B1611" s="26"/>
      <c r="C1611" s="68" t="s">
        <v>2558</v>
      </c>
      <c r="D1611" s="68" t="s">
        <v>301</v>
      </c>
      <c r="E1611" s="69">
        <v>9</v>
      </c>
      <c r="F1611" s="69">
        <v>9</v>
      </c>
      <c r="G1611" s="69">
        <v>1.4375</v>
      </c>
      <c r="H1611" s="69">
        <f t="shared" si="155"/>
        <v>11.875</v>
      </c>
      <c r="I1611" s="69">
        <f t="shared" si="156"/>
        <v>11.875</v>
      </c>
      <c r="J1611" s="67" t="s">
        <v>318</v>
      </c>
      <c r="K1611" s="69">
        <v>11.875</v>
      </c>
      <c r="L1611" s="69">
        <v>23.6875</v>
      </c>
      <c r="M1611" s="70">
        <v>2</v>
      </c>
      <c r="N1611" s="67">
        <v>3878</v>
      </c>
      <c r="O1611" s="67"/>
      <c r="P1611" s="71">
        <v>44669</v>
      </c>
      <c r="Q1611" s="72"/>
      <c r="R1611" s="170"/>
      <c r="S1611" s="68"/>
      <c r="T1611" s="73"/>
      <c r="U1611" s="73"/>
      <c r="V1611" s="73"/>
      <c r="W1611" s="73"/>
      <c r="X1611" s="73"/>
      <c r="Y1611" s="250"/>
    </row>
    <row r="1612" spans="1:25">
      <c r="B1612" s="26"/>
      <c r="C1612" s="45" t="s">
        <v>2559</v>
      </c>
      <c r="D1612" s="45" t="s">
        <v>306</v>
      </c>
      <c r="E1612" s="46">
        <v>9.125</v>
      </c>
      <c r="F1612" s="46">
        <v>9.125</v>
      </c>
      <c r="G1612" s="46">
        <v>2</v>
      </c>
      <c r="H1612" s="46">
        <f t="shared" si="155"/>
        <v>13.125</v>
      </c>
      <c r="I1612" s="46">
        <f t="shared" si="156"/>
        <v>13.125</v>
      </c>
      <c r="J1612" s="44"/>
      <c r="K1612" s="46"/>
      <c r="L1612" s="46"/>
      <c r="M1612" s="60"/>
      <c r="N1612" s="44">
        <v>3879</v>
      </c>
      <c r="O1612" s="44"/>
      <c r="P1612" s="53"/>
      <c r="Q1612" s="66"/>
      <c r="R1612" s="167"/>
      <c r="S1612" s="45"/>
      <c r="T1612" s="49"/>
      <c r="U1612" s="49"/>
      <c r="V1612" s="49"/>
      <c r="W1612" s="49"/>
      <c r="X1612" s="49"/>
      <c r="Y1612" s="250"/>
    </row>
    <row r="1613" spans="1:25">
      <c r="B1613" s="26"/>
      <c r="C1613" s="39" t="s">
        <v>2560</v>
      </c>
      <c r="D1613" s="39" t="s">
        <v>301</v>
      </c>
      <c r="E1613" s="40">
        <v>9</v>
      </c>
      <c r="F1613" s="40">
        <v>9</v>
      </c>
      <c r="G1613" s="40">
        <v>3.75</v>
      </c>
      <c r="H1613" s="40">
        <f t="shared" si="155"/>
        <v>16.5</v>
      </c>
      <c r="I1613" s="40">
        <f t="shared" si="156"/>
        <v>16.5</v>
      </c>
      <c r="J1613" s="38"/>
      <c r="K1613" s="40"/>
      <c r="L1613" s="40"/>
      <c r="M1613" s="61"/>
      <c r="N1613" s="38">
        <v>3879</v>
      </c>
      <c r="O1613" s="38"/>
      <c r="P1613" s="57"/>
      <c r="Q1613" s="65"/>
      <c r="R1613" s="168"/>
      <c r="S1613" s="39"/>
      <c r="T1613" s="43"/>
      <c r="U1613" s="43"/>
      <c r="V1613" s="43"/>
      <c r="W1613" s="43"/>
      <c r="X1613" s="43"/>
      <c r="Y1613" s="250"/>
    </row>
    <row r="1614" spans="1:25">
      <c r="B1614" s="26"/>
      <c r="C1614" s="68" t="s">
        <v>2572</v>
      </c>
      <c r="D1614" s="68" t="s">
        <v>2035</v>
      </c>
      <c r="E1614" s="69">
        <v>2.75</v>
      </c>
      <c r="F1614" s="69">
        <v>2.75</v>
      </c>
      <c r="G1614" s="69">
        <v>1.5</v>
      </c>
      <c r="H1614" s="69">
        <f t="shared" si="155"/>
        <v>5.75</v>
      </c>
      <c r="I1614" s="69">
        <f t="shared" si="156"/>
        <v>5.75</v>
      </c>
      <c r="J1614" s="67"/>
      <c r="K1614" s="69"/>
      <c r="L1614" s="69"/>
      <c r="M1614" s="70"/>
      <c r="N1614" s="67">
        <v>3880</v>
      </c>
      <c r="O1614" s="67"/>
      <c r="P1614" s="71"/>
      <c r="Q1614" s="72"/>
      <c r="R1614" s="170"/>
      <c r="S1614" s="68"/>
      <c r="T1614" s="73"/>
      <c r="U1614" s="73"/>
      <c r="V1614" s="73"/>
      <c r="W1614" s="73"/>
      <c r="X1614" s="73"/>
      <c r="Y1614" s="250"/>
    </row>
    <row r="1615" spans="1:25">
      <c r="B1615" s="26"/>
      <c r="C1615" s="39" t="s">
        <v>2561</v>
      </c>
      <c r="D1615" s="81" t="s">
        <v>306</v>
      </c>
      <c r="E1615" s="40">
        <v>2.125</v>
      </c>
      <c r="F1615" s="40">
        <v>1.875</v>
      </c>
      <c r="G1615" s="40">
        <v>0.75</v>
      </c>
      <c r="H1615" s="40">
        <f t="shared" si="155"/>
        <v>3.625</v>
      </c>
      <c r="I1615" s="40">
        <f t="shared" si="156"/>
        <v>3.375</v>
      </c>
      <c r="J1615" s="38"/>
      <c r="K1615" s="40"/>
      <c r="L1615" s="40"/>
      <c r="M1615" s="61"/>
      <c r="N1615" s="38">
        <v>3881</v>
      </c>
      <c r="O1615" s="38"/>
      <c r="P1615" s="57"/>
      <c r="Q1615" s="65"/>
      <c r="R1615" s="168"/>
      <c r="S1615" s="39"/>
      <c r="T1615" s="43"/>
      <c r="U1615" s="43"/>
      <c r="V1615" s="43"/>
      <c r="W1615" s="43"/>
      <c r="X1615" s="43"/>
      <c r="Y1615" s="250"/>
    </row>
    <row r="1616" spans="1:25">
      <c r="B1616" s="26"/>
      <c r="C1616" s="45" t="s">
        <v>2564</v>
      </c>
      <c r="D1616" s="82" t="s">
        <v>301</v>
      </c>
      <c r="E1616" s="46">
        <v>2</v>
      </c>
      <c r="F1616" s="46">
        <v>1.75</v>
      </c>
      <c r="G1616" s="46">
        <v>1.625</v>
      </c>
      <c r="H1616" s="46">
        <f t="shared" si="155"/>
        <v>5.25</v>
      </c>
      <c r="I1616" s="46">
        <f t="shared" si="156"/>
        <v>5</v>
      </c>
      <c r="J1616" s="44"/>
      <c r="K1616" s="46"/>
      <c r="L1616" s="46"/>
      <c r="M1616" s="60"/>
      <c r="N1616" s="44">
        <v>3881</v>
      </c>
      <c r="O1616" s="44"/>
      <c r="P1616" s="53"/>
      <c r="Q1616" s="66"/>
      <c r="R1616" s="167"/>
      <c r="S1616" s="45"/>
      <c r="T1616" s="49"/>
      <c r="U1616" s="49"/>
      <c r="V1616" s="49"/>
      <c r="W1616" s="49"/>
      <c r="X1616" s="49"/>
      <c r="Y1616" s="250"/>
    </row>
    <row r="1617" spans="2:25">
      <c r="B1617" s="27"/>
      <c r="C1617" s="68" t="s">
        <v>2565</v>
      </c>
      <c r="D1617" s="83" t="s">
        <v>301</v>
      </c>
      <c r="E1617" s="69">
        <v>2.5</v>
      </c>
      <c r="F1617" s="69">
        <v>2.25</v>
      </c>
      <c r="G1617" s="69">
        <v>1.3125</v>
      </c>
      <c r="H1617" s="69">
        <f t="shared" si="155"/>
        <v>5.125</v>
      </c>
      <c r="I1617" s="69">
        <f t="shared" si="156"/>
        <v>4.875</v>
      </c>
      <c r="J1617" s="67"/>
      <c r="K1617" s="69"/>
      <c r="L1617" s="69"/>
      <c r="M1617" s="70"/>
      <c r="N1617" s="67">
        <v>3882</v>
      </c>
      <c r="O1617" s="67"/>
      <c r="P1617" s="71"/>
      <c r="Q1617" s="72"/>
      <c r="R1617" s="170"/>
      <c r="S1617" s="68"/>
      <c r="T1617" s="73"/>
      <c r="U1617" s="73"/>
      <c r="V1617" s="73"/>
      <c r="W1617" s="73"/>
      <c r="X1617" s="73"/>
      <c r="Y1617" s="250"/>
    </row>
    <row r="1618" spans="2:25">
      <c r="B1618" s="26"/>
      <c r="C1618" s="45" t="s">
        <v>2562</v>
      </c>
      <c r="D1618" s="82" t="s">
        <v>306</v>
      </c>
      <c r="E1618" s="46">
        <v>2.125</v>
      </c>
      <c r="F1618" s="46">
        <v>1.875</v>
      </c>
      <c r="G1618" s="46">
        <v>0.75</v>
      </c>
      <c r="H1618" s="46">
        <f t="shared" si="155"/>
        <v>3.625</v>
      </c>
      <c r="I1618" s="46">
        <f t="shared" si="156"/>
        <v>3.375</v>
      </c>
      <c r="J1618" s="44"/>
      <c r="K1618" s="46"/>
      <c r="L1618" s="46"/>
      <c r="M1618" s="60"/>
      <c r="N1618" s="44">
        <v>3883</v>
      </c>
      <c r="O1618" s="44"/>
      <c r="P1618" s="53"/>
      <c r="Q1618" s="66"/>
      <c r="R1618" s="167"/>
      <c r="S1618" s="45"/>
      <c r="T1618" s="49"/>
      <c r="U1618" s="49"/>
      <c r="V1618" s="49"/>
      <c r="W1618" s="49"/>
      <c r="X1618" s="49"/>
      <c r="Y1618" s="250"/>
    </row>
    <row r="1619" spans="2:25">
      <c r="B1619" s="26"/>
      <c r="C1619" s="39" t="s">
        <v>2566</v>
      </c>
      <c r="D1619" s="81" t="s">
        <v>301</v>
      </c>
      <c r="E1619" s="40">
        <v>2</v>
      </c>
      <c r="F1619" s="40">
        <v>1.75</v>
      </c>
      <c r="G1619" s="40">
        <v>1.25</v>
      </c>
      <c r="H1619" s="40">
        <f t="shared" si="155"/>
        <v>4.5</v>
      </c>
      <c r="I1619" s="40">
        <f t="shared" si="156"/>
        <v>4.25</v>
      </c>
      <c r="J1619" s="38"/>
      <c r="K1619" s="40"/>
      <c r="L1619" s="40"/>
      <c r="M1619" s="61"/>
      <c r="N1619" s="38">
        <v>3883</v>
      </c>
      <c r="O1619" s="38"/>
      <c r="P1619" s="57"/>
      <c r="Q1619" s="65"/>
      <c r="R1619" s="168"/>
      <c r="S1619" s="39"/>
      <c r="T1619" s="43"/>
      <c r="U1619" s="43"/>
      <c r="V1619" s="43"/>
      <c r="W1619" s="43"/>
      <c r="X1619" s="43"/>
      <c r="Y1619" s="250"/>
    </row>
    <row r="1620" spans="2:25">
      <c r="B1620" s="26"/>
      <c r="C1620" s="68" t="s">
        <v>2563</v>
      </c>
      <c r="D1620" s="83" t="s">
        <v>306</v>
      </c>
      <c r="E1620" s="69">
        <v>2.3125</v>
      </c>
      <c r="F1620" s="69">
        <v>1.6875</v>
      </c>
      <c r="G1620" s="69">
        <v>0.75</v>
      </c>
      <c r="H1620" s="69">
        <f t="shared" si="155"/>
        <v>3.8125</v>
      </c>
      <c r="I1620" s="69">
        <f t="shared" si="156"/>
        <v>3.1875</v>
      </c>
      <c r="J1620" s="67"/>
      <c r="K1620" s="69"/>
      <c r="L1620" s="69"/>
      <c r="M1620" s="70"/>
      <c r="N1620" s="67">
        <v>3884</v>
      </c>
      <c r="O1620" s="67"/>
      <c r="P1620" s="71"/>
      <c r="Q1620" s="72"/>
      <c r="R1620" s="170"/>
      <c r="S1620" s="68"/>
      <c r="T1620" s="73"/>
      <c r="U1620" s="73"/>
      <c r="V1620" s="73"/>
      <c r="W1620" s="73"/>
      <c r="X1620" s="73"/>
      <c r="Y1620" s="250"/>
    </row>
    <row r="1621" spans="2:25">
      <c r="B1621" s="26"/>
      <c r="C1621" s="68" t="s">
        <v>2567</v>
      </c>
      <c r="D1621" s="83" t="s">
        <v>301</v>
      </c>
      <c r="E1621" s="69">
        <v>2.1875</v>
      </c>
      <c r="F1621" s="69">
        <v>1.5625</v>
      </c>
      <c r="G1621" s="69">
        <v>0.875</v>
      </c>
      <c r="H1621" s="69">
        <f t="shared" si="155"/>
        <v>3.9375</v>
      </c>
      <c r="I1621" s="69">
        <f t="shared" si="156"/>
        <v>3.3125</v>
      </c>
      <c r="J1621" s="67"/>
      <c r="K1621" s="69"/>
      <c r="L1621" s="69"/>
      <c r="M1621" s="70"/>
      <c r="N1621" s="67">
        <v>3884</v>
      </c>
      <c r="O1621" s="67"/>
      <c r="P1621" s="71"/>
      <c r="Q1621" s="72"/>
      <c r="R1621" s="170"/>
      <c r="S1621" s="68"/>
      <c r="T1621" s="73"/>
      <c r="U1621" s="73"/>
      <c r="V1621" s="73"/>
      <c r="W1621" s="73"/>
      <c r="X1621" s="73"/>
      <c r="Y1621" s="250"/>
    </row>
    <row r="1622" spans="2:25">
      <c r="B1622" s="26"/>
      <c r="C1622" s="68" t="s">
        <v>2619</v>
      </c>
      <c r="D1622" s="83" t="s">
        <v>306</v>
      </c>
      <c r="E1622" s="69">
        <v>15.625</v>
      </c>
      <c r="F1622" s="69">
        <v>9.1562999999999999</v>
      </c>
      <c r="G1622" s="69">
        <v>0.90629999999999999</v>
      </c>
      <c r="H1622" s="69">
        <f t="shared" si="155"/>
        <v>17.4376</v>
      </c>
      <c r="I1622" s="69">
        <f t="shared" si="156"/>
        <v>10.9689</v>
      </c>
      <c r="J1622" s="67" t="s">
        <v>302</v>
      </c>
      <c r="K1622" s="69">
        <v>34.875</v>
      </c>
      <c r="L1622" s="69">
        <v>21.937999999999999</v>
      </c>
      <c r="M1622" s="70">
        <v>4</v>
      </c>
      <c r="N1622" s="67">
        <v>3885</v>
      </c>
      <c r="O1622" s="67" t="s">
        <v>2202</v>
      </c>
      <c r="P1622" s="71">
        <v>44743</v>
      </c>
      <c r="Q1622" s="72"/>
      <c r="R1622" s="170"/>
      <c r="S1622" s="68"/>
      <c r="T1622" s="73"/>
      <c r="U1622" s="73"/>
      <c r="V1622" s="73"/>
      <c r="W1622" s="73"/>
      <c r="X1622" s="73"/>
      <c r="Y1622" s="250" t="s">
        <v>2202</v>
      </c>
    </row>
    <row r="1623" spans="2:25">
      <c r="B1623" s="26"/>
      <c r="C1623" s="68" t="s">
        <v>2614</v>
      </c>
      <c r="D1623" s="83" t="s">
        <v>301</v>
      </c>
      <c r="E1623" s="69">
        <v>15.4375</v>
      </c>
      <c r="F1623" s="69">
        <v>9</v>
      </c>
      <c r="G1623" s="69">
        <v>0.96875</v>
      </c>
      <c r="H1623" s="69">
        <f t="shared" si="155"/>
        <v>17.375</v>
      </c>
      <c r="I1623" s="69">
        <f t="shared" si="156"/>
        <v>10.9375</v>
      </c>
      <c r="J1623" s="67" t="s">
        <v>302</v>
      </c>
      <c r="K1623" s="69">
        <v>34.75</v>
      </c>
      <c r="L1623" s="69">
        <v>21.875</v>
      </c>
      <c r="M1623" s="70">
        <v>4</v>
      </c>
      <c r="N1623" s="67">
        <v>3885</v>
      </c>
      <c r="O1623" s="67" t="s">
        <v>2761</v>
      </c>
      <c r="P1623" s="71">
        <v>44743</v>
      </c>
      <c r="Q1623" s="72"/>
      <c r="R1623" s="170"/>
      <c r="S1623" s="68"/>
      <c r="T1623" s="73"/>
      <c r="U1623" s="73"/>
      <c r="V1623" s="73"/>
      <c r="W1623" s="73"/>
      <c r="X1623" s="73"/>
      <c r="Y1623" s="250" t="s">
        <v>2761</v>
      </c>
    </row>
    <row r="1624" spans="2:25">
      <c r="B1624" s="26"/>
      <c r="C1624" s="68" t="s">
        <v>2613</v>
      </c>
      <c r="D1624" s="83" t="s">
        <v>1742</v>
      </c>
      <c r="E1624" s="69">
        <v>11.5</v>
      </c>
      <c r="F1624" s="69">
        <v>8.875</v>
      </c>
      <c r="G1624" s="69">
        <v>0.5</v>
      </c>
      <c r="H1624" s="69">
        <f t="shared" si="155"/>
        <v>12.5</v>
      </c>
      <c r="I1624" s="69">
        <f t="shared" si="156"/>
        <v>9.875</v>
      </c>
      <c r="J1624" s="67" t="s">
        <v>302</v>
      </c>
      <c r="K1624" s="69">
        <v>25</v>
      </c>
      <c r="L1624" s="69">
        <v>29.625</v>
      </c>
      <c r="M1624" s="70">
        <v>6</v>
      </c>
      <c r="N1624" s="67">
        <v>3885</v>
      </c>
      <c r="O1624" s="67"/>
      <c r="P1624" s="71">
        <v>44743</v>
      </c>
      <c r="Q1624" s="72"/>
      <c r="R1624" s="170"/>
      <c r="S1624" s="68"/>
      <c r="T1624" s="73"/>
      <c r="U1624" s="73"/>
      <c r="V1624" s="73"/>
      <c r="W1624" s="73"/>
      <c r="X1624" s="73"/>
      <c r="Y1624" s="250"/>
    </row>
    <row r="1625" spans="2:25">
      <c r="B1625" s="26"/>
      <c r="C1625" s="68" t="s">
        <v>2573</v>
      </c>
      <c r="D1625" s="83" t="s">
        <v>2035</v>
      </c>
      <c r="E1625" s="69">
        <v>8.75</v>
      </c>
      <c r="F1625" s="69">
        <v>4.375</v>
      </c>
      <c r="G1625" s="69">
        <v>2.9375</v>
      </c>
      <c r="H1625" s="69"/>
      <c r="I1625" s="69"/>
      <c r="J1625" s="67"/>
      <c r="K1625" s="69"/>
      <c r="L1625" s="69"/>
      <c r="M1625" s="70"/>
      <c r="N1625" s="67">
        <v>3886</v>
      </c>
      <c r="O1625" s="67"/>
      <c r="P1625" s="71"/>
      <c r="Q1625" s="72"/>
      <c r="R1625" s="170"/>
      <c r="S1625" s="68"/>
      <c r="T1625" s="73"/>
      <c r="U1625" s="73"/>
      <c r="V1625" s="73"/>
      <c r="W1625" s="73"/>
      <c r="X1625" s="73"/>
      <c r="Y1625" s="250"/>
    </row>
    <row r="1626" spans="2:25">
      <c r="B1626" s="26"/>
      <c r="C1626" s="68" t="s">
        <v>2568</v>
      </c>
      <c r="D1626" s="83" t="s">
        <v>306</v>
      </c>
      <c r="E1626" s="69">
        <v>10.125</v>
      </c>
      <c r="F1626" s="69">
        <v>5.125</v>
      </c>
      <c r="G1626" s="69">
        <v>2.75</v>
      </c>
      <c r="H1626" s="69"/>
      <c r="I1626" s="69"/>
      <c r="J1626" s="67"/>
      <c r="K1626" s="69"/>
      <c r="L1626" s="69"/>
      <c r="M1626" s="70"/>
      <c r="N1626" s="67">
        <v>3888</v>
      </c>
      <c r="O1626" s="67"/>
      <c r="P1626" s="71"/>
      <c r="Q1626" s="72"/>
      <c r="R1626" s="170"/>
      <c r="S1626" s="68"/>
      <c r="T1626" s="73"/>
      <c r="U1626" s="73"/>
      <c r="V1626" s="73"/>
      <c r="W1626" s="73"/>
      <c r="X1626" s="73"/>
      <c r="Y1626" s="250"/>
    </row>
    <row r="1627" spans="2:25">
      <c r="B1627" s="26"/>
      <c r="C1627" s="68" t="s">
        <v>2574</v>
      </c>
      <c r="D1627" s="83" t="s">
        <v>301</v>
      </c>
      <c r="E1627" s="69">
        <v>10</v>
      </c>
      <c r="F1627" s="69">
        <v>5</v>
      </c>
      <c r="G1627" s="69">
        <v>2.75</v>
      </c>
      <c r="H1627" s="69"/>
      <c r="I1627" s="69"/>
      <c r="J1627" s="67"/>
      <c r="K1627" s="69"/>
      <c r="L1627" s="69"/>
      <c r="M1627" s="70"/>
      <c r="N1627" s="67">
        <v>3888</v>
      </c>
      <c r="O1627" s="67"/>
      <c r="P1627" s="71"/>
      <c r="Q1627" s="72"/>
      <c r="R1627" s="170"/>
      <c r="S1627" s="68"/>
      <c r="T1627" s="73"/>
      <c r="U1627" s="73"/>
      <c r="V1627" s="73"/>
      <c r="W1627" s="73"/>
      <c r="X1627" s="73"/>
      <c r="Y1627" s="250"/>
    </row>
    <row r="1628" spans="2:25">
      <c r="B1628" s="26"/>
      <c r="C1628" s="39" t="s">
        <v>2569</v>
      </c>
      <c r="D1628" s="81" t="s">
        <v>306</v>
      </c>
      <c r="E1628" s="40">
        <v>10.125</v>
      </c>
      <c r="F1628" s="40">
        <v>5.125</v>
      </c>
      <c r="G1628" s="40">
        <v>2.625</v>
      </c>
      <c r="H1628" s="40"/>
      <c r="I1628" s="40"/>
      <c r="J1628" s="38"/>
      <c r="K1628" s="40"/>
      <c r="L1628" s="40"/>
      <c r="M1628" s="61"/>
      <c r="N1628" s="38">
        <v>3889</v>
      </c>
      <c r="O1628" s="38"/>
      <c r="P1628" s="57"/>
      <c r="Q1628" s="65"/>
      <c r="R1628" s="168"/>
      <c r="S1628" s="39"/>
      <c r="T1628" s="43"/>
      <c r="U1628" s="43"/>
      <c r="V1628" s="43"/>
      <c r="W1628" s="43"/>
      <c r="X1628" s="43"/>
      <c r="Y1628" s="250"/>
    </row>
    <row r="1629" spans="2:25">
      <c r="B1629" s="26"/>
      <c r="C1629" s="45" t="s">
        <v>2575</v>
      </c>
      <c r="D1629" s="82" t="s">
        <v>301</v>
      </c>
      <c r="E1629" s="46">
        <v>10</v>
      </c>
      <c r="F1629" s="46">
        <v>5</v>
      </c>
      <c r="G1629" s="46">
        <v>2.75</v>
      </c>
      <c r="H1629" s="46"/>
      <c r="I1629" s="46"/>
      <c r="J1629" s="44"/>
      <c r="K1629" s="46"/>
      <c r="L1629" s="46"/>
      <c r="M1629" s="60"/>
      <c r="N1629" s="44">
        <v>3889</v>
      </c>
      <c r="O1629" s="44"/>
      <c r="P1629" s="53"/>
      <c r="Q1629" s="66"/>
      <c r="R1629" s="167"/>
      <c r="S1629" s="45"/>
      <c r="T1629" s="49"/>
      <c r="U1629" s="49"/>
      <c r="V1629" s="49"/>
      <c r="W1629" s="49"/>
      <c r="X1629" s="49"/>
      <c r="Y1629" s="250"/>
    </row>
    <row r="1630" spans="2:25">
      <c r="B1630" s="26"/>
      <c r="C1630" s="68" t="s">
        <v>2570</v>
      </c>
      <c r="D1630" s="83" t="s">
        <v>306</v>
      </c>
      <c r="E1630" s="69">
        <v>12.125</v>
      </c>
      <c r="F1630" s="69">
        <v>12.125</v>
      </c>
      <c r="G1630" s="69">
        <v>1.5</v>
      </c>
      <c r="H1630" s="69"/>
      <c r="I1630" s="69"/>
      <c r="J1630" s="67"/>
      <c r="K1630" s="69"/>
      <c r="L1630" s="69"/>
      <c r="M1630" s="70"/>
      <c r="N1630" s="67">
        <v>3890</v>
      </c>
      <c r="O1630" s="67"/>
      <c r="P1630" s="71"/>
      <c r="Q1630" s="72"/>
      <c r="R1630" s="170"/>
      <c r="S1630" s="68"/>
      <c r="T1630" s="73"/>
      <c r="U1630" s="73"/>
      <c r="V1630" s="73"/>
      <c r="W1630" s="73"/>
      <c r="X1630" s="73"/>
      <c r="Y1630" s="250"/>
    </row>
    <row r="1631" spans="2:25">
      <c r="B1631" s="29"/>
      <c r="C1631" s="68" t="s">
        <v>2576</v>
      </c>
      <c r="D1631" s="83" t="s">
        <v>301</v>
      </c>
      <c r="E1631" s="69">
        <v>12</v>
      </c>
      <c r="F1631" s="69">
        <v>12</v>
      </c>
      <c r="G1631" s="69">
        <v>4</v>
      </c>
      <c r="H1631" s="69"/>
      <c r="I1631" s="69"/>
      <c r="J1631" s="67"/>
      <c r="K1631" s="69"/>
      <c r="L1631" s="69"/>
      <c r="M1631" s="70"/>
      <c r="N1631" s="67">
        <v>3890</v>
      </c>
      <c r="O1631" s="67"/>
      <c r="P1631" s="71"/>
      <c r="Q1631" s="72"/>
      <c r="R1631" s="170"/>
      <c r="S1631" s="68"/>
      <c r="T1631" s="73"/>
      <c r="U1631" s="73"/>
      <c r="V1631" s="73"/>
      <c r="W1631" s="73"/>
      <c r="X1631" s="73"/>
      <c r="Y1631" s="250"/>
    </row>
    <row r="1632" spans="2:25">
      <c r="B1632" s="29"/>
      <c r="C1632" s="39" t="s">
        <v>2578</v>
      </c>
      <c r="D1632" s="81" t="s">
        <v>306</v>
      </c>
      <c r="E1632" s="40">
        <v>19</v>
      </c>
      <c r="F1632" s="40">
        <v>12</v>
      </c>
      <c r="G1632" s="40">
        <v>6</v>
      </c>
      <c r="H1632" s="40"/>
      <c r="I1632" s="40"/>
      <c r="J1632" s="38"/>
      <c r="K1632" s="40"/>
      <c r="L1632" s="40"/>
      <c r="M1632" s="61"/>
      <c r="N1632" s="38">
        <v>3891</v>
      </c>
      <c r="O1632" s="38"/>
      <c r="P1632" s="57"/>
      <c r="Q1632" s="65"/>
      <c r="R1632" s="168"/>
      <c r="S1632" s="39"/>
      <c r="T1632" s="43"/>
      <c r="U1632" s="43"/>
      <c r="V1632" s="43"/>
      <c r="W1632" s="43"/>
      <c r="X1632" s="43"/>
      <c r="Y1632" s="250"/>
    </row>
    <row r="1633" spans="2:25">
      <c r="B1633" s="26"/>
      <c r="C1633" s="68" t="s">
        <v>2571</v>
      </c>
      <c r="D1633" s="83" t="s">
        <v>306</v>
      </c>
      <c r="E1633" s="69"/>
      <c r="F1633" s="69"/>
      <c r="G1633" s="69">
        <v>1.5</v>
      </c>
      <c r="H1633" s="69"/>
      <c r="I1633" s="69"/>
      <c r="J1633" s="67"/>
      <c r="K1633" s="69"/>
      <c r="L1633" s="69"/>
      <c r="M1633" s="70"/>
      <c r="N1633" s="67">
        <v>3892</v>
      </c>
      <c r="O1633" s="67"/>
      <c r="P1633" s="71"/>
      <c r="Q1633" s="72"/>
      <c r="R1633" s="170"/>
      <c r="S1633" s="68"/>
      <c r="T1633" s="73"/>
      <c r="U1633" s="73"/>
      <c r="V1633" s="73"/>
      <c r="W1633" s="73"/>
      <c r="X1633" s="73"/>
      <c r="Y1633" s="250"/>
    </row>
    <row r="1634" spans="2:25">
      <c r="B1634" s="26"/>
      <c r="C1634" s="68" t="s">
        <v>2579</v>
      </c>
      <c r="D1634" s="83" t="s">
        <v>301</v>
      </c>
      <c r="E1634" s="69">
        <v>12</v>
      </c>
      <c r="F1634" s="69">
        <v>6</v>
      </c>
      <c r="G1634" s="69">
        <v>4</v>
      </c>
      <c r="H1634" s="69"/>
      <c r="I1634" s="69"/>
      <c r="J1634" s="67"/>
      <c r="K1634" s="69"/>
      <c r="L1634" s="69"/>
      <c r="M1634" s="70"/>
      <c r="N1634" s="67">
        <v>3892</v>
      </c>
      <c r="O1634" s="67"/>
      <c r="P1634" s="71"/>
      <c r="Q1634" s="72"/>
      <c r="R1634" s="170"/>
      <c r="S1634" s="68"/>
      <c r="T1634" s="73"/>
      <c r="U1634" s="73"/>
      <c r="V1634" s="73"/>
      <c r="W1634" s="73"/>
      <c r="X1634" s="73"/>
      <c r="Y1634" s="250"/>
    </row>
    <row r="1635" spans="2:25">
      <c r="B1635" s="26"/>
      <c r="C1635" s="100" t="s">
        <v>2699</v>
      </c>
      <c r="D1635" s="130" t="s">
        <v>2025</v>
      </c>
      <c r="E1635" s="101">
        <v>12.8125</v>
      </c>
      <c r="F1635" s="101">
        <v>3.4375</v>
      </c>
      <c r="G1635" s="101">
        <v>2.5</v>
      </c>
      <c r="H1635" s="101">
        <v>17.8125</v>
      </c>
      <c r="I1635" s="101">
        <v>8.4375</v>
      </c>
      <c r="J1635" s="99" t="s">
        <v>302</v>
      </c>
      <c r="K1635" s="101">
        <v>17.8125</v>
      </c>
      <c r="L1635" s="101">
        <v>24.75</v>
      </c>
      <c r="M1635" s="132">
        <v>3</v>
      </c>
      <c r="N1635" s="99">
        <v>3893</v>
      </c>
      <c r="O1635" s="99" t="s">
        <v>2626</v>
      </c>
      <c r="P1635" s="108">
        <v>44852</v>
      </c>
      <c r="Q1635" s="133"/>
      <c r="R1635" s="166"/>
      <c r="S1635" s="100"/>
      <c r="T1635" s="105"/>
      <c r="U1635" s="105"/>
      <c r="V1635" s="105"/>
      <c r="W1635" s="105"/>
      <c r="X1635" s="105"/>
      <c r="Y1635" s="250" t="s">
        <v>2626</v>
      </c>
    </row>
    <row r="1636" spans="2:25">
      <c r="B1636" s="25"/>
      <c r="C1636" s="100" t="s">
        <v>2698</v>
      </c>
      <c r="D1636" s="130" t="s">
        <v>2026</v>
      </c>
      <c r="E1636" s="101">
        <v>12.625</v>
      </c>
      <c r="F1636" s="101">
        <v>3.25</v>
      </c>
      <c r="G1636" s="101">
        <v>2.5</v>
      </c>
      <c r="H1636" s="101">
        <v>17</v>
      </c>
      <c r="I1636" s="101">
        <v>8.25</v>
      </c>
      <c r="J1636" s="99" t="s">
        <v>302</v>
      </c>
      <c r="K1636" s="101">
        <v>17.8125</v>
      </c>
      <c r="L1636" s="101">
        <v>25.3125</v>
      </c>
      <c r="M1636" s="132">
        <v>3</v>
      </c>
      <c r="N1636" s="99">
        <v>3893</v>
      </c>
      <c r="O1636" s="99" t="s">
        <v>2626</v>
      </c>
      <c r="P1636" s="108">
        <v>44852</v>
      </c>
      <c r="Q1636" s="133"/>
      <c r="R1636" s="166"/>
      <c r="S1636" s="100"/>
      <c r="T1636" s="105"/>
      <c r="U1636" s="105"/>
      <c r="V1636" s="105"/>
      <c r="W1636" s="105"/>
      <c r="X1636" s="105"/>
      <c r="Y1636" s="250" t="s">
        <v>2626</v>
      </c>
    </row>
    <row r="1637" spans="2:25">
      <c r="B1637" s="26"/>
      <c r="C1637" s="100" t="s">
        <v>2682</v>
      </c>
      <c r="D1637" s="130" t="s">
        <v>2026</v>
      </c>
      <c r="E1637" s="101">
        <v>7.75</v>
      </c>
      <c r="F1637" s="101">
        <v>5.75</v>
      </c>
      <c r="G1637" s="101">
        <v>1</v>
      </c>
      <c r="H1637" s="101">
        <v>9.75</v>
      </c>
      <c r="I1637" s="101">
        <v>7.75</v>
      </c>
      <c r="J1637" s="99" t="s">
        <v>302</v>
      </c>
      <c r="K1637" s="101">
        <v>9.75</v>
      </c>
      <c r="L1637" s="101">
        <v>15.5</v>
      </c>
      <c r="M1637" s="132">
        <v>2</v>
      </c>
      <c r="N1637" s="99">
        <v>3895</v>
      </c>
      <c r="O1637" s="99" t="s">
        <v>2739</v>
      </c>
      <c r="P1637" s="108">
        <v>44852</v>
      </c>
      <c r="Q1637" s="133"/>
      <c r="R1637" s="166"/>
      <c r="S1637" s="100"/>
      <c r="T1637" s="105"/>
      <c r="U1637" s="105"/>
      <c r="V1637" s="105"/>
      <c r="W1637" s="105"/>
      <c r="X1637" s="105"/>
      <c r="Y1637" s="250" t="s">
        <v>2739</v>
      </c>
    </row>
    <row r="1638" spans="2:25">
      <c r="B1638" s="26"/>
      <c r="C1638" s="100" t="s">
        <v>2683</v>
      </c>
      <c r="D1638" s="130" t="s">
        <v>2025</v>
      </c>
      <c r="E1638" s="101">
        <v>7.9375</v>
      </c>
      <c r="F1638" s="101">
        <v>5.9375</v>
      </c>
      <c r="G1638" s="101">
        <v>0.875</v>
      </c>
      <c r="H1638" s="101">
        <v>9.6875</v>
      </c>
      <c r="I1638" s="101">
        <v>7.6875</v>
      </c>
      <c r="J1638" s="99" t="s">
        <v>302</v>
      </c>
      <c r="K1638" s="101">
        <v>9.6875</v>
      </c>
      <c r="L1638" s="101">
        <v>15.375</v>
      </c>
      <c r="M1638" s="132">
        <v>2</v>
      </c>
      <c r="N1638" s="99">
        <v>3895</v>
      </c>
      <c r="O1638" s="99" t="s">
        <v>2739</v>
      </c>
      <c r="P1638" s="108">
        <v>44852</v>
      </c>
      <c r="Q1638" s="133"/>
      <c r="R1638" s="166"/>
      <c r="S1638" s="100"/>
      <c r="T1638" s="105"/>
      <c r="U1638" s="105"/>
      <c r="V1638" s="105"/>
      <c r="W1638" s="105"/>
      <c r="X1638" s="105"/>
      <c r="Y1638" s="250" t="s">
        <v>2739</v>
      </c>
    </row>
    <row r="1639" spans="2:25">
      <c r="B1639" s="26"/>
      <c r="C1639" s="68" t="s">
        <v>2589</v>
      </c>
      <c r="D1639" s="83" t="s">
        <v>306</v>
      </c>
      <c r="E1639" s="69">
        <v>9</v>
      </c>
      <c r="F1639" s="69">
        <v>9</v>
      </c>
      <c r="G1639" s="69">
        <v>1</v>
      </c>
      <c r="H1639" s="69">
        <f>(E1639+G1639*2)</f>
        <v>11</v>
      </c>
      <c r="I1639" s="69">
        <f>(F1639+G1639*2)</f>
        <v>11</v>
      </c>
      <c r="J1639" s="67" t="s">
        <v>302</v>
      </c>
      <c r="K1639" s="69">
        <v>11</v>
      </c>
      <c r="L1639" s="69">
        <v>11</v>
      </c>
      <c r="M1639" s="70">
        <v>1</v>
      </c>
      <c r="N1639" s="67">
        <v>3896</v>
      </c>
      <c r="O1639" s="67" t="s">
        <v>1338</v>
      </c>
      <c r="P1639" s="71">
        <v>44669</v>
      </c>
      <c r="Q1639" s="72"/>
      <c r="R1639" s="170"/>
      <c r="S1639" s="68"/>
      <c r="T1639" s="73"/>
      <c r="U1639" s="73"/>
      <c r="V1639" s="73"/>
      <c r="W1639" s="73"/>
      <c r="X1639" s="73"/>
      <c r="Y1639" s="250" t="s">
        <v>1338</v>
      </c>
    </row>
    <row r="1640" spans="2:25">
      <c r="B1640" s="26"/>
      <c r="C1640" s="68" t="s">
        <v>2590</v>
      </c>
      <c r="D1640" s="83" t="s">
        <v>301</v>
      </c>
      <c r="E1640" s="69">
        <v>8.8125</v>
      </c>
      <c r="F1640" s="69">
        <v>8.8125</v>
      </c>
      <c r="G1640" s="69">
        <v>1</v>
      </c>
      <c r="H1640" s="69">
        <f>(E1640+G1640*2)</f>
        <v>10.8125</v>
      </c>
      <c r="I1640" s="69">
        <f>(F1640+G1640*2)</f>
        <v>10.8125</v>
      </c>
      <c r="J1640" s="67" t="s">
        <v>302</v>
      </c>
      <c r="K1640" s="69">
        <v>10.8125</v>
      </c>
      <c r="L1640" s="69">
        <v>10.8125</v>
      </c>
      <c r="M1640" s="70">
        <v>1</v>
      </c>
      <c r="N1640" s="67">
        <v>3896</v>
      </c>
      <c r="O1640" s="67" t="s">
        <v>1338</v>
      </c>
      <c r="P1640" s="71">
        <v>44669</v>
      </c>
      <c r="Q1640" s="72"/>
      <c r="R1640" s="170"/>
      <c r="S1640" s="68"/>
      <c r="T1640" s="73"/>
      <c r="U1640" s="73"/>
      <c r="V1640" s="73"/>
      <c r="W1640" s="73"/>
      <c r="X1640" s="73"/>
      <c r="Y1640" s="250" t="s">
        <v>1338</v>
      </c>
    </row>
    <row r="1641" spans="2:25">
      <c r="B1641" s="26"/>
      <c r="C1641" s="100" t="s">
        <v>2778</v>
      </c>
      <c r="D1641" s="130" t="s">
        <v>301</v>
      </c>
      <c r="E1641" s="101">
        <v>11.6875</v>
      </c>
      <c r="F1641" s="101">
        <v>9.0625</v>
      </c>
      <c r="G1641" s="101">
        <v>1.0625</v>
      </c>
      <c r="H1641" s="101">
        <v>13.8125</v>
      </c>
      <c r="I1641" s="101">
        <v>11.1875</v>
      </c>
      <c r="J1641" s="99" t="s">
        <v>318</v>
      </c>
      <c r="K1641" s="101">
        <v>13.9063</v>
      </c>
      <c r="L1641" s="101">
        <v>22.343800000000002</v>
      </c>
      <c r="M1641" s="132">
        <v>2</v>
      </c>
      <c r="N1641" s="99">
        <v>3900</v>
      </c>
      <c r="O1641" s="99" t="s">
        <v>2626</v>
      </c>
      <c r="P1641" s="108">
        <v>44852</v>
      </c>
      <c r="Q1641" s="133"/>
      <c r="R1641" s="166"/>
      <c r="S1641" s="100"/>
      <c r="T1641" s="105"/>
      <c r="U1641" s="105"/>
      <c r="V1641" s="105"/>
      <c r="W1641" s="105"/>
      <c r="X1641" s="105"/>
      <c r="Y1641" s="250" t="s">
        <v>2626</v>
      </c>
    </row>
    <row r="1642" spans="2:25">
      <c r="B1642" s="26"/>
      <c r="C1642" s="68" t="s">
        <v>2603</v>
      </c>
      <c r="D1642" s="83" t="s">
        <v>306</v>
      </c>
      <c r="E1642" s="69">
        <v>6.125</v>
      </c>
      <c r="F1642" s="69">
        <v>4.8125</v>
      </c>
      <c r="G1642" s="69">
        <v>1</v>
      </c>
      <c r="H1642" s="69">
        <f>(E1642+G1642*2)</f>
        <v>8.125</v>
      </c>
      <c r="I1642" s="69">
        <f>(F1642+G1642*2)</f>
        <v>6.8125</v>
      </c>
      <c r="J1642" s="67" t="s">
        <v>302</v>
      </c>
      <c r="K1642" s="69">
        <v>32.5</v>
      </c>
      <c r="L1642" s="69">
        <v>20.4375</v>
      </c>
      <c r="M1642" s="70">
        <v>12</v>
      </c>
      <c r="N1642" s="67">
        <v>3904</v>
      </c>
      <c r="O1642" s="67" t="s">
        <v>2202</v>
      </c>
      <c r="P1642" s="71">
        <v>44715</v>
      </c>
      <c r="Q1642" s="72"/>
      <c r="R1642" s="170"/>
      <c r="S1642" s="68"/>
      <c r="T1642" s="73"/>
      <c r="U1642" s="73"/>
      <c r="V1642" s="73"/>
      <c r="W1642" s="73"/>
      <c r="X1642" s="73"/>
      <c r="Y1642" s="250" t="s">
        <v>2202</v>
      </c>
    </row>
    <row r="1643" spans="2:25">
      <c r="B1643" s="26"/>
      <c r="C1643" s="68" t="s">
        <v>2604</v>
      </c>
      <c r="D1643" s="83" t="s">
        <v>301</v>
      </c>
      <c r="E1643" s="69">
        <v>6.125</v>
      </c>
      <c r="F1643" s="69">
        <v>4.8125</v>
      </c>
      <c r="G1643" s="69">
        <v>1.5</v>
      </c>
      <c r="H1643" s="69">
        <f>(E1643+G1643*2)</f>
        <v>9.125</v>
      </c>
      <c r="I1643" s="69">
        <f>(F1643+G1643*2)</f>
        <v>7.8125</v>
      </c>
      <c r="J1643" s="67" t="s">
        <v>302</v>
      </c>
      <c r="K1643" s="69">
        <v>36.5</v>
      </c>
      <c r="L1643" s="69">
        <v>23.4514</v>
      </c>
      <c r="M1643" s="70">
        <v>12</v>
      </c>
      <c r="N1643" s="67">
        <v>3904</v>
      </c>
      <c r="O1643" s="67" t="s">
        <v>2202</v>
      </c>
      <c r="P1643" s="71">
        <v>44715</v>
      </c>
      <c r="Q1643" s="72"/>
      <c r="R1643" s="170"/>
      <c r="S1643" s="68"/>
      <c r="T1643" s="73"/>
      <c r="U1643" s="73"/>
      <c r="V1643" s="73"/>
      <c r="W1643" s="73"/>
      <c r="X1643" s="73"/>
      <c r="Y1643" s="250" t="s">
        <v>2202</v>
      </c>
    </row>
    <row r="1644" spans="2:25">
      <c r="B1644" s="25"/>
      <c r="C1644" s="68" t="s">
        <v>2605</v>
      </c>
      <c r="D1644" s="83" t="s">
        <v>2035</v>
      </c>
      <c r="E1644" s="69">
        <v>6</v>
      </c>
      <c r="F1644" s="69">
        <v>4.6559999999999997</v>
      </c>
      <c r="G1644" s="69">
        <v>2.25</v>
      </c>
      <c r="H1644" s="69">
        <f>(E1644+G1644*2)</f>
        <v>10.5</v>
      </c>
      <c r="I1644" s="69">
        <f>(F1644+G1644*2)</f>
        <v>9.1559999999999988</v>
      </c>
      <c r="J1644" s="67" t="s">
        <v>302</v>
      </c>
      <c r="K1644" s="69">
        <v>42</v>
      </c>
      <c r="L1644" s="69">
        <v>27.468800000000002</v>
      </c>
      <c r="M1644" s="70">
        <v>12</v>
      </c>
      <c r="N1644" s="67">
        <v>3904</v>
      </c>
      <c r="O1644" s="67" t="s">
        <v>2202</v>
      </c>
      <c r="P1644" s="71">
        <v>44715</v>
      </c>
      <c r="Q1644" s="72"/>
      <c r="R1644" s="170"/>
      <c r="S1644" s="68"/>
      <c r="T1644" s="73"/>
      <c r="U1644" s="73"/>
      <c r="V1644" s="73"/>
      <c r="W1644" s="73"/>
      <c r="X1644" s="73"/>
      <c r="Y1644" s="250" t="s">
        <v>2202</v>
      </c>
    </row>
    <row r="1645" spans="2:25">
      <c r="B1645" s="25"/>
      <c r="C1645" s="100" t="s">
        <v>2638</v>
      </c>
      <c r="D1645" s="130" t="s">
        <v>2026</v>
      </c>
      <c r="E1645" s="101">
        <v>3.0625</v>
      </c>
      <c r="F1645" s="101">
        <v>2.9375</v>
      </c>
      <c r="G1645" s="101">
        <v>2</v>
      </c>
      <c r="H1645" s="101">
        <f>(G1645*2)+E1645</f>
        <v>7.0625</v>
      </c>
      <c r="I1645" s="101">
        <f>(G1645*2)+F1645</f>
        <v>6.9375</v>
      </c>
      <c r="J1645" s="131" t="s">
        <v>302</v>
      </c>
      <c r="K1645" s="101">
        <v>7.0625</v>
      </c>
      <c r="L1645" s="101">
        <v>13.875</v>
      </c>
      <c r="M1645" s="132">
        <v>2</v>
      </c>
      <c r="N1645" s="99">
        <v>3905</v>
      </c>
      <c r="O1645" s="99" t="s">
        <v>1338</v>
      </c>
      <c r="P1645" s="108">
        <v>44823</v>
      </c>
      <c r="Q1645" s="133"/>
      <c r="R1645" s="166">
        <v>5.5E-2</v>
      </c>
      <c r="S1645" s="100"/>
      <c r="T1645" s="105"/>
      <c r="U1645" s="105"/>
      <c r="V1645" s="105"/>
      <c r="W1645" s="105"/>
      <c r="X1645" s="105"/>
      <c r="Y1645" s="250" t="s">
        <v>1338</v>
      </c>
    </row>
    <row r="1646" spans="2:25">
      <c r="B1646" s="25"/>
      <c r="C1646" s="100" t="s">
        <v>2668</v>
      </c>
      <c r="D1646" s="130" t="s">
        <v>14</v>
      </c>
      <c r="E1646" s="101">
        <v>2.9375</v>
      </c>
      <c r="F1646" s="101">
        <v>2.7812999999999999</v>
      </c>
      <c r="G1646" s="101">
        <v>2.75</v>
      </c>
      <c r="H1646" s="101">
        <f>(G1646*2)+E1646</f>
        <v>8.4375</v>
      </c>
      <c r="I1646" s="101">
        <f>(G1646*2)+F1646</f>
        <v>8.2812999999999999</v>
      </c>
      <c r="J1646" s="131" t="s">
        <v>302</v>
      </c>
      <c r="K1646" s="101">
        <v>8.2812999999999999</v>
      </c>
      <c r="L1646" s="101">
        <v>16.875</v>
      </c>
      <c r="M1646" s="132">
        <v>2</v>
      </c>
      <c r="N1646" s="99">
        <v>3905</v>
      </c>
      <c r="O1646" s="99" t="s">
        <v>1338</v>
      </c>
      <c r="P1646" s="108">
        <v>44823</v>
      </c>
      <c r="Q1646" s="133"/>
      <c r="R1646" s="166">
        <v>3.6999999999999998E-2</v>
      </c>
      <c r="S1646" s="100"/>
      <c r="T1646" s="105"/>
      <c r="U1646" s="105"/>
      <c r="V1646" s="105"/>
      <c r="W1646" s="105"/>
      <c r="X1646" s="105"/>
      <c r="Y1646" s="250" t="s">
        <v>1338</v>
      </c>
    </row>
    <row r="1647" spans="2:25">
      <c r="B1647" s="26"/>
      <c r="C1647" s="100" t="s">
        <v>2637</v>
      </c>
      <c r="D1647" s="130" t="s">
        <v>2025</v>
      </c>
      <c r="E1647" s="101">
        <v>3.0625</v>
      </c>
      <c r="F1647" s="101">
        <v>2.9375</v>
      </c>
      <c r="G1647" s="101">
        <v>0.875</v>
      </c>
      <c r="H1647" s="101">
        <f>(G1647*2)+E1647</f>
        <v>4.8125</v>
      </c>
      <c r="I1647" s="101">
        <f>(G1647*2)+F1647</f>
        <v>4.6875</v>
      </c>
      <c r="J1647" s="131" t="s">
        <v>302</v>
      </c>
      <c r="K1647" s="101">
        <v>9.625</v>
      </c>
      <c r="L1647" s="101">
        <v>9.375</v>
      </c>
      <c r="M1647" s="132">
        <v>4</v>
      </c>
      <c r="N1647" s="99">
        <v>3905</v>
      </c>
      <c r="O1647" s="99" t="s">
        <v>1338</v>
      </c>
      <c r="P1647" s="108">
        <v>44823</v>
      </c>
      <c r="Q1647" s="133"/>
      <c r="R1647" s="166">
        <v>5.5E-2</v>
      </c>
      <c r="S1647" s="100"/>
      <c r="T1647" s="105"/>
      <c r="U1647" s="105"/>
      <c r="V1647" s="105"/>
      <c r="W1647" s="105"/>
      <c r="X1647" s="105"/>
      <c r="Y1647" s="250" t="s">
        <v>1338</v>
      </c>
    </row>
    <row r="1648" spans="2:25" ht="15.75" customHeight="1">
      <c r="B1648" s="26"/>
      <c r="C1648" s="68" t="s">
        <v>2598</v>
      </c>
      <c r="D1648" s="83" t="s">
        <v>301</v>
      </c>
      <c r="E1648" s="69">
        <v>9.9375</v>
      </c>
      <c r="F1648" s="69">
        <v>5.9375</v>
      </c>
      <c r="G1648" s="69">
        <v>1.3125</v>
      </c>
      <c r="H1648" s="69">
        <f t="shared" ref="H1648:H1653" si="157">(E1648+G1648*2)</f>
        <v>12.5625</v>
      </c>
      <c r="I1648" s="69">
        <f t="shared" ref="I1648:I1653" si="158">(F1648+G1648*2)</f>
        <v>8.5625</v>
      </c>
      <c r="J1648" s="67" t="s">
        <v>318</v>
      </c>
      <c r="K1648" s="69">
        <v>12.75</v>
      </c>
      <c r="L1648" s="69">
        <v>17.28125</v>
      </c>
      <c r="M1648" s="70">
        <v>2</v>
      </c>
      <c r="N1648" s="67">
        <v>3912</v>
      </c>
      <c r="O1648" s="67" t="s">
        <v>2436</v>
      </c>
      <c r="P1648" s="71">
        <v>44671</v>
      </c>
      <c r="Q1648" s="72"/>
      <c r="R1648" s="170"/>
      <c r="S1648" s="68"/>
      <c r="T1648" s="73"/>
      <c r="U1648" s="73"/>
      <c r="V1648" s="73"/>
      <c r="W1648" s="73"/>
      <c r="X1648" s="73"/>
      <c r="Y1648" s="250" t="s">
        <v>2436</v>
      </c>
    </row>
    <row r="1649" spans="2:25">
      <c r="B1649" s="26"/>
      <c r="C1649" s="39" t="s">
        <v>2618</v>
      </c>
      <c r="D1649" s="81" t="s">
        <v>301</v>
      </c>
      <c r="E1649" s="40">
        <v>3</v>
      </c>
      <c r="F1649" s="40">
        <v>2.375</v>
      </c>
      <c r="G1649" s="40">
        <v>1</v>
      </c>
      <c r="H1649" s="40">
        <f t="shared" si="157"/>
        <v>5</v>
      </c>
      <c r="I1649" s="40">
        <f t="shared" si="158"/>
        <v>4.375</v>
      </c>
      <c r="J1649" s="38" t="s">
        <v>318</v>
      </c>
      <c r="K1649" s="40">
        <v>9.65625</v>
      </c>
      <c r="L1649" s="40">
        <v>8.75</v>
      </c>
      <c r="M1649" s="61">
        <v>4</v>
      </c>
      <c r="N1649" s="38">
        <v>3914</v>
      </c>
      <c r="O1649" s="38" t="s">
        <v>1338</v>
      </c>
      <c r="P1649" s="57">
        <v>44754</v>
      </c>
      <c r="Q1649" s="65"/>
      <c r="R1649" s="168"/>
      <c r="S1649" s="39"/>
      <c r="T1649" s="43"/>
      <c r="U1649" s="43"/>
      <c r="V1649" s="43"/>
      <c r="W1649" s="43"/>
      <c r="X1649" s="43"/>
      <c r="Y1649" s="250" t="s">
        <v>1338</v>
      </c>
    </row>
    <row r="1650" spans="2:25">
      <c r="B1650" s="26"/>
      <c r="C1650" s="68" t="s">
        <v>2617</v>
      </c>
      <c r="D1650" s="83" t="s">
        <v>301</v>
      </c>
      <c r="E1650" s="69">
        <v>2.5</v>
      </c>
      <c r="F1650" s="69">
        <v>1.75</v>
      </c>
      <c r="G1650" s="69">
        <v>0.75</v>
      </c>
      <c r="H1650" s="69">
        <f t="shared" si="157"/>
        <v>4</v>
      </c>
      <c r="I1650" s="69">
        <f t="shared" si="158"/>
        <v>3.25</v>
      </c>
      <c r="J1650" s="67" t="s">
        <v>318</v>
      </c>
      <c r="K1650" s="69">
        <v>7.90625</v>
      </c>
      <c r="L1650" s="69">
        <v>6.5</v>
      </c>
      <c r="M1650" s="70">
        <v>4</v>
      </c>
      <c r="N1650" s="67">
        <v>3915</v>
      </c>
      <c r="O1650" s="67" t="s">
        <v>1338</v>
      </c>
      <c r="P1650" s="71">
        <v>44754</v>
      </c>
      <c r="Q1650" s="72"/>
      <c r="R1650" s="170"/>
      <c r="S1650" s="68"/>
      <c r="T1650" s="73"/>
      <c r="U1650" s="73"/>
      <c r="V1650" s="73"/>
      <c r="W1650" s="73"/>
      <c r="X1650" s="73"/>
      <c r="Y1650" s="250" t="s">
        <v>1338</v>
      </c>
    </row>
    <row r="1651" spans="2:25">
      <c r="B1651" s="26"/>
      <c r="C1651" s="68" t="s">
        <v>2595</v>
      </c>
      <c r="D1651" s="83" t="s">
        <v>306</v>
      </c>
      <c r="E1651" s="69">
        <v>6.1559999999999997</v>
      </c>
      <c r="F1651" s="69">
        <v>6.1559999999999997</v>
      </c>
      <c r="G1651" s="69">
        <v>1</v>
      </c>
      <c r="H1651" s="69">
        <f t="shared" si="157"/>
        <v>8.1559999999999988</v>
      </c>
      <c r="I1651" s="69">
        <f t="shared" si="158"/>
        <v>8.1559999999999988</v>
      </c>
      <c r="J1651" s="67" t="s">
        <v>302</v>
      </c>
      <c r="K1651" s="69">
        <v>8.1560000000000006</v>
      </c>
      <c r="L1651" s="69">
        <v>8.1560000000000006</v>
      </c>
      <c r="M1651" s="70">
        <v>1</v>
      </c>
      <c r="N1651" s="67">
        <v>3933</v>
      </c>
      <c r="O1651" s="67" t="s">
        <v>1338</v>
      </c>
      <c r="P1651" s="71">
        <v>44669</v>
      </c>
      <c r="Q1651" s="72"/>
      <c r="R1651" s="170"/>
      <c r="S1651" s="68"/>
      <c r="T1651" s="73"/>
      <c r="U1651" s="73"/>
      <c r="V1651" s="73"/>
      <c r="W1651" s="73"/>
      <c r="X1651" s="73"/>
      <c r="Y1651" s="250" t="s">
        <v>1338</v>
      </c>
    </row>
    <row r="1652" spans="2:25">
      <c r="B1652" s="26"/>
      <c r="C1652" s="68" t="s">
        <v>2596</v>
      </c>
      <c r="D1652" s="83" t="s">
        <v>301</v>
      </c>
      <c r="E1652" s="69">
        <v>6</v>
      </c>
      <c r="F1652" s="69">
        <v>6</v>
      </c>
      <c r="G1652" s="69">
        <v>1</v>
      </c>
      <c r="H1652" s="69">
        <f t="shared" si="157"/>
        <v>8</v>
      </c>
      <c r="I1652" s="69">
        <f t="shared" si="158"/>
        <v>8</v>
      </c>
      <c r="J1652" s="67" t="s">
        <v>302</v>
      </c>
      <c r="K1652" s="69">
        <v>16</v>
      </c>
      <c r="L1652" s="69">
        <v>8</v>
      </c>
      <c r="M1652" s="70">
        <v>2</v>
      </c>
      <c r="N1652" s="67">
        <v>3933</v>
      </c>
      <c r="O1652" s="67" t="s">
        <v>1338</v>
      </c>
      <c r="P1652" s="71">
        <v>44669</v>
      </c>
      <c r="Q1652" s="72"/>
      <c r="R1652" s="171"/>
      <c r="S1652" s="68"/>
      <c r="T1652" s="73"/>
      <c r="U1652" s="73"/>
      <c r="V1652" s="73"/>
      <c r="W1652" s="73"/>
      <c r="X1652" s="73"/>
      <c r="Y1652" s="250" t="s">
        <v>1338</v>
      </c>
    </row>
    <row r="1653" spans="2:25">
      <c r="B1653" s="25"/>
      <c r="C1653" s="149" t="s">
        <v>2550</v>
      </c>
      <c r="D1653" s="149" t="s">
        <v>301</v>
      </c>
      <c r="E1653" s="150">
        <v>5.25</v>
      </c>
      <c r="F1653" s="150">
        <v>3.75</v>
      </c>
      <c r="G1653" s="150">
        <v>0.875</v>
      </c>
      <c r="H1653" s="150">
        <f t="shared" si="157"/>
        <v>7</v>
      </c>
      <c r="I1653" s="150">
        <f t="shared" si="158"/>
        <v>5.5</v>
      </c>
      <c r="J1653" s="151" t="s">
        <v>318</v>
      </c>
      <c r="K1653" s="150">
        <v>13.90625</v>
      </c>
      <c r="L1653" s="150">
        <v>11</v>
      </c>
      <c r="M1653" s="152">
        <v>4</v>
      </c>
      <c r="N1653" s="151">
        <v>3936</v>
      </c>
      <c r="O1653" s="151" t="s">
        <v>1338</v>
      </c>
      <c r="P1653" s="153">
        <v>44624</v>
      </c>
      <c r="Q1653" s="154" t="s">
        <v>2551</v>
      </c>
      <c r="R1653" s="172"/>
      <c r="S1653" s="149"/>
      <c r="T1653" s="155"/>
      <c r="U1653" s="155"/>
      <c r="V1653" s="155"/>
      <c r="W1653" s="155"/>
      <c r="X1653" s="155"/>
      <c r="Y1653" s="250" t="s">
        <v>1338</v>
      </c>
    </row>
    <row r="1654" spans="2:25">
      <c r="B1654" s="25"/>
      <c r="C1654" s="100" t="s">
        <v>2635</v>
      </c>
      <c r="D1654" s="130" t="s">
        <v>2025</v>
      </c>
      <c r="E1654" s="101">
        <v>6.875</v>
      </c>
      <c r="F1654" s="101">
        <v>1.5</v>
      </c>
      <c r="G1654" s="101">
        <v>0.48699999999999999</v>
      </c>
      <c r="H1654" s="101">
        <f>(G1654*2)+E1654</f>
        <v>7.8490000000000002</v>
      </c>
      <c r="I1654" s="101">
        <f>(G1654*2)+F1654</f>
        <v>2.4740000000000002</v>
      </c>
      <c r="J1654" s="131" t="s">
        <v>302</v>
      </c>
      <c r="K1654" s="101">
        <v>9.8919999999999995</v>
      </c>
      <c r="L1654" s="101">
        <v>7.8479999999999999</v>
      </c>
      <c r="M1654" s="132">
        <v>4</v>
      </c>
      <c r="N1654" s="99">
        <v>3981</v>
      </c>
      <c r="O1654" s="99" t="s">
        <v>1338</v>
      </c>
      <c r="P1654" s="108">
        <v>44823</v>
      </c>
      <c r="Q1654" s="133"/>
      <c r="R1654" s="166"/>
      <c r="S1654" s="100"/>
      <c r="T1654" s="105"/>
      <c r="U1654" s="105"/>
      <c r="V1654" s="105"/>
      <c r="W1654" s="105"/>
      <c r="X1654" s="105"/>
      <c r="Y1654" s="250" t="s">
        <v>1338</v>
      </c>
    </row>
    <row r="1655" spans="2:25">
      <c r="B1655" s="25"/>
      <c r="C1655" s="156" t="s">
        <v>2773</v>
      </c>
      <c r="D1655" s="157" t="s">
        <v>301</v>
      </c>
      <c r="E1655" s="158">
        <v>13</v>
      </c>
      <c r="F1655" s="158">
        <v>10.5</v>
      </c>
      <c r="G1655" s="158">
        <v>1.25</v>
      </c>
      <c r="H1655" s="158">
        <f>(G1655*2)+E1655</f>
        <v>15.5</v>
      </c>
      <c r="I1655" s="158">
        <f>(G1655*2)+F1655</f>
        <v>13</v>
      </c>
      <c r="J1655" s="159" t="s">
        <v>318</v>
      </c>
      <c r="K1655" s="158">
        <v>15.5</v>
      </c>
      <c r="L1655" s="158">
        <v>26.0625</v>
      </c>
      <c r="M1655" s="160">
        <v>2</v>
      </c>
      <c r="N1655" s="161">
        <v>3947</v>
      </c>
      <c r="O1655" s="161" t="s">
        <v>1351</v>
      </c>
      <c r="P1655" s="162">
        <v>44823</v>
      </c>
      <c r="Q1655" s="163" t="s">
        <v>2764</v>
      </c>
      <c r="R1655" s="171">
        <v>7.0000000000000007E-2</v>
      </c>
      <c r="S1655" s="156"/>
      <c r="T1655" s="164"/>
      <c r="U1655" s="164"/>
      <c r="V1655" s="164"/>
      <c r="W1655" s="164"/>
      <c r="X1655" s="164"/>
      <c r="Y1655" s="250" t="s">
        <v>1351</v>
      </c>
    </row>
    <row r="1656" spans="2:25" ht="14.25" customHeight="1">
      <c r="B1656" s="25"/>
      <c r="C1656" s="156" t="s">
        <v>2774</v>
      </c>
      <c r="D1656" s="157" t="s">
        <v>301</v>
      </c>
      <c r="E1656" s="158">
        <v>12.5</v>
      </c>
      <c r="F1656" s="158">
        <v>9.5</v>
      </c>
      <c r="G1656" s="158">
        <v>1.25</v>
      </c>
      <c r="H1656" s="158">
        <f>(G1656*2)+E1656</f>
        <v>15</v>
      </c>
      <c r="I1656" s="158">
        <f>(G1656*2)+F1656</f>
        <v>12</v>
      </c>
      <c r="J1656" s="159" t="s">
        <v>318</v>
      </c>
      <c r="K1656" s="158">
        <v>15</v>
      </c>
      <c r="L1656" s="158">
        <v>24.0625</v>
      </c>
      <c r="M1656" s="160">
        <v>2</v>
      </c>
      <c r="N1656" s="161">
        <v>3948</v>
      </c>
      <c r="O1656" s="161" t="s">
        <v>1351</v>
      </c>
      <c r="P1656" s="162">
        <v>44823</v>
      </c>
      <c r="Q1656" s="163" t="s">
        <v>2763</v>
      </c>
      <c r="R1656" s="171">
        <v>7.0000000000000007E-2</v>
      </c>
      <c r="S1656" s="156"/>
      <c r="T1656" s="164"/>
      <c r="U1656" s="164"/>
      <c r="V1656" s="164"/>
      <c r="W1656" s="164"/>
      <c r="X1656" s="164"/>
      <c r="Y1656" s="250" t="s">
        <v>1351</v>
      </c>
    </row>
    <row r="1657" spans="2:25">
      <c r="B1657" s="26"/>
      <c r="C1657" s="156" t="s">
        <v>2775</v>
      </c>
      <c r="D1657" s="157" t="s">
        <v>301</v>
      </c>
      <c r="E1657" s="158">
        <v>10.5</v>
      </c>
      <c r="F1657" s="158">
        <v>10.5</v>
      </c>
      <c r="G1657" s="158">
        <v>1.25</v>
      </c>
      <c r="H1657" s="158">
        <f>(G1657*2)+E1657</f>
        <v>13</v>
      </c>
      <c r="I1657" s="158">
        <f>(G1657*2)+F1657</f>
        <v>13</v>
      </c>
      <c r="J1657" s="159" t="s">
        <v>318</v>
      </c>
      <c r="K1657" s="158">
        <v>13.0625</v>
      </c>
      <c r="L1657" s="158">
        <v>26.0625</v>
      </c>
      <c r="M1657" s="160">
        <v>2</v>
      </c>
      <c r="N1657" s="161">
        <v>3950</v>
      </c>
      <c r="O1657" s="161" t="s">
        <v>1351</v>
      </c>
      <c r="P1657" s="162">
        <v>44823</v>
      </c>
      <c r="Q1657" s="163" t="s">
        <v>2765</v>
      </c>
      <c r="R1657" s="171">
        <v>7.0000000000000007E-2</v>
      </c>
      <c r="S1657" s="156"/>
      <c r="T1657" s="164"/>
      <c r="U1657" s="164"/>
      <c r="V1657" s="164"/>
      <c r="W1657" s="164"/>
      <c r="X1657" s="164"/>
      <c r="Y1657" s="250" t="s">
        <v>1351</v>
      </c>
    </row>
    <row r="1658" spans="2:25">
      <c r="B1658" s="25"/>
      <c r="C1658" s="100">
        <v>3952</v>
      </c>
      <c r="D1658" s="130" t="s">
        <v>2627</v>
      </c>
      <c r="E1658" s="101">
        <v>12.813000000000001</v>
      </c>
      <c r="F1658" s="101">
        <v>12.609</v>
      </c>
      <c r="G1658" s="101">
        <v>2.5619999999999998</v>
      </c>
      <c r="H1658" s="101">
        <v>33.625</v>
      </c>
      <c r="I1658" s="101">
        <v>12.813000000000001</v>
      </c>
      <c r="J1658" s="104" t="s">
        <v>302</v>
      </c>
      <c r="K1658" s="101">
        <v>33.625</v>
      </c>
      <c r="L1658" s="101">
        <v>12.813000000000001</v>
      </c>
      <c r="M1658" s="132">
        <v>1</v>
      </c>
      <c r="N1658" s="99">
        <v>3952</v>
      </c>
      <c r="O1658" s="99" t="s">
        <v>2626</v>
      </c>
      <c r="P1658" s="108">
        <v>44865</v>
      </c>
      <c r="Q1658" s="133"/>
      <c r="R1658" s="166"/>
      <c r="S1658" s="100"/>
      <c r="T1658" s="105"/>
      <c r="U1658" s="105"/>
      <c r="V1658" s="105"/>
      <c r="W1658" s="105"/>
      <c r="X1658" s="105"/>
      <c r="Y1658" s="250" t="s">
        <v>2626</v>
      </c>
    </row>
    <row r="1659" spans="2:25">
      <c r="B1659" s="26"/>
      <c r="C1659" s="100" t="s">
        <v>2776</v>
      </c>
      <c r="D1659" s="130" t="s">
        <v>301</v>
      </c>
      <c r="E1659" s="101">
        <v>17.8125</v>
      </c>
      <c r="F1659" s="101">
        <v>10.4375</v>
      </c>
      <c r="G1659" s="101">
        <v>1.0625</v>
      </c>
      <c r="H1659" s="101">
        <f>(G1659*2)+E1659</f>
        <v>19.9375</v>
      </c>
      <c r="I1659" s="101">
        <f>(G1659*2)+F1659</f>
        <v>12.5625</v>
      </c>
      <c r="J1659" s="131" t="s">
        <v>318</v>
      </c>
      <c r="K1659" s="101">
        <v>20.495999999999999</v>
      </c>
      <c r="L1659" s="101">
        <v>24.9375</v>
      </c>
      <c r="M1659" s="132">
        <v>2</v>
      </c>
      <c r="N1659" s="99">
        <v>3958</v>
      </c>
      <c r="O1659" s="99" t="s">
        <v>2761</v>
      </c>
      <c r="P1659" s="108">
        <v>44823</v>
      </c>
      <c r="Q1659" s="133"/>
      <c r="R1659" s="166">
        <v>0.05</v>
      </c>
      <c r="S1659" s="100"/>
      <c r="T1659" s="105"/>
      <c r="U1659" s="105"/>
      <c r="V1659" s="105"/>
      <c r="W1659" s="105"/>
      <c r="X1659" s="105"/>
      <c r="Y1659" s="250" t="s">
        <v>2761</v>
      </c>
    </row>
    <row r="1660" spans="2:25">
      <c r="B1660" s="26"/>
      <c r="C1660" s="202" t="s">
        <v>2788</v>
      </c>
      <c r="D1660" s="203" t="s">
        <v>2529</v>
      </c>
      <c r="E1660" s="204">
        <v>5.25</v>
      </c>
      <c r="F1660" s="204">
        <v>5.25</v>
      </c>
      <c r="G1660" s="204">
        <v>0.875</v>
      </c>
      <c r="H1660" s="204">
        <v>7</v>
      </c>
      <c r="I1660" s="204">
        <v>5.5</v>
      </c>
      <c r="J1660" s="205" t="s">
        <v>318</v>
      </c>
      <c r="K1660" s="204">
        <v>13.9063</v>
      </c>
      <c r="L1660" s="204">
        <v>11</v>
      </c>
      <c r="M1660" s="206">
        <v>4</v>
      </c>
      <c r="N1660" s="206">
        <v>3961</v>
      </c>
      <c r="O1660" s="206" t="s">
        <v>2739</v>
      </c>
      <c r="P1660" s="207">
        <v>44880</v>
      </c>
      <c r="Q1660" s="208" t="s">
        <v>2551</v>
      </c>
      <c r="R1660" s="217">
        <v>3.6999999999999998E-2</v>
      </c>
      <c r="S1660" s="209"/>
      <c r="T1660" s="210"/>
      <c r="U1660" s="210"/>
      <c r="V1660" s="210"/>
      <c r="W1660" s="210"/>
      <c r="X1660" s="210"/>
      <c r="Y1660" s="206" t="s">
        <v>2739</v>
      </c>
    </row>
    <row r="1661" spans="2:25">
      <c r="B1661" s="26"/>
      <c r="C1661" s="68" t="s">
        <v>2593</v>
      </c>
      <c r="D1661" s="68" t="s">
        <v>306</v>
      </c>
      <c r="E1661" s="69">
        <v>8.375</v>
      </c>
      <c r="F1661" s="69">
        <v>4.3125</v>
      </c>
      <c r="G1661" s="69">
        <v>2.5</v>
      </c>
      <c r="H1661" s="69">
        <f>(E1661+G1661*2)</f>
        <v>13.375</v>
      </c>
      <c r="I1661" s="69">
        <f>(F1661+G1661*2)</f>
        <v>9.3125</v>
      </c>
      <c r="J1661" s="67" t="s">
        <v>302</v>
      </c>
      <c r="K1661" s="69">
        <f>(H1661+J1661*2)</f>
        <v>13.375</v>
      </c>
      <c r="L1661" s="69">
        <f>(I1661+J1661*2)</f>
        <v>9.3125</v>
      </c>
      <c r="M1661" s="70">
        <v>1</v>
      </c>
      <c r="N1661" s="67">
        <v>3962</v>
      </c>
      <c r="O1661" s="67" t="s">
        <v>1338</v>
      </c>
      <c r="P1661" s="71">
        <v>44669</v>
      </c>
      <c r="Q1661" s="72"/>
      <c r="R1661" s="170"/>
      <c r="S1661" s="68"/>
      <c r="T1661" s="73"/>
      <c r="U1661" s="73"/>
      <c r="V1661" s="73"/>
      <c r="W1661" s="73"/>
      <c r="X1661" s="73"/>
      <c r="Y1661" s="250" t="s">
        <v>1338</v>
      </c>
    </row>
    <row r="1662" spans="2:25" ht="14.25" customHeight="1">
      <c r="B1662" s="26"/>
      <c r="C1662" s="68" t="s">
        <v>2594</v>
      </c>
      <c r="D1662" s="68" t="s">
        <v>179</v>
      </c>
      <c r="E1662" s="69">
        <v>8.1875</v>
      </c>
      <c r="F1662" s="69">
        <v>4.125</v>
      </c>
      <c r="G1662" s="69">
        <v>2.5</v>
      </c>
      <c r="H1662" s="69">
        <f>(E1662+G1662*2)</f>
        <v>13.1875</v>
      </c>
      <c r="I1662" s="69">
        <f>(F1662+G1662*2)</f>
        <v>9.125</v>
      </c>
      <c r="J1662" s="67" t="s">
        <v>302</v>
      </c>
      <c r="K1662" s="69">
        <f>(H1662+J1662*2)</f>
        <v>13.1875</v>
      </c>
      <c r="L1662" s="69">
        <f>(I1662+J1662*2)</f>
        <v>9.125</v>
      </c>
      <c r="M1662" s="70">
        <v>1</v>
      </c>
      <c r="N1662" s="67">
        <v>3962</v>
      </c>
      <c r="O1662" s="67" t="s">
        <v>1338</v>
      </c>
      <c r="P1662" s="71">
        <v>44669</v>
      </c>
      <c r="Q1662" s="72"/>
      <c r="R1662" s="170"/>
      <c r="S1662" s="68"/>
      <c r="T1662" s="73"/>
      <c r="U1662" s="73"/>
      <c r="V1662" s="73"/>
      <c r="W1662" s="73"/>
      <c r="X1662" s="73"/>
      <c r="Y1662" s="250" t="s">
        <v>1338</v>
      </c>
    </row>
    <row r="1663" spans="2:25">
      <c r="B1663" s="26"/>
      <c r="C1663" s="68" t="s">
        <v>2588</v>
      </c>
      <c r="D1663" s="83" t="s">
        <v>306</v>
      </c>
      <c r="E1663" s="69">
        <v>12.6875</v>
      </c>
      <c r="F1663" s="69">
        <v>9.1875</v>
      </c>
      <c r="G1663" s="69">
        <v>0.875</v>
      </c>
      <c r="H1663" s="69">
        <f>(E1663+G1663*2)</f>
        <v>14.4375</v>
      </c>
      <c r="I1663" s="69">
        <f>(F1663+G1663*2)</f>
        <v>10.9375</v>
      </c>
      <c r="J1663" s="67" t="s">
        <v>302</v>
      </c>
      <c r="K1663" s="69">
        <v>14.4375</v>
      </c>
      <c r="L1663" s="69">
        <v>10.9375</v>
      </c>
      <c r="M1663" s="70">
        <v>1</v>
      </c>
      <c r="N1663" s="67">
        <v>3967</v>
      </c>
      <c r="O1663" s="67" t="s">
        <v>2586</v>
      </c>
      <c r="P1663" s="71">
        <v>44669</v>
      </c>
      <c r="Q1663" s="72"/>
      <c r="R1663" s="170"/>
      <c r="S1663" s="68"/>
      <c r="T1663" s="73"/>
      <c r="U1663" s="73"/>
      <c r="V1663" s="73"/>
      <c r="W1663" s="73"/>
      <c r="X1663" s="73"/>
      <c r="Y1663" s="250" t="s">
        <v>2586</v>
      </c>
    </row>
    <row r="1664" spans="2:25">
      <c r="B1664" s="25"/>
      <c r="C1664" s="68" t="s">
        <v>2587</v>
      </c>
      <c r="D1664" s="83" t="s">
        <v>301</v>
      </c>
      <c r="E1664" s="69">
        <v>12.5</v>
      </c>
      <c r="F1664" s="69">
        <v>9</v>
      </c>
      <c r="G1664" s="69">
        <v>1</v>
      </c>
      <c r="H1664" s="69">
        <f>(E1664+G1664*2)</f>
        <v>14.5</v>
      </c>
      <c r="I1664" s="69">
        <f>(F1664+G1664*2)</f>
        <v>11</v>
      </c>
      <c r="J1664" s="67" t="s">
        <v>302</v>
      </c>
      <c r="K1664" s="69">
        <v>14.5</v>
      </c>
      <c r="L1664" s="69">
        <v>11</v>
      </c>
      <c r="M1664" s="70">
        <v>1</v>
      </c>
      <c r="N1664" s="67">
        <v>3967</v>
      </c>
      <c r="O1664" s="67" t="s">
        <v>2586</v>
      </c>
      <c r="P1664" s="71">
        <v>44669</v>
      </c>
      <c r="Q1664" s="72"/>
      <c r="R1664" s="170"/>
      <c r="S1664" s="68"/>
      <c r="T1664" s="73"/>
      <c r="U1664" s="73"/>
      <c r="V1664" s="73"/>
      <c r="W1664" s="73"/>
      <c r="X1664" s="73"/>
      <c r="Y1664" s="250" t="s">
        <v>2586</v>
      </c>
    </row>
    <row r="1665" spans="2:25">
      <c r="B1665" s="25"/>
      <c r="C1665" s="100" t="s">
        <v>2647</v>
      </c>
      <c r="D1665" s="130" t="s">
        <v>2026</v>
      </c>
      <c r="E1665" s="101">
        <v>8</v>
      </c>
      <c r="F1665" s="101">
        <v>4</v>
      </c>
      <c r="G1665" s="101">
        <v>1</v>
      </c>
      <c r="H1665" s="101">
        <f>(G1665*2)+E1665</f>
        <v>10</v>
      </c>
      <c r="I1665" s="101">
        <f>(G1665*2)+F1665</f>
        <v>6</v>
      </c>
      <c r="J1665" s="131" t="s">
        <v>302</v>
      </c>
      <c r="K1665" s="101">
        <v>10</v>
      </c>
      <c r="L1665" s="101">
        <v>12</v>
      </c>
      <c r="M1665" s="132">
        <v>2</v>
      </c>
      <c r="N1665" s="99">
        <v>3968</v>
      </c>
      <c r="O1665" s="99" t="s">
        <v>1338</v>
      </c>
      <c r="P1665" s="108">
        <v>44823</v>
      </c>
      <c r="Q1665" s="133"/>
      <c r="R1665" s="166">
        <v>0.04</v>
      </c>
      <c r="S1665" s="100"/>
      <c r="T1665" s="105"/>
      <c r="U1665" s="105"/>
      <c r="V1665" s="105"/>
      <c r="W1665" s="105"/>
      <c r="X1665" s="105"/>
      <c r="Y1665" s="250" t="s">
        <v>1338</v>
      </c>
    </row>
    <row r="1666" spans="2:25">
      <c r="B1666" s="26"/>
      <c r="C1666" s="100" t="s">
        <v>2648</v>
      </c>
      <c r="D1666" s="130" t="s">
        <v>2025</v>
      </c>
      <c r="E1666" s="101">
        <v>8.1875</v>
      </c>
      <c r="F1666" s="101">
        <v>4.1875</v>
      </c>
      <c r="G1666" s="101">
        <v>0.875</v>
      </c>
      <c r="H1666" s="101">
        <f>(G1666*2)+E1666</f>
        <v>9.9375</v>
      </c>
      <c r="I1666" s="101">
        <f>(G1666*2)+F1666</f>
        <v>5.9375</v>
      </c>
      <c r="J1666" s="131" t="s">
        <v>302</v>
      </c>
      <c r="K1666" s="101">
        <v>9.9375</v>
      </c>
      <c r="L1666" s="101">
        <v>11.875</v>
      </c>
      <c r="M1666" s="132">
        <v>2</v>
      </c>
      <c r="N1666" s="99">
        <v>3968</v>
      </c>
      <c r="O1666" s="99" t="s">
        <v>1338</v>
      </c>
      <c r="P1666" s="108">
        <v>44823</v>
      </c>
      <c r="Q1666" s="133"/>
      <c r="R1666" s="166">
        <v>0.04</v>
      </c>
      <c r="S1666" s="100"/>
      <c r="T1666" s="105"/>
      <c r="U1666" s="105"/>
      <c r="V1666" s="105"/>
      <c r="W1666" s="105"/>
      <c r="X1666" s="105"/>
      <c r="Y1666" s="250" t="s">
        <v>1338</v>
      </c>
    </row>
    <row r="1667" spans="2:25">
      <c r="B1667" s="25"/>
      <c r="C1667" s="68" t="s">
        <v>2592</v>
      </c>
      <c r="D1667" s="83" t="s">
        <v>301</v>
      </c>
      <c r="E1667" s="69">
        <v>6</v>
      </c>
      <c r="F1667" s="69">
        <v>5</v>
      </c>
      <c r="G1667" s="69">
        <v>1</v>
      </c>
      <c r="H1667" s="69">
        <f>(E1667+G1667*2)</f>
        <v>8</v>
      </c>
      <c r="I1667" s="69">
        <f>(F1667+G1667*2)</f>
        <v>7</v>
      </c>
      <c r="J1667" s="67" t="s">
        <v>318</v>
      </c>
      <c r="K1667" s="69">
        <v>13.9375</v>
      </c>
      <c r="L1667" s="69">
        <v>7.9375</v>
      </c>
      <c r="M1667" s="70">
        <v>2</v>
      </c>
      <c r="N1667" s="67">
        <v>3969</v>
      </c>
      <c r="O1667" s="67" t="s">
        <v>2586</v>
      </c>
      <c r="P1667" s="71">
        <v>44669</v>
      </c>
      <c r="Q1667" s="72"/>
      <c r="R1667" s="170"/>
      <c r="S1667" s="68"/>
      <c r="T1667" s="73"/>
      <c r="U1667" s="73"/>
      <c r="V1667" s="73"/>
      <c r="W1667" s="73"/>
      <c r="X1667" s="73"/>
      <c r="Y1667" s="250" t="s">
        <v>2586</v>
      </c>
    </row>
    <row r="1668" spans="2:25">
      <c r="B1668" s="26"/>
      <c r="C1668" s="100" t="s">
        <v>2653</v>
      </c>
      <c r="D1668" s="130" t="s">
        <v>2035</v>
      </c>
      <c r="E1668" s="101">
        <v>4.9687999999999999</v>
      </c>
      <c r="F1668" s="101">
        <v>3.0312999999999999</v>
      </c>
      <c r="G1668" s="101">
        <v>0.625</v>
      </c>
      <c r="H1668" s="101">
        <f>(G1668*2)+E1668</f>
        <v>6.2187999999999999</v>
      </c>
      <c r="I1668" s="101">
        <f>(G1668*2)+F1668</f>
        <v>4.2812999999999999</v>
      </c>
      <c r="J1668" s="131" t="s">
        <v>302</v>
      </c>
      <c r="K1668" s="101">
        <v>12.4375</v>
      </c>
      <c r="L1668" s="101">
        <v>8.5625</v>
      </c>
      <c r="M1668" s="132">
        <v>4</v>
      </c>
      <c r="N1668" s="99">
        <v>3971</v>
      </c>
      <c r="O1668" s="99" t="s">
        <v>1338</v>
      </c>
      <c r="P1668" s="108">
        <v>44823</v>
      </c>
      <c r="Q1668" s="133"/>
      <c r="R1668" s="166">
        <v>0.04</v>
      </c>
      <c r="S1668" s="100"/>
      <c r="T1668" s="105"/>
      <c r="U1668" s="105"/>
      <c r="V1668" s="105"/>
      <c r="W1668" s="105"/>
      <c r="X1668" s="105"/>
      <c r="Y1668" s="250" t="s">
        <v>1338</v>
      </c>
    </row>
    <row r="1669" spans="2:25">
      <c r="B1669" s="26"/>
      <c r="C1669" s="68" t="s">
        <v>2582</v>
      </c>
      <c r="D1669" s="83" t="s">
        <v>2025</v>
      </c>
      <c r="E1669" s="69">
        <v>4.431</v>
      </c>
      <c r="F1669" s="69">
        <v>4.431</v>
      </c>
      <c r="G1669" s="69">
        <v>0.45800000000000002</v>
      </c>
      <c r="H1669" s="69">
        <f>(E1669+G1669*2)</f>
        <v>5.3470000000000004</v>
      </c>
      <c r="I1669" s="69">
        <f>(F1669+G1669*2)</f>
        <v>5.3470000000000004</v>
      </c>
      <c r="J1669" s="67" t="s">
        <v>302</v>
      </c>
      <c r="K1669" s="69">
        <v>10.694000000000001</v>
      </c>
      <c r="L1669" s="69">
        <v>10.694000000000001</v>
      </c>
      <c r="M1669" s="70">
        <v>4</v>
      </c>
      <c r="N1669" s="67">
        <v>3972</v>
      </c>
      <c r="O1669" s="67" t="s">
        <v>1338</v>
      </c>
      <c r="P1669" s="71">
        <v>44657</v>
      </c>
      <c r="Q1669" s="72"/>
      <c r="R1669" s="170"/>
      <c r="S1669" s="68"/>
      <c r="T1669" s="73"/>
      <c r="U1669" s="73"/>
      <c r="V1669" s="73"/>
      <c r="W1669" s="73"/>
      <c r="X1669" s="73"/>
      <c r="Y1669" s="250" t="s">
        <v>1338</v>
      </c>
    </row>
    <row r="1670" spans="2:25">
      <c r="B1670" s="26"/>
      <c r="C1670" s="68" t="s">
        <v>2583</v>
      </c>
      <c r="D1670" s="83" t="s">
        <v>2026</v>
      </c>
      <c r="E1670" s="69">
        <v>4.306</v>
      </c>
      <c r="F1670" s="69">
        <v>4.306</v>
      </c>
      <c r="G1670" s="69">
        <v>0.59699999999999998</v>
      </c>
      <c r="H1670" s="69">
        <f>(E1670+G1670*2)</f>
        <v>5.5</v>
      </c>
      <c r="I1670" s="69">
        <f>(F1670+G1670*2)</f>
        <v>5.5</v>
      </c>
      <c r="J1670" s="67" t="s">
        <v>302</v>
      </c>
      <c r="K1670" s="69">
        <v>11</v>
      </c>
      <c r="L1670" s="69">
        <v>11</v>
      </c>
      <c r="M1670" s="70">
        <v>4</v>
      </c>
      <c r="N1670" s="67">
        <v>3972</v>
      </c>
      <c r="O1670" s="67" t="s">
        <v>1338</v>
      </c>
      <c r="P1670" s="71">
        <v>44657</v>
      </c>
      <c r="Q1670" s="72"/>
      <c r="R1670" s="170"/>
      <c r="S1670" s="68"/>
      <c r="T1670" s="73"/>
      <c r="U1670" s="73"/>
      <c r="V1670" s="73"/>
      <c r="W1670" s="73"/>
      <c r="X1670" s="73"/>
      <c r="Y1670" s="250" t="s">
        <v>1338</v>
      </c>
    </row>
    <row r="1671" spans="2:25">
      <c r="B1671" s="26"/>
      <c r="C1671" s="100" t="s">
        <v>2684</v>
      </c>
      <c r="D1671" s="130" t="s">
        <v>2026</v>
      </c>
      <c r="E1671" s="101">
        <v>4</v>
      </c>
      <c r="F1671" s="101">
        <v>3.0630000000000002</v>
      </c>
      <c r="G1671" s="101">
        <v>1.25</v>
      </c>
      <c r="H1671" s="101">
        <v>6.5</v>
      </c>
      <c r="I1671" s="101">
        <v>5.5625</v>
      </c>
      <c r="J1671" s="99" t="s">
        <v>302</v>
      </c>
      <c r="K1671" s="101">
        <v>6.5</v>
      </c>
      <c r="L1671" s="101">
        <v>16.6875</v>
      </c>
      <c r="M1671" s="132">
        <v>3</v>
      </c>
      <c r="N1671" s="99">
        <v>3973</v>
      </c>
      <c r="O1671" s="99" t="s">
        <v>1338</v>
      </c>
      <c r="P1671" s="108">
        <v>44852</v>
      </c>
      <c r="Q1671" s="133"/>
      <c r="R1671" s="166"/>
      <c r="S1671" s="100"/>
      <c r="T1671" s="105"/>
      <c r="U1671" s="105"/>
      <c r="V1671" s="105"/>
      <c r="W1671" s="105"/>
      <c r="X1671" s="105"/>
      <c r="Y1671" s="250" t="s">
        <v>1338</v>
      </c>
    </row>
    <row r="1672" spans="2:25">
      <c r="B1672" s="25"/>
      <c r="C1672" s="100" t="s">
        <v>2784</v>
      </c>
      <c r="D1672" s="130" t="s">
        <v>2529</v>
      </c>
      <c r="E1672" s="101">
        <v>4</v>
      </c>
      <c r="F1672" s="101">
        <v>3.0625</v>
      </c>
      <c r="G1672" s="101">
        <v>1.25</v>
      </c>
      <c r="H1672" s="101">
        <v>6.5</v>
      </c>
      <c r="I1672" s="101">
        <v>5.5625</v>
      </c>
      <c r="J1672" s="99" t="s">
        <v>318</v>
      </c>
      <c r="K1672" s="101">
        <v>13.1875</v>
      </c>
      <c r="L1672" s="101">
        <v>17.25</v>
      </c>
      <c r="M1672" s="132">
        <v>6</v>
      </c>
      <c r="N1672" s="99">
        <v>3973</v>
      </c>
      <c r="O1672" s="99" t="s">
        <v>1338</v>
      </c>
      <c r="P1672" s="108">
        <v>44852</v>
      </c>
      <c r="Q1672" s="133"/>
      <c r="R1672" s="166"/>
      <c r="S1672" s="100"/>
      <c r="T1672" s="105"/>
      <c r="U1672" s="105"/>
      <c r="V1672" s="105"/>
      <c r="W1672" s="105"/>
      <c r="X1672" s="105"/>
      <c r="Y1672" s="250" t="s">
        <v>1338</v>
      </c>
    </row>
    <row r="1673" spans="2:25">
      <c r="B1673" s="25"/>
      <c r="C1673" s="100" t="s">
        <v>2652</v>
      </c>
      <c r="D1673" s="130" t="s">
        <v>2026</v>
      </c>
      <c r="E1673" s="101">
        <v>12.4375</v>
      </c>
      <c r="F1673" s="101">
        <v>8.4375</v>
      </c>
      <c r="G1673" s="101">
        <v>1.25</v>
      </c>
      <c r="H1673" s="101">
        <f>(G1673*2)+E1673</f>
        <v>14.9375</v>
      </c>
      <c r="I1673" s="101">
        <f>(G1673*2)+F1673</f>
        <v>10.9375</v>
      </c>
      <c r="J1673" s="131" t="s">
        <v>302</v>
      </c>
      <c r="K1673" s="101">
        <v>14.9375</v>
      </c>
      <c r="L1673" s="101">
        <v>10.9375</v>
      </c>
      <c r="M1673" s="132">
        <v>1</v>
      </c>
      <c r="N1673" s="99">
        <v>3974</v>
      </c>
      <c r="O1673" s="99" t="s">
        <v>1338</v>
      </c>
      <c r="P1673" s="108">
        <v>44823</v>
      </c>
      <c r="Q1673" s="133"/>
      <c r="R1673" s="166">
        <v>4.3999999999999997E-2</v>
      </c>
      <c r="S1673" s="100"/>
      <c r="T1673" s="105"/>
      <c r="U1673" s="105"/>
      <c r="V1673" s="105"/>
      <c r="W1673" s="105"/>
      <c r="X1673" s="105"/>
      <c r="Y1673" s="250" t="s">
        <v>1338</v>
      </c>
    </row>
    <row r="1674" spans="2:25">
      <c r="B1674" s="26"/>
      <c r="C1674" s="100" t="s">
        <v>2651</v>
      </c>
      <c r="D1674" s="130" t="s">
        <v>2025</v>
      </c>
      <c r="E1674" s="101">
        <v>12.625</v>
      </c>
      <c r="F1674" s="101">
        <v>8.5937999999999999</v>
      </c>
      <c r="G1674" s="101">
        <v>0.875</v>
      </c>
      <c r="H1674" s="101">
        <f>(G1674*2)+E1674</f>
        <v>14.375</v>
      </c>
      <c r="I1674" s="101">
        <f>(G1674*2)+F1674</f>
        <v>10.3438</v>
      </c>
      <c r="J1674" s="131" t="s">
        <v>302</v>
      </c>
      <c r="K1674" s="101">
        <v>14.375</v>
      </c>
      <c r="L1674" s="101">
        <v>10.3438</v>
      </c>
      <c r="M1674" s="132">
        <v>1</v>
      </c>
      <c r="N1674" s="99">
        <v>3974</v>
      </c>
      <c r="O1674" s="99" t="s">
        <v>1338</v>
      </c>
      <c r="P1674" s="108">
        <v>44823</v>
      </c>
      <c r="Q1674" s="133"/>
      <c r="R1674" s="166">
        <v>4.3999999999999997E-2</v>
      </c>
      <c r="S1674" s="100"/>
      <c r="T1674" s="105"/>
      <c r="U1674" s="105"/>
      <c r="V1674" s="105"/>
      <c r="W1674" s="105"/>
      <c r="X1674" s="105"/>
      <c r="Y1674" s="250" t="s">
        <v>1338</v>
      </c>
    </row>
    <row r="1675" spans="2:25">
      <c r="B1675" s="26"/>
      <c r="C1675" s="39" t="s">
        <v>2584</v>
      </c>
      <c r="D1675" s="81" t="s">
        <v>48</v>
      </c>
      <c r="E1675" s="40">
        <v>7</v>
      </c>
      <c r="F1675" s="40">
        <v>7</v>
      </c>
      <c r="G1675" s="40">
        <v>1</v>
      </c>
      <c r="H1675" s="40">
        <f>(E1675+G1675*2)</f>
        <v>9</v>
      </c>
      <c r="I1675" s="40">
        <f>(F1675+G1675*2)</f>
        <v>9</v>
      </c>
      <c r="J1675" s="38" t="s">
        <v>318</v>
      </c>
      <c r="K1675" s="40">
        <v>18.375</v>
      </c>
      <c r="L1675" s="40">
        <v>18.187999999999999</v>
      </c>
      <c r="M1675" s="61">
        <v>4</v>
      </c>
      <c r="N1675" s="38">
        <v>3975</v>
      </c>
      <c r="O1675" s="38" t="s">
        <v>2585</v>
      </c>
      <c r="P1675" s="57">
        <v>44669</v>
      </c>
      <c r="Q1675" s="65"/>
      <c r="R1675" s="168"/>
      <c r="S1675" s="39"/>
      <c r="T1675" s="43"/>
      <c r="U1675" s="43"/>
      <c r="V1675" s="43"/>
      <c r="W1675" s="43"/>
      <c r="X1675" s="43"/>
      <c r="Y1675" s="250" t="s">
        <v>2585</v>
      </c>
    </row>
    <row r="1676" spans="2:25">
      <c r="B1676" s="26"/>
      <c r="C1676" s="68" t="s">
        <v>2777</v>
      </c>
      <c r="D1676" s="83" t="s">
        <v>301</v>
      </c>
      <c r="E1676" s="69">
        <v>12.5937</v>
      </c>
      <c r="F1676" s="69">
        <v>12.5937</v>
      </c>
      <c r="G1676" s="69">
        <v>1.125</v>
      </c>
      <c r="H1676" s="69">
        <f>(E1676+G1676*2)</f>
        <v>14.8437</v>
      </c>
      <c r="I1676" s="69">
        <f>(F1676+G1676*2)</f>
        <v>14.8437</v>
      </c>
      <c r="J1676" s="67" t="s">
        <v>318</v>
      </c>
      <c r="K1676" s="69">
        <v>45.281300000000002</v>
      </c>
      <c r="L1676" s="69">
        <v>29.9375</v>
      </c>
      <c r="M1676" s="70">
        <v>6</v>
      </c>
      <c r="N1676" s="67">
        <v>3976</v>
      </c>
      <c r="O1676" s="67" t="s">
        <v>2771</v>
      </c>
      <c r="P1676" s="71">
        <v>44657</v>
      </c>
      <c r="Q1676" s="72"/>
      <c r="R1676" s="170">
        <v>7.0000000000000007E-2</v>
      </c>
      <c r="S1676" s="68"/>
      <c r="T1676" s="73"/>
      <c r="U1676" s="73"/>
      <c r="V1676" s="73"/>
      <c r="W1676" s="73"/>
      <c r="X1676" s="73"/>
      <c r="Y1676" s="250" t="s">
        <v>2771</v>
      </c>
    </row>
    <row r="1677" spans="2:25">
      <c r="B1677" s="26"/>
      <c r="C1677" s="39" t="s">
        <v>2581</v>
      </c>
      <c r="D1677" s="81" t="s">
        <v>48</v>
      </c>
      <c r="E1677" s="40">
        <v>6.6559999999999997</v>
      </c>
      <c r="F1677" s="40">
        <v>5.0940000000000003</v>
      </c>
      <c r="G1677" s="40">
        <v>1.5</v>
      </c>
      <c r="H1677" s="40">
        <f>(E1677+G1677*2)</f>
        <v>9.6559999999999988</v>
      </c>
      <c r="I1677" s="40">
        <f>(F1677+G1677*2)</f>
        <v>8.0940000000000012</v>
      </c>
      <c r="J1677" s="38" t="s">
        <v>318</v>
      </c>
      <c r="K1677" s="40">
        <v>37.75</v>
      </c>
      <c r="L1677" s="40">
        <v>24.280999999999999</v>
      </c>
      <c r="M1677" s="61">
        <v>12</v>
      </c>
      <c r="N1677" s="38">
        <v>3977</v>
      </c>
      <c r="O1677" s="38" t="s">
        <v>2202</v>
      </c>
      <c r="P1677" s="57">
        <v>44657</v>
      </c>
      <c r="Q1677" s="65"/>
      <c r="R1677" s="168"/>
      <c r="S1677" s="39"/>
      <c r="T1677" s="43"/>
      <c r="U1677" s="43"/>
      <c r="V1677" s="43"/>
      <c r="W1677" s="43"/>
      <c r="X1677" s="43"/>
      <c r="Y1677" s="250" t="s">
        <v>2202</v>
      </c>
    </row>
    <row r="1678" spans="2:25">
      <c r="B1678" s="25"/>
      <c r="C1678" s="45" t="s">
        <v>2591</v>
      </c>
      <c r="D1678" s="82" t="s">
        <v>48</v>
      </c>
      <c r="E1678" s="46">
        <v>4.125</v>
      </c>
      <c r="F1678" s="46">
        <v>4.125</v>
      </c>
      <c r="G1678" s="46">
        <v>0.625</v>
      </c>
      <c r="H1678" s="46">
        <f>(E1678+G1678*2)</f>
        <v>5.375</v>
      </c>
      <c r="I1678" s="46">
        <f>(F1678+G1678*2)</f>
        <v>5.375</v>
      </c>
      <c r="J1678" s="44" t="s">
        <v>318</v>
      </c>
      <c r="K1678" s="46">
        <v>10.78125</v>
      </c>
      <c r="L1678" s="46">
        <v>10.8125</v>
      </c>
      <c r="M1678" s="60">
        <v>4</v>
      </c>
      <c r="N1678" s="44">
        <v>3978</v>
      </c>
      <c r="O1678" s="44" t="s">
        <v>1338</v>
      </c>
      <c r="P1678" s="53">
        <v>44669</v>
      </c>
      <c r="Q1678" s="66"/>
      <c r="R1678" s="167"/>
      <c r="S1678" s="45"/>
      <c r="T1678" s="49"/>
      <c r="U1678" s="49"/>
      <c r="V1678" s="49"/>
      <c r="W1678" s="49"/>
      <c r="X1678" s="49"/>
      <c r="Y1678" s="250" t="s">
        <v>1338</v>
      </c>
    </row>
    <row r="1679" spans="2:25">
      <c r="B1679" s="25"/>
      <c r="C1679" s="156" t="s">
        <v>2649</v>
      </c>
      <c r="D1679" s="157" t="s">
        <v>2026</v>
      </c>
      <c r="E1679" s="158">
        <v>5.625</v>
      </c>
      <c r="F1679" s="158">
        <v>2</v>
      </c>
      <c r="G1679" s="158">
        <v>1.5</v>
      </c>
      <c r="H1679" s="158">
        <f t="shared" ref="H1679:H1687" si="159">(G1679*2)+E1679</f>
        <v>8.625</v>
      </c>
      <c r="I1679" s="158">
        <f t="shared" ref="I1679:I1687" si="160">(G1679*2)+F1679</f>
        <v>5</v>
      </c>
      <c r="J1679" s="159" t="s">
        <v>302</v>
      </c>
      <c r="K1679" s="158">
        <v>8.625</v>
      </c>
      <c r="L1679" s="158">
        <v>15</v>
      </c>
      <c r="M1679" s="160">
        <v>3</v>
      </c>
      <c r="N1679" s="161">
        <v>3979</v>
      </c>
      <c r="O1679" s="161" t="s">
        <v>1338</v>
      </c>
      <c r="P1679" s="162">
        <v>44823</v>
      </c>
      <c r="Q1679" s="163" t="s">
        <v>2769</v>
      </c>
      <c r="R1679" s="171"/>
      <c r="S1679" s="156"/>
      <c r="T1679" s="164"/>
      <c r="U1679" s="164"/>
      <c r="V1679" s="164"/>
      <c r="W1679" s="164"/>
      <c r="X1679" s="164"/>
      <c r="Y1679" s="250" t="s">
        <v>1338</v>
      </c>
    </row>
    <row r="1680" spans="2:25">
      <c r="B1680" s="25"/>
      <c r="C1680" s="100" t="s">
        <v>2650</v>
      </c>
      <c r="D1680" s="130" t="s">
        <v>2025</v>
      </c>
      <c r="E1680" s="101">
        <v>5.75</v>
      </c>
      <c r="F1680" s="101">
        <v>2.125</v>
      </c>
      <c r="G1680" s="101">
        <v>0.75</v>
      </c>
      <c r="H1680" s="101">
        <f t="shared" si="159"/>
        <v>7.25</v>
      </c>
      <c r="I1680" s="101">
        <f t="shared" si="160"/>
        <v>3.625</v>
      </c>
      <c r="J1680" s="131" t="s">
        <v>302</v>
      </c>
      <c r="K1680" s="101">
        <v>7.25</v>
      </c>
      <c r="L1680" s="101">
        <v>10.875</v>
      </c>
      <c r="M1680" s="132">
        <v>3</v>
      </c>
      <c r="N1680" s="99">
        <v>3979</v>
      </c>
      <c r="O1680" s="99" t="s">
        <v>1338</v>
      </c>
      <c r="P1680" s="108">
        <v>44823</v>
      </c>
      <c r="Q1680" s="133"/>
      <c r="R1680" s="166"/>
      <c r="S1680" s="100"/>
      <c r="T1680" s="105"/>
      <c r="U1680" s="105"/>
      <c r="V1680" s="105"/>
      <c r="W1680" s="105"/>
      <c r="X1680" s="105"/>
      <c r="Y1680" s="250" t="s">
        <v>1338</v>
      </c>
    </row>
    <row r="1681" spans="2:25">
      <c r="B1681" s="25"/>
      <c r="C1681" s="100" t="s">
        <v>2636</v>
      </c>
      <c r="D1681" s="130" t="s">
        <v>2026</v>
      </c>
      <c r="E1681" s="101">
        <v>5.8437999999999999</v>
      </c>
      <c r="F1681" s="101">
        <v>1.7188000000000001</v>
      </c>
      <c r="G1681" s="101">
        <v>1.0625</v>
      </c>
      <c r="H1681" s="101">
        <f t="shared" si="159"/>
        <v>7.9687999999999999</v>
      </c>
      <c r="I1681" s="101">
        <f t="shared" si="160"/>
        <v>3.8437999999999999</v>
      </c>
      <c r="J1681" s="131" t="s">
        <v>302</v>
      </c>
      <c r="K1681" s="101">
        <v>7.9687999999999999</v>
      </c>
      <c r="L1681" s="101">
        <v>15.375</v>
      </c>
      <c r="M1681" s="132">
        <v>4</v>
      </c>
      <c r="N1681" s="99">
        <v>3981</v>
      </c>
      <c r="O1681" s="99" t="s">
        <v>1338</v>
      </c>
      <c r="P1681" s="108">
        <v>44823</v>
      </c>
      <c r="Q1681" s="133"/>
      <c r="R1681" s="166"/>
      <c r="S1681" s="100"/>
      <c r="T1681" s="105"/>
      <c r="U1681" s="105"/>
      <c r="V1681" s="105"/>
      <c r="W1681" s="105"/>
      <c r="X1681" s="105"/>
      <c r="Y1681" s="250" t="s">
        <v>1338</v>
      </c>
    </row>
    <row r="1682" spans="2:25">
      <c r="B1682" s="25"/>
      <c r="C1682" s="100" t="s">
        <v>2635</v>
      </c>
      <c r="D1682" s="130" t="s">
        <v>2025</v>
      </c>
      <c r="E1682" s="101">
        <v>6</v>
      </c>
      <c r="F1682" s="101">
        <v>1.8438000000000001</v>
      </c>
      <c r="G1682" s="101">
        <v>0.625</v>
      </c>
      <c r="H1682" s="101">
        <f t="shared" si="159"/>
        <v>7.25</v>
      </c>
      <c r="I1682" s="101">
        <f t="shared" si="160"/>
        <v>3.0937999999999999</v>
      </c>
      <c r="J1682" s="131" t="s">
        <v>302</v>
      </c>
      <c r="K1682" s="101">
        <v>7.25</v>
      </c>
      <c r="L1682" s="101">
        <v>12.375</v>
      </c>
      <c r="M1682" s="132">
        <v>4</v>
      </c>
      <c r="N1682" s="99">
        <v>3981</v>
      </c>
      <c r="O1682" s="99" t="s">
        <v>1338</v>
      </c>
      <c r="P1682" s="108">
        <v>44823</v>
      </c>
      <c r="Q1682" s="133"/>
      <c r="R1682" s="166"/>
      <c r="S1682" s="100"/>
      <c r="T1682" s="105"/>
      <c r="U1682" s="105"/>
      <c r="V1682" s="105"/>
      <c r="W1682" s="105"/>
      <c r="X1682" s="105"/>
      <c r="Y1682" s="250" t="s">
        <v>1338</v>
      </c>
    </row>
    <row r="1683" spans="2:25">
      <c r="B1683" s="25"/>
      <c r="C1683" s="100" t="s">
        <v>2766</v>
      </c>
      <c r="D1683" s="130" t="s">
        <v>2529</v>
      </c>
      <c r="E1683" s="101">
        <v>6</v>
      </c>
      <c r="F1683" s="101">
        <v>6</v>
      </c>
      <c r="G1683" s="101">
        <v>4</v>
      </c>
      <c r="H1683" s="101">
        <f t="shared" si="159"/>
        <v>14</v>
      </c>
      <c r="I1683" s="101">
        <f t="shared" si="160"/>
        <v>14</v>
      </c>
      <c r="J1683" s="131" t="s">
        <v>318</v>
      </c>
      <c r="K1683" s="101">
        <v>14</v>
      </c>
      <c r="L1683" s="101">
        <v>23.1875</v>
      </c>
      <c r="M1683" s="132">
        <v>2</v>
      </c>
      <c r="N1683" s="99">
        <v>3983</v>
      </c>
      <c r="O1683" s="99" t="s">
        <v>2761</v>
      </c>
      <c r="P1683" s="108">
        <v>44823</v>
      </c>
      <c r="Q1683" s="133" t="s">
        <v>2770</v>
      </c>
      <c r="R1683" s="166">
        <v>4.3999999999999997E-2</v>
      </c>
      <c r="S1683" s="100"/>
      <c r="T1683" s="105"/>
      <c r="U1683" s="105"/>
      <c r="V1683" s="105"/>
      <c r="W1683" s="105"/>
      <c r="X1683" s="105"/>
      <c r="Y1683" s="250" t="s">
        <v>2761</v>
      </c>
    </row>
    <row r="1684" spans="2:25">
      <c r="B1684" s="25"/>
      <c r="C1684" s="100" t="s">
        <v>2768</v>
      </c>
      <c r="D1684" s="130" t="s">
        <v>2529</v>
      </c>
      <c r="E1684" s="101">
        <v>10.5</v>
      </c>
      <c r="F1684" s="101">
        <v>8.5</v>
      </c>
      <c r="G1684" s="101">
        <v>1.25</v>
      </c>
      <c r="H1684" s="101">
        <f t="shared" si="159"/>
        <v>13</v>
      </c>
      <c r="I1684" s="101">
        <f t="shared" si="160"/>
        <v>11</v>
      </c>
      <c r="J1684" s="131" t="s">
        <v>318</v>
      </c>
      <c r="K1684" s="101">
        <v>13.0626</v>
      </c>
      <c r="L1684" s="101">
        <v>22.0625</v>
      </c>
      <c r="M1684" s="132">
        <v>2</v>
      </c>
      <c r="N1684" s="99">
        <v>3985</v>
      </c>
      <c r="O1684" s="99" t="s">
        <v>2761</v>
      </c>
      <c r="P1684" s="108">
        <v>44823</v>
      </c>
      <c r="Q1684" s="133" t="s">
        <v>2767</v>
      </c>
      <c r="R1684" s="166">
        <v>8.7999999999999995E-2</v>
      </c>
      <c r="S1684" s="100"/>
      <c r="T1684" s="105"/>
      <c r="U1684" s="105"/>
      <c r="V1684" s="105"/>
      <c r="W1684" s="105"/>
      <c r="X1684" s="105"/>
      <c r="Y1684" s="250" t="s">
        <v>2761</v>
      </c>
    </row>
    <row r="1685" spans="2:25">
      <c r="B1685" s="25"/>
      <c r="C1685" s="100" t="s">
        <v>2675</v>
      </c>
      <c r="D1685" s="130" t="s">
        <v>2529</v>
      </c>
      <c r="E1685" s="101">
        <v>14.917</v>
      </c>
      <c r="F1685" s="101">
        <v>8.3889999999999993</v>
      </c>
      <c r="G1685" s="101">
        <v>1.667</v>
      </c>
      <c r="H1685" s="101">
        <f t="shared" si="159"/>
        <v>18.251000000000001</v>
      </c>
      <c r="I1685" s="101">
        <f t="shared" si="160"/>
        <v>11.722999999999999</v>
      </c>
      <c r="J1685" s="131" t="s">
        <v>318</v>
      </c>
      <c r="K1685" s="101">
        <v>17.5</v>
      </c>
      <c r="L1685" s="101">
        <v>22.681000000000001</v>
      </c>
      <c r="M1685" s="132">
        <v>2</v>
      </c>
      <c r="N1685" s="99">
        <v>3986</v>
      </c>
      <c r="O1685" s="99" t="s">
        <v>1351</v>
      </c>
      <c r="P1685" s="108">
        <v>44823</v>
      </c>
      <c r="Q1685" s="133"/>
      <c r="R1685" s="166">
        <v>0.05</v>
      </c>
      <c r="S1685" s="100"/>
      <c r="T1685" s="105"/>
      <c r="U1685" s="105"/>
      <c r="V1685" s="105"/>
      <c r="W1685" s="105"/>
      <c r="X1685" s="105"/>
      <c r="Y1685" s="250" t="s">
        <v>1351</v>
      </c>
    </row>
    <row r="1686" spans="2:25">
      <c r="B1686" s="25"/>
      <c r="C1686" s="100" t="s">
        <v>2645</v>
      </c>
      <c r="D1686" s="130" t="s">
        <v>2026</v>
      </c>
      <c r="E1686" s="101">
        <v>7.25</v>
      </c>
      <c r="F1686" s="101">
        <v>6.75</v>
      </c>
      <c r="G1686" s="101">
        <v>2</v>
      </c>
      <c r="H1686" s="101">
        <f t="shared" si="159"/>
        <v>11.25</v>
      </c>
      <c r="I1686" s="101">
        <f t="shared" si="160"/>
        <v>10.75</v>
      </c>
      <c r="J1686" s="131" t="s">
        <v>302</v>
      </c>
      <c r="K1686" s="101">
        <v>11.25</v>
      </c>
      <c r="L1686" s="101">
        <v>10.75</v>
      </c>
      <c r="M1686" s="132">
        <v>1</v>
      </c>
      <c r="N1686" s="99">
        <v>3987</v>
      </c>
      <c r="O1686" s="99" t="s">
        <v>1338</v>
      </c>
      <c r="P1686" s="108">
        <v>44823</v>
      </c>
      <c r="Q1686" s="133"/>
      <c r="R1686" s="166">
        <v>4.3999999999999997E-2</v>
      </c>
      <c r="S1686" s="100"/>
      <c r="T1686" s="105"/>
      <c r="U1686" s="105"/>
      <c r="V1686" s="105"/>
      <c r="W1686" s="105"/>
      <c r="X1686" s="105"/>
      <c r="Y1686" s="250" t="s">
        <v>1338</v>
      </c>
    </row>
    <row r="1687" spans="2:25">
      <c r="B1687" s="26"/>
      <c r="C1687" s="100" t="s">
        <v>2646</v>
      </c>
      <c r="D1687" s="130" t="s">
        <v>2025</v>
      </c>
      <c r="E1687" s="101">
        <v>7.4375</v>
      </c>
      <c r="F1687" s="101">
        <v>6.9375</v>
      </c>
      <c r="G1687" s="101">
        <v>2</v>
      </c>
      <c r="H1687" s="101">
        <f t="shared" si="159"/>
        <v>11.4375</v>
      </c>
      <c r="I1687" s="101">
        <f t="shared" si="160"/>
        <v>10.9375</v>
      </c>
      <c r="J1687" s="131" t="s">
        <v>302</v>
      </c>
      <c r="K1687" s="101">
        <v>11.4375</v>
      </c>
      <c r="L1687" s="101">
        <v>10.9375</v>
      </c>
      <c r="M1687" s="132">
        <v>1</v>
      </c>
      <c r="N1687" s="99">
        <v>3987</v>
      </c>
      <c r="O1687" s="99" t="s">
        <v>1338</v>
      </c>
      <c r="P1687" s="108">
        <v>44823</v>
      </c>
      <c r="Q1687" s="133"/>
      <c r="R1687" s="166">
        <v>4.3999999999999997E-2</v>
      </c>
      <c r="S1687" s="100"/>
      <c r="T1687" s="105"/>
      <c r="U1687" s="105"/>
      <c r="V1687" s="105"/>
      <c r="W1687" s="105"/>
      <c r="X1687" s="105"/>
      <c r="Y1687" s="250" t="s">
        <v>1338</v>
      </c>
    </row>
    <row r="1688" spans="2:25">
      <c r="B1688" s="25"/>
      <c r="C1688" s="68" t="s">
        <v>2597</v>
      </c>
      <c r="D1688" s="83" t="s">
        <v>301</v>
      </c>
      <c r="E1688" s="69">
        <v>10</v>
      </c>
      <c r="F1688" s="69">
        <v>6</v>
      </c>
      <c r="G1688" s="69">
        <v>4</v>
      </c>
      <c r="H1688" s="69">
        <v>18</v>
      </c>
      <c r="I1688" s="69">
        <v>14</v>
      </c>
      <c r="J1688" s="67" t="s">
        <v>318</v>
      </c>
      <c r="K1688" s="69">
        <v>18</v>
      </c>
      <c r="L1688" s="69">
        <v>23.187999999999999</v>
      </c>
      <c r="M1688" s="70">
        <v>2</v>
      </c>
      <c r="N1688" s="67">
        <v>3988</v>
      </c>
      <c r="O1688" s="67" t="s">
        <v>1351</v>
      </c>
      <c r="P1688" s="71">
        <v>44669</v>
      </c>
      <c r="Q1688" s="72"/>
      <c r="R1688" s="170"/>
      <c r="S1688" s="68"/>
      <c r="T1688" s="73"/>
      <c r="U1688" s="73"/>
      <c r="V1688" s="73"/>
      <c r="W1688" s="73"/>
      <c r="X1688" s="73"/>
      <c r="Y1688" s="250" t="s">
        <v>1351</v>
      </c>
    </row>
    <row r="1689" spans="2:25">
      <c r="B1689" s="25"/>
      <c r="C1689" s="100" t="s">
        <v>2643</v>
      </c>
      <c r="D1689" s="130" t="s">
        <v>2026</v>
      </c>
      <c r="E1689" s="101">
        <v>5</v>
      </c>
      <c r="F1689" s="101">
        <v>5</v>
      </c>
      <c r="G1689" s="101">
        <v>2.75</v>
      </c>
      <c r="H1689" s="101">
        <f>(G1689*2)+E1689</f>
        <v>10.5</v>
      </c>
      <c r="I1689" s="101">
        <f>(G1689*2)+F1689</f>
        <v>10.5</v>
      </c>
      <c r="J1689" s="131" t="s">
        <v>302</v>
      </c>
      <c r="K1689" s="101">
        <v>10.5</v>
      </c>
      <c r="L1689" s="101">
        <v>10.5</v>
      </c>
      <c r="M1689" s="132">
        <v>1</v>
      </c>
      <c r="N1689" s="99">
        <v>3989</v>
      </c>
      <c r="O1689" s="99" t="s">
        <v>1338</v>
      </c>
      <c r="P1689" s="108">
        <v>44823</v>
      </c>
      <c r="Q1689" s="133"/>
      <c r="R1689" s="166">
        <v>4.4999999999999998E-2</v>
      </c>
      <c r="S1689" s="100"/>
      <c r="T1689" s="105"/>
      <c r="U1689" s="105"/>
      <c r="V1689" s="105"/>
      <c r="W1689" s="105"/>
      <c r="X1689" s="105"/>
      <c r="Y1689" s="250" t="s">
        <v>1338</v>
      </c>
    </row>
    <row r="1690" spans="2:25">
      <c r="B1690" s="25"/>
      <c r="C1690" s="100" t="s">
        <v>2642</v>
      </c>
      <c r="D1690" s="130" t="s">
        <v>2025</v>
      </c>
      <c r="E1690" s="101">
        <v>5.1875</v>
      </c>
      <c r="F1690" s="101">
        <v>5.1875</v>
      </c>
      <c r="G1690" s="101">
        <v>2.625</v>
      </c>
      <c r="H1690" s="101">
        <f>(G1690*2)+E1690</f>
        <v>10.4375</v>
      </c>
      <c r="I1690" s="101">
        <f>(G1690*2)+F1690</f>
        <v>10.4375</v>
      </c>
      <c r="J1690" s="131" t="s">
        <v>302</v>
      </c>
      <c r="K1690" s="101">
        <v>10.4375</v>
      </c>
      <c r="L1690" s="101">
        <v>10.4375</v>
      </c>
      <c r="M1690" s="132">
        <v>1</v>
      </c>
      <c r="N1690" s="99">
        <v>3989</v>
      </c>
      <c r="O1690" s="99" t="s">
        <v>1338</v>
      </c>
      <c r="P1690" s="108">
        <v>44823</v>
      </c>
      <c r="Q1690" s="133"/>
      <c r="R1690" s="166">
        <v>4.4999999999999998E-2</v>
      </c>
      <c r="S1690" s="100"/>
      <c r="T1690" s="105"/>
      <c r="U1690" s="105"/>
      <c r="V1690" s="105"/>
      <c r="W1690" s="105"/>
      <c r="X1690" s="105"/>
      <c r="Y1690" s="250" t="s">
        <v>1338</v>
      </c>
    </row>
    <row r="1691" spans="2:25">
      <c r="B1691" s="26"/>
      <c r="C1691" s="100" t="s">
        <v>2644</v>
      </c>
      <c r="D1691" s="130" t="s">
        <v>2026</v>
      </c>
      <c r="E1691" s="101">
        <v>4.3125</v>
      </c>
      <c r="F1691" s="101">
        <v>4.3125</v>
      </c>
      <c r="G1691" s="101">
        <v>1.8125</v>
      </c>
      <c r="H1691" s="101">
        <f>(G1691*2)+E1691</f>
        <v>7.9375</v>
      </c>
      <c r="I1691" s="101">
        <f>(G1691*2)+F1691</f>
        <v>7.9375</v>
      </c>
      <c r="J1691" s="131" t="s">
        <v>302</v>
      </c>
      <c r="K1691" s="101">
        <v>15.875</v>
      </c>
      <c r="L1691" s="101">
        <v>15.875</v>
      </c>
      <c r="M1691" s="132">
        <v>4</v>
      </c>
      <c r="N1691" s="99">
        <v>3990</v>
      </c>
      <c r="O1691" s="99" t="s">
        <v>1338</v>
      </c>
      <c r="P1691" s="108">
        <v>44823</v>
      </c>
      <c r="Q1691" s="133"/>
      <c r="R1691" s="166">
        <v>4.3999999999999997E-2</v>
      </c>
      <c r="S1691" s="100"/>
      <c r="T1691" s="105"/>
      <c r="U1691" s="105"/>
      <c r="V1691" s="105"/>
      <c r="W1691" s="105"/>
      <c r="X1691" s="105"/>
      <c r="Y1691" s="250" t="s">
        <v>1338</v>
      </c>
    </row>
    <row r="1692" spans="2:25">
      <c r="B1692" s="25"/>
      <c r="C1692" s="45" t="s">
        <v>2599</v>
      </c>
      <c r="D1692" s="82" t="s">
        <v>301</v>
      </c>
      <c r="E1692" s="46">
        <v>2.5625</v>
      </c>
      <c r="F1692" s="46">
        <v>2.1875</v>
      </c>
      <c r="G1692" s="46">
        <v>1.5625</v>
      </c>
      <c r="H1692" s="46">
        <v>5.6875</v>
      </c>
      <c r="I1692" s="46">
        <v>5.3125</v>
      </c>
      <c r="J1692" s="44" t="s">
        <v>318</v>
      </c>
      <c r="K1692" s="46">
        <v>9.90625</v>
      </c>
      <c r="L1692" s="46">
        <v>10.625</v>
      </c>
      <c r="M1692" s="60">
        <v>4</v>
      </c>
      <c r="N1692" s="44">
        <v>3992</v>
      </c>
      <c r="O1692" s="44" t="s">
        <v>1338</v>
      </c>
      <c r="P1692" s="53">
        <v>44679</v>
      </c>
      <c r="Q1692" s="66"/>
      <c r="R1692" s="167">
        <v>0.04</v>
      </c>
      <c r="S1692" s="45"/>
      <c r="T1692" s="49"/>
      <c r="U1692" s="49"/>
      <c r="V1692" s="49"/>
      <c r="W1692" s="49"/>
      <c r="X1692" s="49"/>
      <c r="Y1692" s="250" t="s">
        <v>1338</v>
      </c>
    </row>
    <row r="1693" spans="2:25">
      <c r="B1693" s="25"/>
      <c r="C1693" s="100" t="s">
        <v>2658</v>
      </c>
      <c r="D1693" s="130" t="s">
        <v>2529</v>
      </c>
      <c r="E1693" s="101">
        <v>2.5625</v>
      </c>
      <c r="F1693" s="101">
        <v>2.1875</v>
      </c>
      <c r="G1693" s="101">
        <v>1.5625</v>
      </c>
      <c r="H1693" s="101">
        <f t="shared" ref="H1693:H1699" si="161">(G1693*2)+E1693</f>
        <v>5.6875</v>
      </c>
      <c r="I1693" s="101">
        <f t="shared" ref="I1693:I1699" si="162">(G1693*2)+F1693</f>
        <v>5.3125</v>
      </c>
      <c r="J1693" s="131" t="s">
        <v>318</v>
      </c>
      <c r="K1693" s="101">
        <v>9.9062999999999999</v>
      </c>
      <c r="L1693" s="101">
        <v>10.625</v>
      </c>
      <c r="M1693" s="132">
        <v>4</v>
      </c>
      <c r="N1693" s="99">
        <v>3992</v>
      </c>
      <c r="O1693" s="99" t="s">
        <v>1338</v>
      </c>
      <c r="P1693" s="108">
        <v>44823</v>
      </c>
      <c r="Q1693" s="133"/>
      <c r="R1693" s="166">
        <v>0.04</v>
      </c>
      <c r="S1693" s="100"/>
      <c r="T1693" s="105"/>
      <c r="U1693" s="105"/>
      <c r="V1693" s="105"/>
      <c r="W1693" s="105"/>
      <c r="X1693" s="105"/>
      <c r="Y1693" s="250" t="s">
        <v>1338</v>
      </c>
    </row>
    <row r="1694" spans="2:25">
      <c r="B1694" s="25"/>
      <c r="C1694" s="100" t="s">
        <v>2737</v>
      </c>
      <c r="D1694" s="130" t="s">
        <v>2035</v>
      </c>
      <c r="E1694" s="101">
        <v>2.0830000000000002</v>
      </c>
      <c r="F1694" s="101">
        <v>2.0830000000000002</v>
      </c>
      <c r="G1694" s="101">
        <v>0.98599999999999999</v>
      </c>
      <c r="H1694" s="101">
        <f t="shared" si="161"/>
        <v>4.0549999999999997</v>
      </c>
      <c r="I1694" s="101">
        <f t="shared" si="162"/>
        <v>4.0549999999999997</v>
      </c>
      <c r="J1694" s="131" t="s">
        <v>302</v>
      </c>
      <c r="K1694" s="101">
        <v>36.5</v>
      </c>
      <c r="L1694" s="101">
        <v>28.388999999999999</v>
      </c>
      <c r="M1694" s="132">
        <v>63</v>
      </c>
      <c r="N1694" s="99">
        <v>3994</v>
      </c>
      <c r="O1694" s="99" t="s">
        <v>269</v>
      </c>
      <c r="P1694" s="108">
        <v>44852</v>
      </c>
      <c r="Q1694" s="133"/>
      <c r="R1694" s="166"/>
      <c r="S1694" s="100"/>
      <c r="T1694" s="105"/>
      <c r="U1694" s="105"/>
      <c r="V1694" s="105"/>
      <c r="W1694" s="105"/>
      <c r="X1694" s="105"/>
      <c r="Y1694" s="250" t="s">
        <v>269</v>
      </c>
    </row>
    <row r="1695" spans="2:25">
      <c r="B1695" s="25"/>
      <c r="C1695" s="100" t="s">
        <v>2736</v>
      </c>
      <c r="D1695" s="130" t="s">
        <v>2035</v>
      </c>
      <c r="E1695" s="101">
        <v>4.4370000000000003</v>
      </c>
      <c r="F1695" s="101">
        <v>3.2189999999999999</v>
      </c>
      <c r="G1695" s="101">
        <v>0.625</v>
      </c>
      <c r="H1695" s="101">
        <f t="shared" si="161"/>
        <v>5.6870000000000003</v>
      </c>
      <c r="I1695" s="101">
        <f t="shared" si="162"/>
        <v>4.4689999999999994</v>
      </c>
      <c r="J1695" s="131" t="s">
        <v>302</v>
      </c>
      <c r="K1695" s="101">
        <v>39.8125</v>
      </c>
      <c r="L1695" s="101">
        <v>26.812000000000001</v>
      </c>
      <c r="M1695" s="132">
        <v>42</v>
      </c>
      <c r="N1695" s="99">
        <v>3995</v>
      </c>
      <c r="O1695" s="99" t="s">
        <v>269</v>
      </c>
      <c r="P1695" s="108">
        <v>44852</v>
      </c>
      <c r="Q1695" s="133"/>
      <c r="R1695" s="166"/>
      <c r="S1695" s="100"/>
      <c r="T1695" s="105"/>
      <c r="U1695" s="105"/>
      <c r="V1695" s="105"/>
      <c r="W1695" s="105"/>
      <c r="X1695" s="105"/>
      <c r="Y1695" s="250" t="s">
        <v>269</v>
      </c>
    </row>
    <row r="1696" spans="2:25">
      <c r="B1696" s="25"/>
      <c r="C1696" s="100" t="s">
        <v>2691</v>
      </c>
      <c r="D1696" s="130" t="s">
        <v>1970</v>
      </c>
      <c r="E1696" s="101">
        <v>2.2639999999999998</v>
      </c>
      <c r="F1696" s="101">
        <v>2.2360000000000002</v>
      </c>
      <c r="G1696" s="101">
        <v>1.097</v>
      </c>
      <c r="H1696" s="101">
        <f t="shared" si="161"/>
        <v>4.4580000000000002</v>
      </c>
      <c r="I1696" s="101">
        <f t="shared" si="162"/>
        <v>4.43</v>
      </c>
      <c r="J1696" s="131" t="s">
        <v>302</v>
      </c>
      <c r="K1696" s="101">
        <v>14.861000000000001</v>
      </c>
      <c r="L1696" s="101">
        <v>24.597000000000001</v>
      </c>
      <c r="M1696" s="132">
        <v>22</v>
      </c>
      <c r="N1696" s="99">
        <v>3996</v>
      </c>
      <c r="O1696" s="99" t="s">
        <v>269</v>
      </c>
      <c r="P1696" s="108">
        <v>44852</v>
      </c>
      <c r="Q1696" s="133"/>
      <c r="R1696" s="166"/>
      <c r="S1696" s="100"/>
      <c r="T1696" s="105"/>
      <c r="U1696" s="105"/>
      <c r="V1696" s="105"/>
      <c r="W1696" s="105"/>
      <c r="X1696" s="105"/>
      <c r="Y1696" s="250" t="s">
        <v>269</v>
      </c>
    </row>
    <row r="1697" spans="2:25">
      <c r="B1697" s="25"/>
      <c r="C1697" s="100" t="s">
        <v>2690</v>
      </c>
      <c r="D1697" s="130" t="s">
        <v>1970</v>
      </c>
      <c r="E1697" s="101">
        <v>4.5970000000000004</v>
      </c>
      <c r="F1697" s="101">
        <v>3.4169999999999998</v>
      </c>
      <c r="G1697" s="101">
        <v>0.75</v>
      </c>
      <c r="H1697" s="101">
        <f t="shared" si="161"/>
        <v>6.0970000000000004</v>
      </c>
      <c r="I1697" s="101">
        <f t="shared" si="162"/>
        <v>4.9169999999999998</v>
      </c>
      <c r="J1697" s="131" t="s">
        <v>302</v>
      </c>
      <c r="K1697" s="101">
        <v>18.082999999999998</v>
      </c>
      <c r="L1697" s="101">
        <v>22.986000000000001</v>
      </c>
      <c r="M1697" s="132">
        <v>10</v>
      </c>
      <c r="N1697" s="99">
        <v>3997</v>
      </c>
      <c r="O1697" s="99" t="s">
        <v>269</v>
      </c>
      <c r="P1697" s="108">
        <v>44852</v>
      </c>
      <c r="Q1697" s="133"/>
      <c r="R1697" s="166"/>
      <c r="S1697" s="100"/>
      <c r="T1697" s="105"/>
      <c r="U1697" s="105"/>
      <c r="V1697" s="105"/>
      <c r="W1697" s="105"/>
      <c r="X1697" s="105"/>
      <c r="Y1697" s="250" t="s">
        <v>269</v>
      </c>
    </row>
    <row r="1698" spans="2:25">
      <c r="B1698" s="25"/>
      <c r="C1698" s="100" t="s">
        <v>2659</v>
      </c>
      <c r="D1698" s="130" t="s">
        <v>2529</v>
      </c>
      <c r="E1698" s="101">
        <v>3.625</v>
      </c>
      <c r="F1698" s="101">
        <v>3.625</v>
      </c>
      <c r="G1698" s="101">
        <v>2</v>
      </c>
      <c r="H1698" s="101">
        <f t="shared" si="161"/>
        <v>7.625</v>
      </c>
      <c r="I1698" s="101">
        <f t="shared" si="162"/>
        <v>7.625</v>
      </c>
      <c r="J1698" s="131" t="s">
        <v>318</v>
      </c>
      <c r="K1698" s="101">
        <v>14.9063</v>
      </c>
      <c r="L1698" s="101">
        <v>15.25</v>
      </c>
      <c r="M1698" s="132">
        <v>4</v>
      </c>
      <c r="N1698" s="99">
        <v>3998</v>
      </c>
      <c r="O1698" s="99" t="s">
        <v>1338</v>
      </c>
      <c r="P1698" s="108">
        <v>44823</v>
      </c>
      <c r="Q1698" s="133"/>
      <c r="R1698" s="166">
        <v>0.04</v>
      </c>
      <c r="S1698" s="100"/>
      <c r="T1698" s="105"/>
      <c r="U1698" s="105"/>
      <c r="V1698" s="105"/>
      <c r="W1698" s="105"/>
      <c r="X1698" s="105"/>
      <c r="Y1698" s="250" t="s">
        <v>1338</v>
      </c>
    </row>
    <row r="1699" spans="2:25">
      <c r="B1699" s="26"/>
      <c r="C1699" s="100" t="s">
        <v>2639</v>
      </c>
      <c r="D1699" s="130" t="s">
        <v>2035</v>
      </c>
      <c r="E1699" s="101">
        <v>7.6669999999999998</v>
      </c>
      <c r="F1699" s="101">
        <v>2.8820000000000001</v>
      </c>
      <c r="G1699" s="101">
        <v>0.78500000000000003</v>
      </c>
      <c r="H1699" s="101">
        <f t="shared" si="161"/>
        <v>9.2370000000000001</v>
      </c>
      <c r="I1699" s="101">
        <f t="shared" si="162"/>
        <v>4.452</v>
      </c>
      <c r="J1699" s="131" t="s">
        <v>302</v>
      </c>
      <c r="K1699" s="101">
        <v>9.2370000000000001</v>
      </c>
      <c r="L1699" s="101">
        <v>13.355</v>
      </c>
      <c r="M1699" s="132">
        <v>3</v>
      </c>
      <c r="N1699" s="99">
        <v>3999</v>
      </c>
      <c r="O1699" s="99" t="s">
        <v>1338</v>
      </c>
      <c r="P1699" s="108">
        <v>44823</v>
      </c>
      <c r="Q1699" s="133"/>
      <c r="R1699" s="166">
        <v>0.03</v>
      </c>
      <c r="S1699" s="100"/>
      <c r="T1699" s="105"/>
      <c r="U1699" s="105"/>
      <c r="V1699" s="105"/>
      <c r="W1699" s="105"/>
      <c r="X1699" s="105"/>
      <c r="Y1699" s="250" t="s">
        <v>1338</v>
      </c>
    </row>
    <row r="1700" spans="2:25">
      <c r="B1700" s="26"/>
      <c r="C1700" s="59" t="s">
        <v>1168</v>
      </c>
      <c r="D1700" s="59" t="s">
        <v>301</v>
      </c>
      <c r="E1700" s="46">
        <v>2.5</v>
      </c>
      <c r="F1700" s="46">
        <v>2.5</v>
      </c>
      <c r="G1700" s="46">
        <v>0.5625</v>
      </c>
      <c r="H1700" s="46">
        <f t="shared" ref="H1700:H1763" si="163">(E1700+G1700*2)</f>
        <v>3.625</v>
      </c>
      <c r="I1700" s="46">
        <f t="shared" ref="I1700:I1763" si="164">(F1700+G1700*2)</f>
        <v>3.625</v>
      </c>
      <c r="J1700" s="44" t="s">
        <v>302</v>
      </c>
      <c r="K1700" s="46">
        <v>8.25</v>
      </c>
      <c r="L1700" s="46">
        <v>8.25</v>
      </c>
      <c r="M1700" s="60">
        <v>4</v>
      </c>
      <c r="N1700" s="44">
        <v>4001</v>
      </c>
      <c r="O1700" s="77" t="s">
        <v>1167</v>
      </c>
      <c r="P1700" s="52"/>
      <c r="Q1700" s="44"/>
      <c r="R1700" s="173"/>
      <c r="S1700" s="45" t="s">
        <v>1169</v>
      </c>
      <c r="T1700" s="49" t="s">
        <v>1170</v>
      </c>
      <c r="U1700" s="49"/>
      <c r="V1700" s="49"/>
      <c r="W1700" s="49"/>
      <c r="X1700" s="49"/>
      <c r="Y1700" s="250" t="s">
        <v>1167</v>
      </c>
    </row>
    <row r="1701" spans="2:25">
      <c r="B1701" s="26"/>
      <c r="C1701" s="50" t="s">
        <v>1171</v>
      </c>
      <c r="D1701" s="50" t="s">
        <v>306</v>
      </c>
      <c r="E1701" s="40">
        <v>2.5</v>
      </c>
      <c r="F1701" s="40">
        <v>2.5</v>
      </c>
      <c r="G1701" s="40">
        <v>0.5625</v>
      </c>
      <c r="H1701" s="40">
        <f t="shared" si="163"/>
        <v>3.625</v>
      </c>
      <c r="I1701" s="40">
        <f t="shared" si="164"/>
        <v>3.625</v>
      </c>
      <c r="J1701" s="38" t="s">
        <v>302</v>
      </c>
      <c r="K1701" s="40">
        <v>8.25</v>
      </c>
      <c r="L1701" s="40">
        <v>8.25</v>
      </c>
      <c r="M1701" s="61">
        <v>4</v>
      </c>
      <c r="N1701" s="38">
        <v>4001</v>
      </c>
      <c r="O1701" s="79" t="s">
        <v>1167</v>
      </c>
      <c r="P1701" s="42"/>
      <c r="Q1701" s="38"/>
      <c r="R1701" s="168"/>
      <c r="S1701" s="39" t="s">
        <v>307</v>
      </c>
      <c r="T1701" s="43" t="s">
        <v>307</v>
      </c>
      <c r="U1701" s="43"/>
      <c r="V1701" s="43"/>
      <c r="W1701" s="43"/>
      <c r="X1701" s="43"/>
      <c r="Y1701" s="250" t="s">
        <v>1167</v>
      </c>
    </row>
    <row r="1702" spans="2:25">
      <c r="B1702" s="26"/>
      <c r="C1702" s="59" t="s">
        <v>1173</v>
      </c>
      <c r="D1702" s="59" t="s">
        <v>301</v>
      </c>
      <c r="E1702" s="46">
        <v>2.5</v>
      </c>
      <c r="F1702" s="46">
        <v>2.5</v>
      </c>
      <c r="G1702" s="46">
        <v>1.125</v>
      </c>
      <c r="H1702" s="46">
        <f t="shared" si="163"/>
        <v>4.75</v>
      </c>
      <c r="I1702" s="46">
        <f t="shared" si="164"/>
        <v>4.75</v>
      </c>
      <c r="J1702" s="44" t="s">
        <v>302</v>
      </c>
      <c r="K1702" s="46">
        <v>10.5</v>
      </c>
      <c r="L1702" s="46">
        <v>10.5</v>
      </c>
      <c r="M1702" s="60">
        <v>4</v>
      </c>
      <c r="N1702" s="44">
        <v>4002</v>
      </c>
      <c r="O1702" s="44" t="s">
        <v>1172</v>
      </c>
      <c r="P1702" s="52"/>
      <c r="Q1702" s="44"/>
      <c r="R1702" s="167"/>
      <c r="S1702" s="45" t="s">
        <v>1169</v>
      </c>
      <c r="T1702" s="49" t="s">
        <v>1174</v>
      </c>
      <c r="U1702" s="49"/>
      <c r="V1702" s="49"/>
      <c r="W1702" s="49"/>
      <c r="X1702" s="49"/>
      <c r="Y1702" s="250" t="s">
        <v>1172</v>
      </c>
    </row>
    <row r="1703" spans="2:25" ht="14.25" customHeight="1">
      <c r="B1703" s="26"/>
      <c r="C1703" s="50" t="s">
        <v>1175</v>
      </c>
      <c r="D1703" s="50" t="s">
        <v>306</v>
      </c>
      <c r="E1703" s="40">
        <v>2.5</v>
      </c>
      <c r="F1703" s="40">
        <v>2.5</v>
      </c>
      <c r="G1703" s="40">
        <v>1.125</v>
      </c>
      <c r="H1703" s="40">
        <f t="shared" si="163"/>
        <v>4.75</v>
      </c>
      <c r="I1703" s="40">
        <f t="shared" si="164"/>
        <v>4.75</v>
      </c>
      <c r="J1703" s="38" t="s">
        <v>302</v>
      </c>
      <c r="K1703" s="40">
        <v>10.5</v>
      </c>
      <c r="L1703" s="40">
        <v>10.5</v>
      </c>
      <c r="M1703" s="61">
        <v>4</v>
      </c>
      <c r="N1703" s="38">
        <v>4002</v>
      </c>
      <c r="O1703" s="38" t="s">
        <v>1172</v>
      </c>
      <c r="P1703" s="42"/>
      <c r="Q1703" s="38"/>
      <c r="R1703" s="168"/>
      <c r="S1703" s="39" t="s">
        <v>307</v>
      </c>
      <c r="T1703" s="43" t="s">
        <v>307</v>
      </c>
      <c r="U1703" s="43"/>
      <c r="V1703" s="43"/>
      <c r="W1703" s="43"/>
      <c r="X1703" s="43"/>
      <c r="Y1703" s="250" t="s">
        <v>1172</v>
      </c>
    </row>
    <row r="1704" spans="2:25">
      <c r="B1704" s="26"/>
      <c r="C1704" s="59" t="s">
        <v>1177</v>
      </c>
      <c r="D1704" s="59" t="s">
        <v>301</v>
      </c>
      <c r="E1704" s="46">
        <v>4.75</v>
      </c>
      <c r="F1704" s="46">
        <v>3.875</v>
      </c>
      <c r="G1704" s="46">
        <v>0.5</v>
      </c>
      <c r="H1704" s="46">
        <f t="shared" si="163"/>
        <v>5.75</v>
      </c>
      <c r="I1704" s="46">
        <f t="shared" si="164"/>
        <v>4.875</v>
      </c>
      <c r="J1704" s="44" t="s">
        <v>302</v>
      </c>
      <c r="K1704" s="46">
        <v>6.75</v>
      </c>
      <c r="L1704" s="46">
        <v>10.75</v>
      </c>
      <c r="M1704" s="60">
        <v>2</v>
      </c>
      <c r="N1704" s="44">
        <v>4003</v>
      </c>
      <c r="O1704" s="44" t="s">
        <v>1176</v>
      </c>
      <c r="P1704" s="52"/>
      <c r="Q1704" s="44"/>
      <c r="R1704" s="167"/>
      <c r="S1704" s="45" t="s">
        <v>1169</v>
      </c>
      <c r="T1704" s="49" t="s">
        <v>1178</v>
      </c>
      <c r="U1704" s="49"/>
      <c r="V1704" s="49"/>
      <c r="W1704" s="49"/>
      <c r="X1704" s="49"/>
      <c r="Y1704" s="250" t="s">
        <v>1176</v>
      </c>
    </row>
    <row r="1705" spans="2:25">
      <c r="B1705" s="26"/>
      <c r="C1705" s="50" t="s">
        <v>1179</v>
      </c>
      <c r="D1705" s="50" t="s">
        <v>306</v>
      </c>
      <c r="E1705" s="40">
        <v>4.75</v>
      </c>
      <c r="F1705" s="40">
        <v>3.875</v>
      </c>
      <c r="G1705" s="40">
        <v>0.5</v>
      </c>
      <c r="H1705" s="40">
        <f t="shared" si="163"/>
        <v>5.75</v>
      </c>
      <c r="I1705" s="40">
        <f t="shared" si="164"/>
        <v>4.875</v>
      </c>
      <c r="J1705" s="38" t="s">
        <v>302</v>
      </c>
      <c r="K1705" s="40">
        <v>6.75</v>
      </c>
      <c r="L1705" s="40">
        <v>10.75</v>
      </c>
      <c r="M1705" s="61">
        <v>2</v>
      </c>
      <c r="N1705" s="38">
        <v>4003</v>
      </c>
      <c r="O1705" s="38" t="s">
        <v>1176</v>
      </c>
      <c r="P1705" s="42"/>
      <c r="Q1705" s="38"/>
      <c r="R1705" s="168"/>
      <c r="S1705" s="39" t="s">
        <v>307</v>
      </c>
      <c r="T1705" s="43" t="s">
        <v>307</v>
      </c>
      <c r="U1705" s="43"/>
      <c r="V1705" s="43"/>
      <c r="W1705" s="43"/>
      <c r="X1705" s="43"/>
      <c r="Y1705" s="250" t="s">
        <v>1176</v>
      </c>
    </row>
    <row r="1706" spans="2:25">
      <c r="B1706" s="26"/>
      <c r="C1706" s="59" t="s">
        <v>1181</v>
      </c>
      <c r="D1706" s="59" t="s">
        <v>301</v>
      </c>
      <c r="E1706" s="46">
        <v>4.75</v>
      </c>
      <c r="F1706" s="46">
        <v>3.875</v>
      </c>
      <c r="G1706" s="46">
        <v>0.6875</v>
      </c>
      <c r="H1706" s="46">
        <f t="shared" si="163"/>
        <v>6.125</v>
      </c>
      <c r="I1706" s="46">
        <f t="shared" si="164"/>
        <v>5.25</v>
      </c>
      <c r="J1706" s="44" t="s">
        <v>302</v>
      </c>
      <c r="K1706" s="46">
        <v>7.125</v>
      </c>
      <c r="L1706" s="46">
        <v>11.5</v>
      </c>
      <c r="M1706" s="60">
        <v>2</v>
      </c>
      <c r="N1706" s="44">
        <v>4004</v>
      </c>
      <c r="O1706" s="44" t="s">
        <v>1180</v>
      </c>
      <c r="P1706" s="52"/>
      <c r="Q1706" s="44"/>
      <c r="R1706" s="167"/>
      <c r="S1706" s="45" t="s">
        <v>1169</v>
      </c>
      <c r="T1706" s="49" t="s">
        <v>1182</v>
      </c>
      <c r="U1706" s="49"/>
      <c r="V1706" s="49"/>
      <c r="W1706" s="49"/>
      <c r="X1706" s="49"/>
      <c r="Y1706" s="250" t="s">
        <v>1180</v>
      </c>
    </row>
    <row r="1707" spans="2:25">
      <c r="B1707" s="26"/>
      <c r="C1707" s="50" t="s">
        <v>1183</v>
      </c>
      <c r="D1707" s="50" t="s">
        <v>306</v>
      </c>
      <c r="E1707" s="40">
        <v>4.75</v>
      </c>
      <c r="F1707" s="40">
        <v>3.875</v>
      </c>
      <c r="G1707" s="40">
        <v>0.6875</v>
      </c>
      <c r="H1707" s="40">
        <f t="shared" si="163"/>
        <v>6.125</v>
      </c>
      <c r="I1707" s="40">
        <f t="shared" si="164"/>
        <v>5.25</v>
      </c>
      <c r="J1707" s="38" t="s">
        <v>302</v>
      </c>
      <c r="K1707" s="40">
        <v>7.125</v>
      </c>
      <c r="L1707" s="40">
        <v>11.5</v>
      </c>
      <c r="M1707" s="61">
        <v>2</v>
      </c>
      <c r="N1707" s="38">
        <v>4004</v>
      </c>
      <c r="O1707" s="38" t="s">
        <v>1180</v>
      </c>
      <c r="P1707" s="42"/>
      <c r="Q1707" s="38"/>
      <c r="R1707" s="168"/>
      <c r="S1707" s="39" t="s">
        <v>307</v>
      </c>
      <c r="T1707" s="43" t="s">
        <v>307</v>
      </c>
      <c r="U1707" s="43"/>
      <c r="V1707" s="43"/>
      <c r="W1707" s="43"/>
      <c r="X1707" s="43"/>
      <c r="Y1707" s="250" t="s">
        <v>1180</v>
      </c>
    </row>
    <row r="1708" spans="2:25">
      <c r="B1708" s="26"/>
      <c r="C1708" s="59" t="s">
        <v>1185</v>
      </c>
      <c r="D1708" s="59" t="s">
        <v>301</v>
      </c>
      <c r="E1708" s="46">
        <v>4.75</v>
      </c>
      <c r="F1708" s="46">
        <v>3.875</v>
      </c>
      <c r="G1708" s="46">
        <v>0.5</v>
      </c>
      <c r="H1708" s="46">
        <f t="shared" si="163"/>
        <v>5.75</v>
      </c>
      <c r="I1708" s="46">
        <f t="shared" si="164"/>
        <v>4.875</v>
      </c>
      <c r="J1708" s="44" t="s">
        <v>302</v>
      </c>
      <c r="K1708" s="46">
        <v>6.75</v>
      </c>
      <c r="L1708" s="46">
        <v>10.75</v>
      </c>
      <c r="M1708" s="60">
        <v>2</v>
      </c>
      <c r="N1708" s="44">
        <v>4005</v>
      </c>
      <c r="O1708" s="44" t="s">
        <v>1184</v>
      </c>
      <c r="P1708" s="52"/>
      <c r="Q1708" s="44"/>
      <c r="R1708" s="167"/>
      <c r="S1708" s="45" t="s">
        <v>1169</v>
      </c>
      <c r="T1708" s="49" t="s">
        <v>1186</v>
      </c>
      <c r="U1708" s="49"/>
      <c r="V1708" s="49"/>
      <c r="W1708" s="49"/>
      <c r="X1708" s="49"/>
      <c r="Y1708" s="250" t="s">
        <v>1184</v>
      </c>
    </row>
    <row r="1709" spans="2:25">
      <c r="B1709" s="26"/>
      <c r="C1709" s="50" t="s">
        <v>1187</v>
      </c>
      <c r="D1709" s="50" t="s">
        <v>306</v>
      </c>
      <c r="E1709" s="40">
        <v>4.75</v>
      </c>
      <c r="F1709" s="40">
        <v>3.875</v>
      </c>
      <c r="G1709" s="40">
        <v>0.5</v>
      </c>
      <c r="H1709" s="40">
        <f t="shared" si="163"/>
        <v>5.75</v>
      </c>
      <c r="I1709" s="40">
        <f t="shared" si="164"/>
        <v>4.875</v>
      </c>
      <c r="J1709" s="38" t="s">
        <v>302</v>
      </c>
      <c r="K1709" s="40">
        <v>6.75</v>
      </c>
      <c r="L1709" s="40">
        <v>10.75</v>
      </c>
      <c r="M1709" s="61">
        <v>2</v>
      </c>
      <c r="N1709" s="38">
        <v>4005</v>
      </c>
      <c r="O1709" s="38" t="s">
        <v>1184</v>
      </c>
      <c r="P1709" s="42"/>
      <c r="Q1709" s="38"/>
      <c r="R1709" s="168"/>
      <c r="S1709" s="39" t="s">
        <v>307</v>
      </c>
      <c r="T1709" s="43" t="s">
        <v>307</v>
      </c>
      <c r="U1709" s="43"/>
      <c r="V1709" s="43"/>
      <c r="W1709" s="43"/>
      <c r="X1709" s="43"/>
      <c r="Y1709" s="250" t="s">
        <v>1184</v>
      </c>
    </row>
    <row r="1710" spans="2:25">
      <c r="B1710" s="26"/>
      <c r="C1710" s="59" t="s">
        <v>1189</v>
      </c>
      <c r="D1710" s="59" t="s">
        <v>301</v>
      </c>
      <c r="E1710" s="46">
        <v>2.125</v>
      </c>
      <c r="F1710" s="46">
        <v>1.75</v>
      </c>
      <c r="G1710" s="46">
        <v>0.5625</v>
      </c>
      <c r="H1710" s="46">
        <f t="shared" si="163"/>
        <v>3.25</v>
      </c>
      <c r="I1710" s="46">
        <f t="shared" si="164"/>
        <v>2.875</v>
      </c>
      <c r="J1710" s="44" t="s">
        <v>302</v>
      </c>
      <c r="K1710" s="46">
        <v>7.5</v>
      </c>
      <c r="L1710" s="46">
        <v>6.75</v>
      </c>
      <c r="M1710" s="60">
        <v>4</v>
      </c>
      <c r="N1710" s="44">
        <v>4006</v>
      </c>
      <c r="O1710" s="44" t="s">
        <v>1188</v>
      </c>
      <c r="P1710" s="52"/>
      <c r="Q1710" s="44"/>
      <c r="R1710" s="167"/>
      <c r="S1710" s="45" t="s">
        <v>1169</v>
      </c>
      <c r="T1710" s="49" t="s">
        <v>1190</v>
      </c>
      <c r="U1710" s="49"/>
      <c r="V1710" s="49"/>
      <c r="W1710" s="49"/>
      <c r="X1710" s="49"/>
      <c r="Y1710" s="250" t="s">
        <v>1188</v>
      </c>
    </row>
    <row r="1711" spans="2:25" ht="14.25" customHeight="1">
      <c r="B1711" s="26"/>
      <c r="C1711" s="50" t="s">
        <v>1191</v>
      </c>
      <c r="D1711" s="50" t="s">
        <v>306</v>
      </c>
      <c r="E1711" s="40">
        <v>2.125</v>
      </c>
      <c r="F1711" s="40">
        <v>1.75</v>
      </c>
      <c r="G1711" s="40">
        <v>0.5625</v>
      </c>
      <c r="H1711" s="40">
        <f t="shared" si="163"/>
        <v>3.25</v>
      </c>
      <c r="I1711" s="40">
        <f t="shared" si="164"/>
        <v>2.875</v>
      </c>
      <c r="J1711" s="38" t="s">
        <v>302</v>
      </c>
      <c r="K1711" s="40">
        <v>7.5</v>
      </c>
      <c r="L1711" s="40">
        <v>6.75</v>
      </c>
      <c r="M1711" s="61">
        <v>4</v>
      </c>
      <c r="N1711" s="38">
        <v>4006</v>
      </c>
      <c r="O1711" s="38" t="s">
        <v>1188</v>
      </c>
      <c r="P1711" s="42"/>
      <c r="Q1711" s="38"/>
      <c r="R1711" s="168"/>
      <c r="S1711" s="39" t="s">
        <v>307</v>
      </c>
      <c r="T1711" s="43" t="s">
        <v>307</v>
      </c>
      <c r="U1711" s="43"/>
      <c r="V1711" s="43"/>
      <c r="W1711" s="43"/>
      <c r="X1711" s="43"/>
      <c r="Y1711" s="250" t="s">
        <v>1188</v>
      </c>
    </row>
    <row r="1712" spans="2:25">
      <c r="B1712" s="26"/>
      <c r="C1712" s="59" t="s">
        <v>1193</v>
      </c>
      <c r="D1712" s="59" t="s">
        <v>301</v>
      </c>
      <c r="E1712" s="46">
        <v>2.125</v>
      </c>
      <c r="F1712" s="46">
        <v>1.75</v>
      </c>
      <c r="G1712" s="46">
        <v>0.6875</v>
      </c>
      <c r="H1712" s="46">
        <f t="shared" si="163"/>
        <v>3.5</v>
      </c>
      <c r="I1712" s="46">
        <f t="shared" si="164"/>
        <v>3.125</v>
      </c>
      <c r="J1712" s="44" t="s">
        <v>302</v>
      </c>
      <c r="K1712" s="46">
        <v>8</v>
      </c>
      <c r="L1712" s="46">
        <v>7.25</v>
      </c>
      <c r="M1712" s="60">
        <v>4</v>
      </c>
      <c r="N1712" s="44">
        <v>4007</v>
      </c>
      <c r="O1712" s="44" t="s">
        <v>1192</v>
      </c>
      <c r="P1712" s="52"/>
      <c r="Q1712" s="44"/>
      <c r="R1712" s="167"/>
      <c r="S1712" s="45" t="s">
        <v>1169</v>
      </c>
      <c r="T1712" s="49" t="s">
        <v>1194</v>
      </c>
      <c r="U1712" s="49"/>
      <c r="V1712" s="49"/>
      <c r="W1712" s="49"/>
      <c r="X1712" s="49"/>
      <c r="Y1712" s="250" t="s">
        <v>1192</v>
      </c>
    </row>
    <row r="1713" spans="2:25">
      <c r="B1713" s="26"/>
      <c r="C1713" s="50" t="s">
        <v>1195</v>
      </c>
      <c r="D1713" s="50" t="s">
        <v>306</v>
      </c>
      <c r="E1713" s="40">
        <v>2.125</v>
      </c>
      <c r="F1713" s="40">
        <v>1.75</v>
      </c>
      <c r="G1713" s="40">
        <v>0.6875</v>
      </c>
      <c r="H1713" s="40">
        <f t="shared" si="163"/>
        <v>3.5</v>
      </c>
      <c r="I1713" s="40">
        <f t="shared" si="164"/>
        <v>3.125</v>
      </c>
      <c r="J1713" s="38" t="s">
        <v>302</v>
      </c>
      <c r="K1713" s="40">
        <v>8</v>
      </c>
      <c r="L1713" s="40">
        <v>7.25</v>
      </c>
      <c r="M1713" s="61">
        <v>4</v>
      </c>
      <c r="N1713" s="38">
        <v>4007</v>
      </c>
      <c r="O1713" s="38" t="s">
        <v>1192</v>
      </c>
      <c r="P1713" s="42"/>
      <c r="Q1713" s="38"/>
      <c r="R1713" s="168"/>
      <c r="S1713" s="39" t="s">
        <v>307</v>
      </c>
      <c r="T1713" s="43" t="s">
        <v>307</v>
      </c>
      <c r="U1713" s="43"/>
      <c r="V1713" s="43"/>
      <c r="W1713" s="43"/>
      <c r="X1713" s="43"/>
      <c r="Y1713" s="250" t="s">
        <v>1192</v>
      </c>
    </row>
    <row r="1714" spans="2:25">
      <c r="B1714" s="26"/>
      <c r="C1714" s="59" t="s">
        <v>1197</v>
      </c>
      <c r="D1714" s="59" t="s">
        <v>301</v>
      </c>
      <c r="E1714" s="46">
        <v>2</v>
      </c>
      <c r="F1714" s="46">
        <v>1.625</v>
      </c>
      <c r="G1714" s="46">
        <v>0.5625</v>
      </c>
      <c r="H1714" s="46">
        <f t="shared" si="163"/>
        <v>3.125</v>
      </c>
      <c r="I1714" s="46">
        <f t="shared" si="164"/>
        <v>2.75</v>
      </c>
      <c r="J1714" s="44" t="s">
        <v>302</v>
      </c>
      <c r="K1714" s="46">
        <v>7.25</v>
      </c>
      <c r="L1714" s="46">
        <v>6.5</v>
      </c>
      <c r="M1714" s="60">
        <v>4</v>
      </c>
      <c r="N1714" s="44">
        <v>4008</v>
      </c>
      <c r="O1714" s="44" t="s">
        <v>1196</v>
      </c>
      <c r="P1714" s="52"/>
      <c r="Q1714" s="44"/>
      <c r="R1714" s="167"/>
      <c r="S1714" s="45" t="s">
        <v>1169</v>
      </c>
      <c r="T1714" s="49" t="s">
        <v>1205</v>
      </c>
      <c r="U1714" s="49"/>
      <c r="V1714" s="49"/>
      <c r="W1714" s="49"/>
      <c r="X1714" s="49"/>
      <c r="Y1714" s="250" t="s">
        <v>1196</v>
      </c>
    </row>
    <row r="1715" spans="2:25">
      <c r="B1715" s="26"/>
      <c r="C1715" s="50" t="s">
        <v>1206</v>
      </c>
      <c r="D1715" s="50" t="s">
        <v>306</v>
      </c>
      <c r="E1715" s="40">
        <v>2</v>
      </c>
      <c r="F1715" s="40">
        <v>1.625</v>
      </c>
      <c r="G1715" s="40">
        <v>0.5625</v>
      </c>
      <c r="H1715" s="40">
        <f t="shared" si="163"/>
        <v>3.125</v>
      </c>
      <c r="I1715" s="40">
        <f t="shared" si="164"/>
        <v>2.75</v>
      </c>
      <c r="J1715" s="38" t="s">
        <v>302</v>
      </c>
      <c r="K1715" s="40">
        <v>7.25</v>
      </c>
      <c r="L1715" s="40">
        <v>6.5</v>
      </c>
      <c r="M1715" s="61">
        <v>4</v>
      </c>
      <c r="N1715" s="38">
        <v>4008</v>
      </c>
      <c r="O1715" s="38" t="s">
        <v>1196</v>
      </c>
      <c r="P1715" s="42"/>
      <c r="Q1715" s="38"/>
      <c r="R1715" s="168"/>
      <c r="S1715" s="39" t="s">
        <v>307</v>
      </c>
      <c r="T1715" s="43" t="s">
        <v>307</v>
      </c>
      <c r="U1715" s="43"/>
      <c r="V1715" s="43"/>
      <c r="W1715" s="43"/>
      <c r="X1715" s="43"/>
      <c r="Y1715" s="250" t="s">
        <v>1196</v>
      </c>
    </row>
    <row r="1716" spans="2:25">
      <c r="B1716" s="26"/>
      <c r="C1716" s="59" t="s">
        <v>1208</v>
      </c>
      <c r="D1716" s="59" t="s">
        <v>301</v>
      </c>
      <c r="E1716" s="46">
        <v>2.3125</v>
      </c>
      <c r="F1716" s="46">
        <v>2</v>
      </c>
      <c r="G1716" s="46">
        <v>0.5</v>
      </c>
      <c r="H1716" s="46">
        <f t="shared" si="163"/>
        <v>3.3125</v>
      </c>
      <c r="I1716" s="46">
        <f t="shared" si="164"/>
        <v>3</v>
      </c>
      <c r="J1716" s="44" t="s">
        <v>302</v>
      </c>
      <c r="K1716" s="46">
        <v>7.625</v>
      </c>
      <c r="L1716" s="46">
        <v>7</v>
      </c>
      <c r="M1716" s="60">
        <v>4</v>
      </c>
      <c r="N1716" s="44">
        <v>4009</v>
      </c>
      <c r="O1716" s="44" t="s">
        <v>1207</v>
      </c>
      <c r="P1716" s="52"/>
      <c r="Q1716" s="44"/>
      <c r="R1716" s="167"/>
      <c r="S1716" s="45" t="s">
        <v>1169</v>
      </c>
      <c r="T1716" s="49" t="s">
        <v>1209</v>
      </c>
      <c r="U1716" s="49"/>
      <c r="V1716" s="49"/>
      <c r="W1716" s="49"/>
      <c r="X1716" s="49"/>
      <c r="Y1716" s="250" t="s">
        <v>1207</v>
      </c>
    </row>
    <row r="1717" spans="2:25">
      <c r="B1717" s="26"/>
      <c r="C1717" s="50" t="s">
        <v>1210</v>
      </c>
      <c r="D1717" s="50" t="s">
        <v>306</v>
      </c>
      <c r="E1717" s="40">
        <v>2.3125</v>
      </c>
      <c r="F1717" s="40">
        <v>2</v>
      </c>
      <c r="G1717" s="40">
        <v>0.5</v>
      </c>
      <c r="H1717" s="40">
        <f t="shared" si="163"/>
        <v>3.3125</v>
      </c>
      <c r="I1717" s="40">
        <f t="shared" si="164"/>
        <v>3</v>
      </c>
      <c r="J1717" s="38" t="s">
        <v>302</v>
      </c>
      <c r="K1717" s="40">
        <v>7.625</v>
      </c>
      <c r="L1717" s="40">
        <v>7</v>
      </c>
      <c r="M1717" s="61">
        <v>4</v>
      </c>
      <c r="N1717" s="38">
        <v>4009</v>
      </c>
      <c r="O1717" s="38" t="s">
        <v>1207</v>
      </c>
      <c r="P1717" s="42"/>
      <c r="Q1717" s="38"/>
      <c r="R1717" s="168"/>
      <c r="S1717" s="39" t="s">
        <v>307</v>
      </c>
      <c r="T1717" s="43" t="s">
        <v>307</v>
      </c>
      <c r="U1717" s="43"/>
      <c r="V1717" s="43"/>
      <c r="W1717" s="43"/>
      <c r="X1717" s="43"/>
      <c r="Y1717" s="250" t="s">
        <v>1207</v>
      </c>
    </row>
    <row r="1718" spans="2:25">
      <c r="B1718" s="26"/>
      <c r="C1718" s="59" t="s">
        <v>1212</v>
      </c>
      <c r="D1718" s="59" t="s">
        <v>301</v>
      </c>
      <c r="E1718" s="46">
        <v>3.5</v>
      </c>
      <c r="F1718" s="46">
        <v>2.1875</v>
      </c>
      <c r="G1718" s="46">
        <v>0.5625</v>
      </c>
      <c r="H1718" s="46">
        <f t="shared" si="163"/>
        <v>4.625</v>
      </c>
      <c r="I1718" s="46">
        <f t="shared" si="164"/>
        <v>3.3125</v>
      </c>
      <c r="J1718" s="44" t="s">
        <v>302</v>
      </c>
      <c r="K1718" s="46">
        <v>10.25</v>
      </c>
      <c r="L1718" s="46">
        <v>7.625</v>
      </c>
      <c r="M1718" s="60">
        <v>4</v>
      </c>
      <c r="N1718" s="44">
        <v>4010</v>
      </c>
      <c r="O1718" s="44" t="s">
        <v>1211</v>
      </c>
      <c r="P1718" s="52"/>
      <c r="Q1718" s="44"/>
      <c r="R1718" s="167"/>
      <c r="S1718" s="45" t="s">
        <v>1169</v>
      </c>
      <c r="T1718" s="49" t="s">
        <v>1213</v>
      </c>
      <c r="U1718" s="49"/>
      <c r="V1718" s="49"/>
      <c r="W1718" s="49"/>
      <c r="X1718" s="49"/>
      <c r="Y1718" s="250" t="s">
        <v>1211</v>
      </c>
    </row>
    <row r="1719" spans="2:25" ht="14.25" customHeight="1">
      <c r="B1719" s="26"/>
      <c r="C1719" s="50" t="s">
        <v>1214</v>
      </c>
      <c r="D1719" s="50" t="s">
        <v>306</v>
      </c>
      <c r="E1719" s="40">
        <v>3.5</v>
      </c>
      <c r="F1719" s="40">
        <v>2.1875</v>
      </c>
      <c r="G1719" s="40">
        <v>0.5625</v>
      </c>
      <c r="H1719" s="40">
        <f t="shared" si="163"/>
        <v>4.625</v>
      </c>
      <c r="I1719" s="40">
        <f t="shared" si="164"/>
        <v>3.3125</v>
      </c>
      <c r="J1719" s="38" t="s">
        <v>302</v>
      </c>
      <c r="K1719" s="40">
        <v>10.25</v>
      </c>
      <c r="L1719" s="40">
        <v>7.625</v>
      </c>
      <c r="M1719" s="61">
        <v>4</v>
      </c>
      <c r="N1719" s="38">
        <v>4010</v>
      </c>
      <c r="O1719" s="38" t="s">
        <v>1211</v>
      </c>
      <c r="P1719" s="42"/>
      <c r="Q1719" s="38"/>
      <c r="R1719" s="168"/>
      <c r="S1719" s="39" t="s">
        <v>307</v>
      </c>
      <c r="T1719" s="43" t="s">
        <v>307</v>
      </c>
      <c r="U1719" s="43"/>
      <c r="V1719" s="43"/>
      <c r="W1719" s="43"/>
      <c r="X1719" s="43"/>
      <c r="Y1719" s="250" t="s">
        <v>1211</v>
      </c>
    </row>
    <row r="1720" spans="2:25" ht="14.25" customHeight="1">
      <c r="B1720" s="26"/>
      <c r="C1720" s="59" t="s">
        <v>1216</v>
      </c>
      <c r="D1720" s="59" t="s">
        <v>301</v>
      </c>
      <c r="E1720" s="46">
        <v>3.5</v>
      </c>
      <c r="F1720" s="46">
        <v>2.1875</v>
      </c>
      <c r="G1720" s="46">
        <v>0.6875</v>
      </c>
      <c r="H1720" s="46">
        <f t="shared" si="163"/>
        <v>4.875</v>
      </c>
      <c r="I1720" s="46">
        <f t="shared" si="164"/>
        <v>3.5625</v>
      </c>
      <c r="J1720" s="44" t="s">
        <v>302</v>
      </c>
      <c r="K1720" s="46">
        <v>10.75</v>
      </c>
      <c r="L1720" s="46">
        <v>8.125</v>
      </c>
      <c r="M1720" s="60">
        <v>4</v>
      </c>
      <c r="N1720" s="44">
        <v>4011</v>
      </c>
      <c r="O1720" s="44" t="s">
        <v>1215</v>
      </c>
      <c r="P1720" s="52"/>
      <c r="Q1720" s="44"/>
      <c r="R1720" s="167"/>
      <c r="S1720" s="45" t="s">
        <v>1169</v>
      </c>
      <c r="T1720" s="49" t="s">
        <v>1217</v>
      </c>
      <c r="U1720" s="49"/>
      <c r="V1720" s="49"/>
      <c r="W1720" s="49"/>
      <c r="X1720" s="49"/>
      <c r="Y1720" s="250" t="s">
        <v>1215</v>
      </c>
    </row>
    <row r="1721" spans="2:25" ht="14.25" customHeight="1">
      <c r="B1721" s="26"/>
      <c r="C1721" s="50" t="s">
        <v>1218</v>
      </c>
      <c r="D1721" s="50" t="s">
        <v>306</v>
      </c>
      <c r="E1721" s="40">
        <v>3.5</v>
      </c>
      <c r="F1721" s="40">
        <v>2.1875</v>
      </c>
      <c r="G1721" s="40">
        <v>0.6875</v>
      </c>
      <c r="H1721" s="40">
        <f t="shared" si="163"/>
        <v>4.875</v>
      </c>
      <c r="I1721" s="40">
        <f t="shared" si="164"/>
        <v>3.5625</v>
      </c>
      <c r="J1721" s="38" t="s">
        <v>302</v>
      </c>
      <c r="K1721" s="40">
        <v>10.75</v>
      </c>
      <c r="L1721" s="40">
        <v>8.125</v>
      </c>
      <c r="M1721" s="61">
        <v>4</v>
      </c>
      <c r="N1721" s="38">
        <v>4011</v>
      </c>
      <c r="O1721" s="38" t="s">
        <v>1215</v>
      </c>
      <c r="P1721" s="42"/>
      <c r="Q1721" s="38"/>
      <c r="R1721" s="168"/>
      <c r="S1721" s="39" t="s">
        <v>307</v>
      </c>
      <c r="T1721" s="43" t="s">
        <v>307</v>
      </c>
      <c r="U1721" s="43"/>
      <c r="V1721" s="43"/>
      <c r="W1721" s="43"/>
      <c r="X1721" s="43"/>
      <c r="Y1721" s="250" t="s">
        <v>1215</v>
      </c>
    </row>
    <row r="1722" spans="2:25" ht="14.25" customHeight="1">
      <c r="B1722" s="26"/>
      <c r="C1722" s="59" t="s">
        <v>1220</v>
      </c>
      <c r="D1722" s="59" t="s">
        <v>301</v>
      </c>
      <c r="E1722" s="46">
        <v>3.5625</v>
      </c>
      <c r="F1722" s="46">
        <v>2.75</v>
      </c>
      <c r="G1722" s="46">
        <v>0.5625</v>
      </c>
      <c r="H1722" s="46">
        <f t="shared" si="163"/>
        <v>4.6875</v>
      </c>
      <c r="I1722" s="46">
        <f t="shared" si="164"/>
        <v>3.875</v>
      </c>
      <c r="J1722" s="44" t="s">
        <v>302</v>
      </c>
      <c r="K1722" s="46">
        <v>10.375</v>
      </c>
      <c r="L1722" s="46">
        <v>8.75</v>
      </c>
      <c r="M1722" s="60">
        <v>4</v>
      </c>
      <c r="N1722" s="44">
        <v>4012</v>
      </c>
      <c r="O1722" s="44" t="s">
        <v>1219</v>
      </c>
      <c r="P1722" s="52"/>
      <c r="Q1722" s="44"/>
      <c r="R1722" s="167"/>
      <c r="S1722" s="45" t="s">
        <v>1169</v>
      </c>
      <c r="T1722" s="49" t="s">
        <v>1221</v>
      </c>
      <c r="U1722" s="49"/>
      <c r="V1722" s="49"/>
      <c r="W1722" s="49"/>
      <c r="X1722" s="49"/>
      <c r="Y1722" s="250" t="s">
        <v>1219</v>
      </c>
    </row>
    <row r="1723" spans="2:25" ht="14.25" customHeight="1">
      <c r="B1723" s="26"/>
      <c r="C1723" s="50" t="s">
        <v>1222</v>
      </c>
      <c r="D1723" s="50" t="s">
        <v>306</v>
      </c>
      <c r="E1723" s="40">
        <v>3.5625</v>
      </c>
      <c r="F1723" s="40">
        <v>2.75</v>
      </c>
      <c r="G1723" s="40">
        <v>0.5625</v>
      </c>
      <c r="H1723" s="40">
        <f t="shared" si="163"/>
        <v>4.6875</v>
      </c>
      <c r="I1723" s="40">
        <f t="shared" si="164"/>
        <v>3.875</v>
      </c>
      <c r="J1723" s="38" t="s">
        <v>302</v>
      </c>
      <c r="K1723" s="40">
        <v>10.375</v>
      </c>
      <c r="L1723" s="40">
        <v>8.75</v>
      </c>
      <c r="M1723" s="61">
        <v>4</v>
      </c>
      <c r="N1723" s="38">
        <v>4012</v>
      </c>
      <c r="O1723" s="38" t="s">
        <v>1219</v>
      </c>
      <c r="P1723" s="42"/>
      <c r="Q1723" s="38"/>
      <c r="R1723" s="168"/>
      <c r="S1723" s="39" t="s">
        <v>307</v>
      </c>
      <c r="T1723" s="43" t="s">
        <v>307</v>
      </c>
      <c r="U1723" s="43"/>
      <c r="V1723" s="43"/>
      <c r="W1723" s="43"/>
      <c r="X1723" s="43"/>
      <c r="Y1723" s="250" t="s">
        <v>1219</v>
      </c>
    </row>
    <row r="1724" spans="2:25" ht="14.25" customHeight="1">
      <c r="B1724" s="26"/>
      <c r="C1724" s="59" t="s">
        <v>1367</v>
      </c>
      <c r="D1724" s="59" t="s">
        <v>301</v>
      </c>
      <c r="E1724" s="46">
        <v>3.5625</v>
      </c>
      <c r="F1724" s="46">
        <v>2.75</v>
      </c>
      <c r="G1724" s="46">
        <v>0.625</v>
      </c>
      <c r="H1724" s="46">
        <f t="shared" si="163"/>
        <v>4.8125</v>
      </c>
      <c r="I1724" s="46">
        <f t="shared" si="164"/>
        <v>4</v>
      </c>
      <c r="J1724" s="44" t="s">
        <v>302</v>
      </c>
      <c r="K1724" s="46">
        <v>10.625</v>
      </c>
      <c r="L1724" s="46">
        <v>9</v>
      </c>
      <c r="M1724" s="60">
        <v>4</v>
      </c>
      <c r="N1724" s="44">
        <v>4013</v>
      </c>
      <c r="O1724" s="44" t="s">
        <v>1219</v>
      </c>
      <c r="P1724" s="52"/>
      <c r="Q1724" s="44"/>
      <c r="R1724" s="167"/>
      <c r="S1724" s="45" t="s">
        <v>1169</v>
      </c>
      <c r="T1724" s="49" t="s">
        <v>1368</v>
      </c>
      <c r="U1724" s="49"/>
      <c r="V1724" s="49"/>
      <c r="W1724" s="49"/>
      <c r="X1724" s="49"/>
      <c r="Y1724" s="250" t="s">
        <v>1219</v>
      </c>
    </row>
    <row r="1725" spans="2:25" ht="14.25" customHeight="1">
      <c r="B1725" s="26"/>
      <c r="C1725" s="50" t="s">
        <v>1369</v>
      </c>
      <c r="D1725" s="50" t="s">
        <v>306</v>
      </c>
      <c r="E1725" s="40">
        <v>3.5625</v>
      </c>
      <c r="F1725" s="40">
        <v>2.75</v>
      </c>
      <c r="G1725" s="40">
        <v>0.625</v>
      </c>
      <c r="H1725" s="40">
        <f t="shared" si="163"/>
        <v>4.8125</v>
      </c>
      <c r="I1725" s="40">
        <f t="shared" si="164"/>
        <v>4</v>
      </c>
      <c r="J1725" s="38" t="s">
        <v>302</v>
      </c>
      <c r="K1725" s="40">
        <v>10.625</v>
      </c>
      <c r="L1725" s="40">
        <v>9</v>
      </c>
      <c r="M1725" s="61">
        <v>4</v>
      </c>
      <c r="N1725" s="38">
        <v>4013</v>
      </c>
      <c r="O1725" s="38" t="s">
        <v>1219</v>
      </c>
      <c r="P1725" s="42"/>
      <c r="Q1725" s="38"/>
      <c r="R1725" s="168"/>
      <c r="S1725" s="39" t="s">
        <v>307</v>
      </c>
      <c r="T1725" s="43" t="s">
        <v>307</v>
      </c>
      <c r="U1725" s="43"/>
      <c r="V1725" s="43"/>
      <c r="W1725" s="43"/>
      <c r="X1725" s="43"/>
      <c r="Y1725" s="250" t="s">
        <v>1219</v>
      </c>
    </row>
    <row r="1726" spans="2:25">
      <c r="B1726" s="26"/>
      <c r="C1726" s="59" t="s">
        <v>1371</v>
      </c>
      <c r="D1726" s="59" t="s">
        <v>301</v>
      </c>
      <c r="E1726" s="46">
        <v>3.5625</v>
      </c>
      <c r="F1726" s="46">
        <v>2.75</v>
      </c>
      <c r="G1726" s="46">
        <v>0.8125</v>
      </c>
      <c r="H1726" s="46">
        <f t="shared" si="163"/>
        <v>5.1875</v>
      </c>
      <c r="I1726" s="46">
        <f t="shared" si="164"/>
        <v>4.375</v>
      </c>
      <c r="J1726" s="44" t="s">
        <v>302</v>
      </c>
      <c r="K1726" s="46">
        <v>11.375</v>
      </c>
      <c r="L1726" s="46">
        <v>9.75</v>
      </c>
      <c r="M1726" s="60">
        <v>4</v>
      </c>
      <c r="N1726" s="44">
        <v>4014</v>
      </c>
      <c r="O1726" s="44" t="s">
        <v>1370</v>
      </c>
      <c r="P1726" s="52"/>
      <c r="Q1726" s="44"/>
      <c r="R1726" s="167"/>
      <c r="S1726" s="45" t="s">
        <v>1169</v>
      </c>
      <c r="T1726" s="49" t="s">
        <v>1372</v>
      </c>
      <c r="U1726" s="49"/>
      <c r="V1726" s="49"/>
      <c r="W1726" s="49"/>
      <c r="X1726" s="49"/>
      <c r="Y1726" s="250" t="s">
        <v>1370</v>
      </c>
    </row>
    <row r="1727" spans="2:25">
      <c r="B1727" s="26"/>
      <c r="C1727" s="50" t="s">
        <v>1373</v>
      </c>
      <c r="D1727" s="50" t="s">
        <v>306</v>
      </c>
      <c r="E1727" s="40">
        <v>3.5625</v>
      </c>
      <c r="F1727" s="40">
        <v>2.75</v>
      </c>
      <c r="G1727" s="40">
        <v>0.8125</v>
      </c>
      <c r="H1727" s="40">
        <f t="shared" si="163"/>
        <v>5.1875</v>
      </c>
      <c r="I1727" s="40">
        <f t="shared" si="164"/>
        <v>4.375</v>
      </c>
      <c r="J1727" s="38" t="s">
        <v>302</v>
      </c>
      <c r="K1727" s="40">
        <v>11.375</v>
      </c>
      <c r="L1727" s="40">
        <v>9.75</v>
      </c>
      <c r="M1727" s="61">
        <v>4</v>
      </c>
      <c r="N1727" s="38">
        <v>4014</v>
      </c>
      <c r="O1727" s="38" t="s">
        <v>1370</v>
      </c>
      <c r="P1727" s="42"/>
      <c r="Q1727" s="38"/>
      <c r="R1727" s="168"/>
      <c r="S1727" s="39" t="s">
        <v>307</v>
      </c>
      <c r="T1727" s="43" t="s">
        <v>307</v>
      </c>
      <c r="U1727" s="43"/>
      <c r="V1727" s="43"/>
      <c r="W1727" s="43"/>
      <c r="X1727" s="43"/>
      <c r="Y1727" s="250" t="s">
        <v>1370</v>
      </c>
    </row>
    <row r="1728" spans="2:25">
      <c r="B1728" s="26"/>
      <c r="C1728" s="59" t="s">
        <v>1375</v>
      </c>
      <c r="D1728" s="59" t="s">
        <v>301</v>
      </c>
      <c r="E1728" s="46">
        <v>4.25</v>
      </c>
      <c r="F1728" s="46">
        <v>3.25</v>
      </c>
      <c r="G1728" s="46">
        <v>0.625</v>
      </c>
      <c r="H1728" s="46">
        <f t="shared" si="163"/>
        <v>5.5</v>
      </c>
      <c r="I1728" s="46">
        <f t="shared" si="164"/>
        <v>4.5</v>
      </c>
      <c r="J1728" s="44" t="s">
        <v>302</v>
      </c>
      <c r="K1728" s="46">
        <v>6.5</v>
      </c>
      <c r="L1728" s="46">
        <v>10</v>
      </c>
      <c r="M1728" s="60">
        <v>2</v>
      </c>
      <c r="N1728" s="44">
        <v>4015</v>
      </c>
      <c r="O1728" s="44" t="s">
        <v>1374</v>
      </c>
      <c r="P1728" s="52"/>
      <c r="Q1728" s="44"/>
      <c r="R1728" s="167"/>
      <c r="S1728" s="45" t="s">
        <v>1169</v>
      </c>
      <c r="T1728" s="49" t="s">
        <v>1376</v>
      </c>
      <c r="U1728" s="49"/>
      <c r="V1728" s="49"/>
      <c r="W1728" s="49"/>
      <c r="X1728" s="49"/>
      <c r="Y1728" s="250" t="s">
        <v>1374</v>
      </c>
    </row>
    <row r="1729" spans="2:25">
      <c r="B1729" s="26"/>
      <c r="C1729" s="50" t="s">
        <v>1377</v>
      </c>
      <c r="D1729" s="50" t="s">
        <v>306</v>
      </c>
      <c r="E1729" s="40">
        <v>4.25</v>
      </c>
      <c r="F1729" s="40">
        <v>3.25</v>
      </c>
      <c r="G1729" s="40">
        <v>0.625</v>
      </c>
      <c r="H1729" s="40">
        <f t="shared" si="163"/>
        <v>5.5</v>
      </c>
      <c r="I1729" s="40">
        <f t="shared" si="164"/>
        <v>4.5</v>
      </c>
      <c r="J1729" s="38" t="s">
        <v>302</v>
      </c>
      <c r="K1729" s="40">
        <v>6.5</v>
      </c>
      <c r="L1729" s="40">
        <v>10</v>
      </c>
      <c r="M1729" s="61">
        <v>2</v>
      </c>
      <c r="N1729" s="38">
        <v>4015</v>
      </c>
      <c r="O1729" s="38" t="s">
        <v>1374</v>
      </c>
      <c r="P1729" s="42"/>
      <c r="Q1729" s="38"/>
      <c r="R1729" s="168"/>
      <c r="S1729" s="39" t="s">
        <v>307</v>
      </c>
      <c r="T1729" s="43" t="s">
        <v>307</v>
      </c>
      <c r="U1729" s="43"/>
      <c r="V1729" s="43"/>
      <c r="W1729" s="43"/>
      <c r="X1729" s="43"/>
      <c r="Y1729" s="250" t="s">
        <v>1374</v>
      </c>
    </row>
    <row r="1730" spans="2:25">
      <c r="B1730" s="26"/>
      <c r="C1730" s="59" t="s">
        <v>1378</v>
      </c>
      <c r="D1730" s="59" t="s">
        <v>301</v>
      </c>
      <c r="E1730" s="46">
        <v>4.25</v>
      </c>
      <c r="F1730" s="46">
        <v>3.25</v>
      </c>
      <c r="G1730" s="46">
        <v>0.875</v>
      </c>
      <c r="H1730" s="46">
        <f t="shared" si="163"/>
        <v>6</v>
      </c>
      <c r="I1730" s="46">
        <f t="shared" si="164"/>
        <v>5</v>
      </c>
      <c r="J1730" s="44" t="s">
        <v>302</v>
      </c>
      <c r="K1730" s="46">
        <v>7</v>
      </c>
      <c r="L1730" s="46">
        <v>11</v>
      </c>
      <c r="M1730" s="60">
        <v>2</v>
      </c>
      <c r="N1730" s="44">
        <v>4016</v>
      </c>
      <c r="O1730" s="44" t="s">
        <v>1374</v>
      </c>
      <c r="P1730" s="52"/>
      <c r="Q1730" s="44"/>
      <c r="R1730" s="167"/>
      <c r="S1730" s="45" t="s">
        <v>1169</v>
      </c>
      <c r="T1730" s="49" t="s">
        <v>1379</v>
      </c>
      <c r="U1730" s="49"/>
      <c r="V1730" s="49"/>
      <c r="W1730" s="49"/>
      <c r="X1730" s="49"/>
      <c r="Y1730" s="250" t="s">
        <v>1374</v>
      </c>
    </row>
    <row r="1731" spans="2:25">
      <c r="B1731" s="26"/>
      <c r="C1731" s="50" t="s">
        <v>1380</v>
      </c>
      <c r="D1731" s="50" t="s">
        <v>306</v>
      </c>
      <c r="E1731" s="40">
        <v>4.25</v>
      </c>
      <c r="F1731" s="40">
        <v>3.25</v>
      </c>
      <c r="G1731" s="40">
        <v>0.875</v>
      </c>
      <c r="H1731" s="40">
        <f t="shared" si="163"/>
        <v>6</v>
      </c>
      <c r="I1731" s="40">
        <f t="shared" si="164"/>
        <v>5</v>
      </c>
      <c r="J1731" s="38" t="s">
        <v>302</v>
      </c>
      <c r="K1731" s="40">
        <v>7</v>
      </c>
      <c r="L1731" s="40">
        <v>11</v>
      </c>
      <c r="M1731" s="61">
        <v>2</v>
      </c>
      <c r="N1731" s="38">
        <v>4016</v>
      </c>
      <c r="O1731" s="38" t="s">
        <v>1374</v>
      </c>
      <c r="P1731" s="42"/>
      <c r="Q1731" s="38"/>
      <c r="R1731" s="168"/>
      <c r="S1731" s="39" t="s">
        <v>307</v>
      </c>
      <c r="T1731" s="43" t="s">
        <v>307</v>
      </c>
      <c r="U1731" s="43"/>
      <c r="V1731" s="43"/>
      <c r="W1731" s="43"/>
      <c r="X1731" s="43"/>
      <c r="Y1731" s="250" t="s">
        <v>1374</v>
      </c>
    </row>
    <row r="1732" spans="2:25">
      <c r="B1732" s="26"/>
      <c r="C1732" s="59" t="s">
        <v>1382</v>
      </c>
      <c r="D1732" s="59" t="s">
        <v>301</v>
      </c>
      <c r="E1732" s="46">
        <v>4.25</v>
      </c>
      <c r="F1732" s="46">
        <v>3.25</v>
      </c>
      <c r="G1732" s="46">
        <v>0.875</v>
      </c>
      <c r="H1732" s="46">
        <f t="shared" si="163"/>
        <v>6</v>
      </c>
      <c r="I1732" s="46">
        <f t="shared" si="164"/>
        <v>5</v>
      </c>
      <c r="J1732" s="44" t="s">
        <v>302</v>
      </c>
      <c r="K1732" s="46">
        <v>7</v>
      </c>
      <c r="L1732" s="46">
        <v>11</v>
      </c>
      <c r="M1732" s="60">
        <v>2</v>
      </c>
      <c r="N1732" s="44">
        <v>4017</v>
      </c>
      <c r="O1732" s="44" t="s">
        <v>1381</v>
      </c>
      <c r="P1732" s="52"/>
      <c r="Q1732" s="44"/>
      <c r="R1732" s="167"/>
      <c r="S1732" s="45" t="s">
        <v>1169</v>
      </c>
      <c r="T1732" s="49" t="s">
        <v>1383</v>
      </c>
      <c r="U1732" s="49"/>
      <c r="V1732" s="49"/>
      <c r="W1732" s="49"/>
      <c r="X1732" s="49"/>
      <c r="Y1732" s="250" t="s">
        <v>1381</v>
      </c>
    </row>
    <row r="1733" spans="2:25">
      <c r="B1733" s="26"/>
      <c r="C1733" s="50" t="s">
        <v>1384</v>
      </c>
      <c r="D1733" s="50" t="s">
        <v>306</v>
      </c>
      <c r="E1733" s="40">
        <v>4.25</v>
      </c>
      <c r="F1733" s="40">
        <v>3.25</v>
      </c>
      <c r="G1733" s="40">
        <v>0.875</v>
      </c>
      <c r="H1733" s="40">
        <f t="shared" si="163"/>
        <v>6</v>
      </c>
      <c r="I1733" s="40">
        <f t="shared" si="164"/>
        <v>5</v>
      </c>
      <c r="J1733" s="38" t="s">
        <v>302</v>
      </c>
      <c r="K1733" s="40">
        <v>7</v>
      </c>
      <c r="L1733" s="40">
        <v>11</v>
      </c>
      <c r="M1733" s="61">
        <v>2</v>
      </c>
      <c r="N1733" s="38">
        <v>4017</v>
      </c>
      <c r="O1733" s="38" t="s">
        <v>1381</v>
      </c>
      <c r="P1733" s="42"/>
      <c r="Q1733" s="38"/>
      <c r="R1733" s="168"/>
      <c r="S1733" s="39" t="s">
        <v>307</v>
      </c>
      <c r="T1733" s="43" t="s">
        <v>307</v>
      </c>
      <c r="U1733" s="43"/>
      <c r="V1733" s="43"/>
      <c r="W1733" s="43"/>
      <c r="X1733" s="43"/>
      <c r="Y1733" s="250" t="s">
        <v>1381</v>
      </c>
    </row>
    <row r="1734" spans="2:25">
      <c r="B1734" s="26"/>
      <c r="C1734" s="59" t="s">
        <v>1385</v>
      </c>
      <c r="D1734" s="59" t="s">
        <v>301</v>
      </c>
      <c r="E1734" s="46">
        <v>4.25</v>
      </c>
      <c r="F1734" s="46">
        <v>3.25</v>
      </c>
      <c r="G1734" s="46">
        <v>1</v>
      </c>
      <c r="H1734" s="46">
        <f t="shared" si="163"/>
        <v>6.25</v>
      </c>
      <c r="I1734" s="46">
        <f t="shared" si="164"/>
        <v>5.25</v>
      </c>
      <c r="J1734" s="44" t="s">
        <v>302</v>
      </c>
      <c r="K1734" s="46">
        <v>7.25</v>
      </c>
      <c r="L1734" s="46">
        <v>11.5</v>
      </c>
      <c r="M1734" s="60">
        <v>2</v>
      </c>
      <c r="N1734" s="44">
        <v>4018</v>
      </c>
      <c r="O1734" s="44" t="s">
        <v>1381</v>
      </c>
      <c r="P1734" s="52"/>
      <c r="Q1734" s="44"/>
      <c r="R1734" s="167"/>
      <c r="S1734" s="45" t="s">
        <v>1169</v>
      </c>
      <c r="T1734" s="49" t="s">
        <v>1386</v>
      </c>
      <c r="U1734" s="49"/>
      <c r="V1734" s="49"/>
      <c r="W1734" s="49"/>
      <c r="X1734" s="49"/>
      <c r="Y1734" s="250" t="s">
        <v>1381</v>
      </c>
    </row>
    <row r="1735" spans="2:25">
      <c r="B1735" s="26"/>
      <c r="C1735" s="50" t="s">
        <v>1387</v>
      </c>
      <c r="D1735" s="50" t="s">
        <v>306</v>
      </c>
      <c r="E1735" s="40">
        <v>4.25</v>
      </c>
      <c r="F1735" s="40">
        <v>3.25</v>
      </c>
      <c r="G1735" s="40">
        <v>1</v>
      </c>
      <c r="H1735" s="40">
        <f t="shared" si="163"/>
        <v>6.25</v>
      </c>
      <c r="I1735" s="40">
        <f t="shared" si="164"/>
        <v>5.25</v>
      </c>
      <c r="J1735" s="38" t="s">
        <v>302</v>
      </c>
      <c r="K1735" s="40">
        <v>7.25</v>
      </c>
      <c r="L1735" s="40">
        <v>11.5</v>
      </c>
      <c r="M1735" s="61">
        <v>2</v>
      </c>
      <c r="N1735" s="38">
        <v>4018</v>
      </c>
      <c r="O1735" s="38" t="s">
        <v>1381</v>
      </c>
      <c r="P1735" s="42"/>
      <c r="Q1735" s="38"/>
      <c r="R1735" s="168"/>
      <c r="S1735" s="39" t="s">
        <v>307</v>
      </c>
      <c r="T1735" s="43" t="s">
        <v>307</v>
      </c>
      <c r="U1735" s="43"/>
      <c r="V1735" s="43"/>
      <c r="W1735" s="43"/>
      <c r="X1735" s="43"/>
      <c r="Y1735" s="250" t="s">
        <v>1381</v>
      </c>
    </row>
    <row r="1736" spans="2:25">
      <c r="B1736" s="26"/>
      <c r="C1736" s="59" t="s">
        <v>1389</v>
      </c>
      <c r="D1736" s="59" t="s">
        <v>301</v>
      </c>
      <c r="E1736" s="46">
        <v>6.5</v>
      </c>
      <c r="F1736" s="46">
        <v>3.3125</v>
      </c>
      <c r="G1736" s="46">
        <v>0.5</v>
      </c>
      <c r="H1736" s="46">
        <f t="shared" si="163"/>
        <v>7.5</v>
      </c>
      <c r="I1736" s="46">
        <f t="shared" si="164"/>
        <v>4.3125</v>
      </c>
      <c r="J1736" s="44" t="s">
        <v>302</v>
      </c>
      <c r="K1736" s="46">
        <v>8.5</v>
      </c>
      <c r="L1736" s="46">
        <v>9.625</v>
      </c>
      <c r="M1736" s="60">
        <v>2</v>
      </c>
      <c r="N1736" s="44">
        <v>4019</v>
      </c>
      <c r="O1736" s="44" t="s">
        <v>1388</v>
      </c>
      <c r="P1736" s="52"/>
      <c r="Q1736" s="44"/>
      <c r="R1736" s="167"/>
      <c r="S1736" s="45" t="s">
        <v>1169</v>
      </c>
      <c r="T1736" s="49" t="s">
        <v>1390</v>
      </c>
      <c r="U1736" s="49"/>
      <c r="V1736" s="49"/>
      <c r="W1736" s="49"/>
      <c r="X1736" s="49"/>
      <c r="Y1736" s="250" t="s">
        <v>1388</v>
      </c>
    </row>
    <row r="1737" spans="2:25">
      <c r="B1737" s="26"/>
      <c r="C1737" s="50" t="s">
        <v>1391</v>
      </c>
      <c r="D1737" s="50" t="s">
        <v>306</v>
      </c>
      <c r="E1737" s="40">
        <v>6.5</v>
      </c>
      <c r="F1737" s="40">
        <v>3.3125</v>
      </c>
      <c r="G1737" s="40">
        <v>0.5</v>
      </c>
      <c r="H1737" s="40">
        <f t="shared" si="163"/>
        <v>7.5</v>
      </c>
      <c r="I1737" s="40">
        <f t="shared" si="164"/>
        <v>4.3125</v>
      </c>
      <c r="J1737" s="38" t="s">
        <v>302</v>
      </c>
      <c r="K1737" s="40">
        <v>8.5</v>
      </c>
      <c r="L1737" s="40">
        <v>9.625</v>
      </c>
      <c r="M1737" s="61">
        <v>2</v>
      </c>
      <c r="N1737" s="38">
        <v>4019</v>
      </c>
      <c r="O1737" s="38" t="s">
        <v>1388</v>
      </c>
      <c r="P1737" s="42"/>
      <c r="Q1737" s="38"/>
      <c r="R1737" s="168"/>
      <c r="S1737" s="39" t="s">
        <v>307</v>
      </c>
      <c r="T1737" s="43" t="s">
        <v>307</v>
      </c>
      <c r="U1737" s="43"/>
      <c r="V1737" s="43"/>
      <c r="W1737" s="43"/>
      <c r="X1737" s="43"/>
      <c r="Y1737" s="250" t="s">
        <v>1388</v>
      </c>
    </row>
    <row r="1738" spans="2:25">
      <c r="B1738" s="26"/>
      <c r="C1738" s="59" t="s">
        <v>1393</v>
      </c>
      <c r="D1738" s="59" t="s">
        <v>301</v>
      </c>
      <c r="E1738" s="46">
        <v>2.5625</v>
      </c>
      <c r="F1738" s="46">
        <v>2.125</v>
      </c>
      <c r="G1738" s="46">
        <v>0.5</v>
      </c>
      <c r="H1738" s="46">
        <f t="shared" si="163"/>
        <v>3.5625</v>
      </c>
      <c r="I1738" s="46">
        <f t="shared" si="164"/>
        <v>3.125</v>
      </c>
      <c r="J1738" s="44" t="s">
        <v>302</v>
      </c>
      <c r="K1738" s="46">
        <v>8.125</v>
      </c>
      <c r="L1738" s="46">
        <v>7.25</v>
      </c>
      <c r="M1738" s="60">
        <v>4</v>
      </c>
      <c r="N1738" s="44">
        <v>4020</v>
      </c>
      <c r="O1738" s="44" t="s">
        <v>1392</v>
      </c>
      <c r="P1738" s="52"/>
      <c r="Q1738" s="44"/>
      <c r="R1738" s="167"/>
      <c r="S1738" s="45" t="s">
        <v>1169</v>
      </c>
      <c r="T1738" s="49" t="s">
        <v>1394</v>
      </c>
      <c r="U1738" s="49"/>
      <c r="V1738" s="49"/>
      <c r="W1738" s="49"/>
      <c r="X1738" s="49"/>
      <c r="Y1738" s="250" t="s">
        <v>1392</v>
      </c>
    </row>
    <row r="1739" spans="2:25">
      <c r="B1739" s="26"/>
      <c r="C1739" s="50" t="s">
        <v>1395</v>
      </c>
      <c r="D1739" s="50" t="s">
        <v>306</v>
      </c>
      <c r="E1739" s="40">
        <v>2.5625</v>
      </c>
      <c r="F1739" s="40">
        <v>2.125</v>
      </c>
      <c r="G1739" s="40">
        <v>0.5</v>
      </c>
      <c r="H1739" s="40">
        <f t="shared" si="163"/>
        <v>3.5625</v>
      </c>
      <c r="I1739" s="40">
        <f t="shared" si="164"/>
        <v>3.125</v>
      </c>
      <c r="J1739" s="38" t="s">
        <v>302</v>
      </c>
      <c r="K1739" s="40">
        <v>8.125</v>
      </c>
      <c r="L1739" s="40">
        <v>7.25</v>
      </c>
      <c r="M1739" s="61">
        <v>4</v>
      </c>
      <c r="N1739" s="38">
        <v>4020</v>
      </c>
      <c r="O1739" s="38" t="s">
        <v>1392</v>
      </c>
      <c r="P1739" s="42"/>
      <c r="Q1739" s="38"/>
      <c r="R1739" s="168"/>
      <c r="S1739" s="39" t="s">
        <v>307</v>
      </c>
      <c r="T1739" s="43" t="s">
        <v>307</v>
      </c>
      <c r="U1739" s="43"/>
      <c r="V1739" s="43"/>
      <c r="W1739" s="43"/>
      <c r="X1739" s="43"/>
      <c r="Y1739" s="250" t="s">
        <v>1392</v>
      </c>
    </row>
    <row r="1740" spans="2:25">
      <c r="B1740" s="26"/>
      <c r="C1740" s="59" t="s">
        <v>1397</v>
      </c>
      <c r="D1740" s="59" t="s">
        <v>301</v>
      </c>
      <c r="E1740" s="46">
        <v>2.5625</v>
      </c>
      <c r="F1740" s="46">
        <v>2.125</v>
      </c>
      <c r="G1740" s="46">
        <v>0.5</v>
      </c>
      <c r="H1740" s="46">
        <f t="shared" si="163"/>
        <v>3.5625</v>
      </c>
      <c r="I1740" s="46">
        <f t="shared" si="164"/>
        <v>3.125</v>
      </c>
      <c r="J1740" s="44" t="s">
        <v>302</v>
      </c>
      <c r="K1740" s="46">
        <v>8.125</v>
      </c>
      <c r="L1740" s="46">
        <v>7.25</v>
      </c>
      <c r="M1740" s="60">
        <v>4</v>
      </c>
      <c r="N1740" s="44">
        <v>4021</v>
      </c>
      <c r="O1740" s="44" t="s">
        <v>1396</v>
      </c>
      <c r="P1740" s="52"/>
      <c r="Q1740" s="44"/>
      <c r="R1740" s="167"/>
      <c r="S1740" s="45" t="s">
        <v>1169</v>
      </c>
      <c r="T1740" s="49" t="s">
        <v>1398</v>
      </c>
      <c r="U1740" s="49"/>
      <c r="V1740" s="49"/>
      <c r="W1740" s="49"/>
      <c r="X1740" s="49"/>
      <c r="Y1740" s="250" t="s">
        <v>1396</v>
      </c>
    </row>
    <row r="1741" spans="2:25">
      <c r="B1741" s="26"/>
      <c r="C1741" s="50" t="s">
        <v>1399</v>
      </c>
      <c r="D1741" s="50" t="s">
        <v>306</v>
      </c>
      <c r="E1741" s="40">
        <v>2.5625</v>
      </c>
      <c r="F1741" s="40">
        <v>2.125</v>
      </c>
      <c r="G1741" s="40">
        <v>0.5</v>
      </c>
      <c r="H1741" s="40">
        <f t="shared" si="163"/>
        <v>3.5625</v>
      </c>
      <c r="I1741" s="40">
        <f t="shared" si="164"/>
        <v>3.125</v>
      </c>
      <c r="J1741" s="38" t="s">
        <v>302</v>
      </c>
      <c r="K1741" s="40">
        <v>8.125</v>
      </c>
      <c r="L1741" s="40">
        <v>7.25</v>
      </c>
      <c r="M1741" s="61">
        <v>4</v>
      </c>
      <c r="N1741" s="38">
        <v>4021</v>
      </c>
      <c r="O1741" s="38" t="s">
        <v>1396</v>
      </c>
      <c r="P1741" s="42"/>
      <c r="Q1741" s="38"/>
      <c r="R1741" s="168"/>
      <c r="S1741" s="39" t="s">
        <v>307</v>
      </c>
      <c r="T1741" s="43" t="s">
        <v>307</v>
      </c>
      <c r="U1741" s="43"/>
      <c r="V1741" s="43"/>
      <c r="W1741" s="43"/>
      <c r="X1741" s="43"/>
      <c r="Y1741" s="250" t="s">
        <v>1396</v>
      </c>
    </row>
    <row r="1742" spans="2:25">
      <c r="B1742" s="26"/>
      <c r="C1742" s="59" t="s">
        <v>1401</v>
      </c>
      <c r="D1742" s="59" t="s">
        <v>301</v>
      </c>
      <c r="E1742" s="46">
        <v>2.875</v>
      </c>
      <c r="F1742" s="46">
        <v>2.25</v>
      </c>
      <c r="G1742" s="46">
        <v>0.5</v>
      </c>
      <c r="H1742" s="46">
        <f t="shared" si="163"/>
        <v>3.875</v>
      </c>
      <c r="I1742" s="46">
        <f t="shared" si="164"/>
        <v>3.25</v>
      </c>
      <c r="J1742" s="44" t="s">
        <v>302</v>
      </c>
      <c r="K1742" s="46">
        <v>8.75</v>
      </c>
      <c r="L1742" s="46">
        <v>7.5</v>
      </c>
      <c r="M1742" s="60">
        <v>4</v>
      </c>
      <c r="N1742" s="44">
        <v>4022</v>
      </c>
      <c r="O1742" s="44" t="s">
        <v>1400</v>
      </c>
      <c r="P1742" s="52"/>
      <c r="Q1742" s="44"/>
      <c r="R1742" s="167"/>
      <c r="S1742" s="45" t="s">
        <v>1169</v>
      </c>
      <c r="T1742" s="49" t="s">
        <v>1402</v>
      </c>
      <c r="U1742" s="49"/>
      <c r="V1742" s="49"/>
      <c r="W1742" s="49"/>
      <c r="X1742" s="49"/>
      <c r="Y1742" s="250" t="s">
        <v>1400</v>
      </c>
    </row>
    <row r="1743" spans="2:25">
      <c r="B1743" s="26"/>
      <c r="C1743" s="50" t="s">
        <v>1403</v>
      </c>
      <c r="D1743" s="50" t="s">
        <v>306</v>
      </c>
      <c r="E1743" s="40">
        <v>2.875</v>
      </c>
      <c r="F1743" s="40">
        <v>2.25</v>
      </c>
      <c r="G1743" s="40">
        <v>0.5</v>
      </c>
      <c r="H1743" s="40">
        <f t="shared" si="163"/>
        <v>3.875</v>
      </c>
      <c r="I1743" s="40">
        <f t="shared" si="164"/>
        <v>3.25</v>
      </c>
      <c r="J1743" s="38" t="s">
        <v>302</v>
      </c>
      <c r="K1743" s="40">
        <v>8.75</v>
      </c>
      <c r="L1743" s="40">
        <v>7.5</v>
      </c>
      <c r="M1743" s="61">
        <v>4</v>
      </c>
      <c r="N1743" s="38">
        <v>4022</v>
      </c>
      <c r="O1743" s="38" t="s">
        <v>1400</v>
      </c>
      <c r="P1743" s="42"/>
      <c r="Q1743" s="38"/>
      <c r="R1743" s="168"/>
      <c r="S1743" s="39" t="s">
        <v>307</v>
      </c>
      <c r="T1743" s="43" t="s">
        <v>307</v>
      </c>
      <c r="U1743" s="43"/>
      <c r="V1743" s="43"/>
      <c r="W1743" s="43"/>
      <c r="X1743" s="43"/>
      <c r="Y1743" s="250" t="s">
        <v>1400</v>
      </c>
    </row>
    <row r="1744" spans="2:25">
      <c r="B1744" s="26"/>
      <c r="C1744" s="59" t="s">
        <v>1405</v>
      </c>
      <c r="D1744" s="59" t="s">
        <v>301</v>
      </c>
      <c r="E1744" s="46">
        <v>2.875</v>
      </c>
      <c r="F1744" s="46">
        <v>2.25</v>
      </c>
      <c r="G1744" s="46">
        <v>0.5</v>
      </c>
      <c r="H1744" s="46">
        <f t="shared" si="163"/>
        <v>3.875</v>
      </c>
      <c r="I1744" s="46">
        <f t="shared" si="164"/>
        <v>3.25</v>
      </c>
      <c r="J1744" s="44" t="s">
        <v>302</v>
      </c>
      <c r="K1744" s="46">
        <v>8.75</v>
      </c>
      <c r="L1744" s="46">
        <v>7.5</v>
      </c>
      <c r="M1744" s="60">
        <v>4</v>
      </c>
      <c r="N1744" s="44">
        <v>4023</v>
      </c>
      <c r="O1744" s="44" t="s">
        <v>1404</v>
      </c>
      <c r="P1744" s="52"/>
      <c r="Q1744" s="44"/>
      <c r="R1744" s="167"/>
      <c r="S1744" s="45" t="s">
        <v>1169</v>
      </c>
      <c r="T1744" s="49" t="s">
        <v>1406</v>
      </c>
      <c r="U1744" s="49"/>
      <c r="V1744" s="49"/>
      <c r="W1744" s="49"/>
      <c r="X1744" s="49"/>
      <c r="Y1744" s="250" t="s">
        <v>1404</v>
      </c>
    </row>
    <row r="1745" spans="2:25">
      <c r="B1745" s="26"/>
      <c r="C1745" s="50" t="s">
        <v>1407</v>
      </c>
      <c r="D1745" s="50" t="s">
        <v>306</v>
      </c>
      <c r="E1745" s="40">
        <v>2.875</v>
      </c>
      <c r="F1745" s="40">
        <v>2.25</v>
      </c>
      <c r="G1745" s="40">
        <v>0.5</v>
      </c>
      <c r="H1745" s="40">
        <f t="shared" si="163"/>
        <v>3.875</v>
      </c>
      <c r="I1745" s="40">
        <f t="shared" si="164"/>
        <v>3.25</v>
      </c>
      <c r="J1745" s="38" t="s">
        <v>302</v>
      </c>
      <c r="K1745" s="40">
        <v>8.75</v>
      </c>
      <c r="L1745" s="40">
        <v>7.5</v>
      </c>
      <c r="M1745" s="61">
        <v>4</v>
      </c>
      <c r="N1745" s="38">
        <v>4023</v>
      </c>
      <c r="O1745" s="38" t="s">
        <v>1404</v>
      </c>
      <c r="P1745" s="42"/>
      <c r="Q1745" s="38"/>
      <c r="R1745" s="168"/>
      <c r="S1745" s="39" t="s">
        <v>307</v>
      </c>
      <c r="T1745" s="43" t="s">
        <v>307</v>
      </c>
      <c r="U1745" s="43"/>
      <c r="V1745" s="43"/>
      <c r="W1745" s="43"/>
      <c r="X1745" s="43"/>
      <c r="Y1745" s="250" t="s">
        <v>1404</v>
      </c>
    </row>
    <row r="1746" spans="2:25">
      <c r="B1746" s="26"/>
      <c r="C1746" s="59" t="s">
        <v>1409</v>
      </c>
      <c r="D1746" s="59" t="s">
        <v>301</v>
      </c>
      <c r="E1746" s="46">
        <v>2.875</v>
      </c>
      <c r="F1746" s="46">
        <v>2.25</v>
      </c>
      <c r="G1746" s="46">
        <v>0.40625</v>
      </c>
      <c r="H1746" s="46">
        <f t="shared" si="163"/>
        <v>3.6875</v>
      </c>
      <c r="I1746" s="46">
        <f t="shared" si="164"/>
        <v>3.0625</v>
      </c>
      <c r="J1746" s="44" t="s">
        <v>302</v>
      </c>
      <c r="K1746" s="46">
        <v>8.375</v>
      </c>
      <c r="L1746" s="46">
        <v>7.125</v>
      </c>
      <c r="M1746" s="60">
        <v>4</v>
      </c>
      <c r="N1746" s="44">
        <v>4024</v>
      </c>
      <c r="O1746" s="44" t="s">
        <v>1408</v>
      </c>
      <c r="P1746" s="52"/>
      <c r="Q1746" s="44"/>
      <c r="R1746" s="167"/>
      <c r="S1746" s="45" t="s">
        <v>1169</v>
      </c>
      <c r="T1746" s="49" t="s">
        <v>1414</v>
      </c>
      <c r="U1746" s="49"/>
      <c r="V1746" s="49"/>
      <c r="W1746" s="49"/>
      <c r="X1746" s="49"/>
      <c r="Y1746" s="250" t="s">
        <v>1408</v>
      </c>
    </row>
    <row r="1747" spans="2:25">
      <c r="B1747" s="26"/>
      <c r="C1747" s="50" t="s">
        <v>1415</v>
      </c>
      <c r="D1747" s="50" t="s">
        <v>306</v>
      </c>
      <c r="E1747" s="40">
        <v>2.875</v>
      </c>
      <c r="F1747" s="40">
        <v>2.25</v>
      </c>
      <c r="G1747" s="40">
        <v>0.40625</v>
      </c>
      <c r="H1747" s="40">
        <f t="shared" si="163"/>
        <v>3.6875</v>
      </c>
      <c r="I1747" s="40">
        <f t="shared" si="164"/>
        <v>3.0625</v>
      </c>
      <c r="J1747" s="38" t="s">
        <v>302</v>
      </c>
      <c r="K1747" s="40">
        <v>8.375</v>
      </c>
      <c r="L1747" s="40">
        <v>7.125</v>
      </c>
      <c r="M1747" s="61">
        <v>4</v>
      </c>
      <c r="N1747" s="38">
        <v>4024</v>
      </c>
      <c r="O1747" s="38" t="s">
        <v>1408</v>
      </c>
      <c r="P1747" s="42"/>
      <c r="Q1747" s="38"/>
      <c r="R1747" s="168"/>
      <c r="S1747" s="39" t="s">
        <v>307</v>
      </c>
      <c r="T1747" s="43" t="s">
        <v>307</v>
      </c>
      <c r="U1747" s="43"/>
      <c r="V1747" s="43"/>
      <c r="W1747" s="43"/>
      <c r="X1747" s="43"/>
      <c r="Y1747" s="250" t="s">
        <v>1408</v>
      </c>
    </row>
    <row r="1748" spans="2:25">
      <c r="B1748" s="26"/>
      <c r="C1748" s="59" t="s">
        <v>1417</v>
      </c>
      <c r="D1748" s="59" t="s">
        <v>301</v>
      </c>
      <c r="E1748" s="46">
        <v>4.25</v>
      </c>
      <c r="F1748" s="46">
        <v>3.5</v>
      </c>
      <c r="G1748" s="46">
        <v>0.5</v>
      </c>
      <c r="H1748" s="46">
        <f t="shared" si="163"/>
        <v>5.25</v>
      </c>
      <c r="I1748" s="46">
        <f t="shared" si="164"/>
        <v>4.5</v>
      </c>
      <c r="J1748" s="44" t="s">
        <v>302</v>
      </c>
      <c r="K1748" s="46">
        <v>11.5</v>
      </c>
      <c r="L1748" s="46">
        <v>10</v>
      </c>
      <c r="M1748" s="60">
        <v>4</v>
      </c>
      <c r="N1748" s="44">
        <v>4025</v>
      </c>
      <c r="O1748" s="44" t="s">
        <v>1416</v>
      </c>
      <c r="P1748" s="52"/>
      <c r="Q1748" s="44"/>
      <c r="R1748" s="167"/>
      <c r="S1748" s="45" t="s">
        <v>1169</v>
      </c>
      <c r="T1748" s="49" t="s">
        <v>1418</v>
      </c>
      <c r="U1748" s="49"/>
      <c r="V1748" s="49"/>
      <c r="W1748" s="49"/>
      <c r="X1748" s="49"/>
      <c r="Y1748" s="250" t="s">
        <v>1416</v>
      </c>
    </row>
    <row r="1749" spans="2:25">
      <c r="B1749" s="26"/>
      <c r="C1749" s="50" t="s">
        <v>1419</v>
      </c>
      <c r="D1749" s="50" t="s">
        <v>306</v>
      </c>
      <c r="E1749" s="40">
        <v>4.25</v>
      </c>
      <c r="F1749" s="40">
        <v>3.5</v>
      </c>
      <c r="G1749" s="40">
        <v>0.5</v>
      </c>
      <c r="H1749" s="40">
        <f t="shared" si="163"/>
        <v>5.25</v>
      </c>
      <c r="I1749" s="40">
        <f t="shared" si="164"/>
        <v>4.5</v>
      </c>
      <c r="J1749" s="38" t="s">
        <v>302</v>
      </c>
      <c r="K1749" s="40">
        <v>11.5</v>
      </c>
      <c r="L1749" s="40">
        <v>10</v>
      </c>
      <c r="M1749" s="61">
        <v>4</v>
      </c>
      <c r="N1749" s="38">
        <v>4025</v>
      </c>
      <c r="O1749" s="38" t="s">
        <v>1416</v>
      </c>
      <c r="P1749" s="42"/>
      <c r="Q1749" s="38"/>
      <c r="R1749" s="168"/>
      <c r="S1749" s="39" t="s">
        <v>307</v>
      </c>
      <c r="T1749" s="43" t="s">
        <v>307</v>
      </c>
      <c r="U1749" s="43"/>
      <c r="V1749" s="43"/>
      <c r="W1749" s="43"/>
      <c r="X1749" s="43"/>
      <c r="Y1749" s="250" t="s">
        <v>1416</v>
      </c>
    </row>
    <row r="1750" spans="2:25">
      <c r="B1750" s="26"/>
      <c r="C1750" s="59" t="s">
        <v>1421</v>
      </c>
      <c r="D1750" s="59" t="s">
        <v>301</v>
      </c>
      <c r="E1750" s="46">
        <v>4.25</v>
      </c>
      <c r="F1750" s="46">
        <v>3.5</v>
      </c>
      <c r="G1750" s="46">
        <v>0.5</v>
      </c>
      <c r="H1750" s="46">
        <f t="shared" si="163"/>
        <v>5.25</v>
      </c>
      <c r="I1750" s="46">
        <f t="shared" si="164"/>
        <v>4.5</v>
      </c>
      <c r="J1750" s="44" t="s">
        <v>302</v>
      </c>
      <c r="K1750" s="46">
        <v>11.5</v>
      </c>
      <c r="L1750" s="46">
        <v>10</v>
      </c>
      <c r="M1750" s="60">
        <v>4</v>
      </c>
      <c r="N1750" s="44">
        <v>4026</v>
      </c>
      <c r="O1750" s="44" t="s">
        <v>1420</v>
      </c>
      <c r="P1750" s="52"/>
      <c r="Q1750" s="44"/>
      <c r="R1750" s="167"/>
      <c r="S1750" s="45" t="s">
        <v>1169</v>
      </c>
      <c r="T1750" s="49" t="s">
        <v>1422</v>
      </c>
      <c r="U1750" s="49"/>
      <c r="V1750" s="49"/>
      <c r="W1750" s="49"/>
      <c r="X1750" s="49"/>
      <c r="Y1750" s="250" t="s">
        <v>1420</v>
      </c>
    </row>
    <row r="1751" spans="2:25">
      <c r="B1751" s="26"/>
      <c r="C1751" s="50" t="s">
        <v>1423</v>
      </c>
      <c r="D1751" s="50" t="s">
        <v>306</v>
      </c>
      <c r="E1751" s="40">
        <v>4.25</v>
      </c>
      <c r="F1751" s="40">
        <v>3.5</v>
      </c>
      <c r="G1751" s="40">
        <v>0.5</v>
      </c>
      <c r="H1751" s="40">
        <f t="shared" si="163"/>
        <v>5.25</v>
      </c>
      <c r="I1751" s="40">
        <f t="shared" si="164"/>
        <v>4.5</v>
      </c>
      <c r="J1751" s="38" t="s">
        <v>302</v>
      </c>
      <c r="K1751" s="40">
        <v>11.5</v>
      </c>
      <c r="L1751" s="40">
        <v>10</v>
      </c>
      <c r="M1751" s="61">
        <v>4</v>
      </c>
      <c r="N1751" s="38">
        <v>4026</v>
      </c>
      <c r="O1751" s="38" t="s">
        <v>1420</v>
      </c>
      <c r="P1751" s="42"/>
      <c r="Q1751" s="38"/>
      <c r="R1751" s="168"/>
      <c r="S1751" s="39" t="s">
        <v>307</v>
      </c>
      <c r="T1751" s="43" t="s">
        <v>307</v>
      </c>
      <c r="U1751" s="43"/>
      <c r="V1751" s="43"/>
      <c r="W1751" s="43"/>
      <c r="X1751" s="43"/>
      <c r="Y1751" s="250" t="s">
        <v>1420</v>
      </c>
    </row>
    <row r="1752" spans="2:25">
      <c r="B1752" s="26"/>
      <c r="C1752" s="59" t="s">
        <v>1424</v>
      </c>
      <c r="D1752" s="59" t="s">
        <v>301</v>
      </c>
      <c r="E1752" s="46">
        <v>4.25</v>
      </c>
      <c r="F1752" s="46">
        <v>3.5</v>
      </c>
      <c r="G1752" s="46">
        <v>0.625</v>
      </c>
      <c r="H1752" s="46">
        <f t="shared" si="163"/>
        <v>5.5</v>
      </c>
      <c r="I1752" s="46">
        <f t="shared" si="164"/>
        <v>4.75</v>
      </c>
      <c r="J1752" s="44" t="s">
        <v>302</v>
      </c>
      <c r="K1752" s="46">
        <v>6.5</v>
      </c>
      <c r="L1752" s="46">
        <v>10.5</v>
      </c>
      <c r="M1752" s="60">
        <v>2</v>
      </c>
      <c r="N1752" s="44">
        <v>4027</v>
      </c>
      <c r="O1752" s="44" t="s">
        <v>1416</v>
      </c>
      <c r="P1752" s="52"/>
      <c r="Q1752" s="44"/>
      <c r="R1752" s="167"/>
      <c r="S1752" s="45" t="s">
        <v>1169</v>
      </c>
      <c r="T1752" s="49" t="s">
        <v>1425</v>
      </c>
      <c r="U1752" s="49"/>
      <c r="V1752" s="49"/>
      <c r="W1752" s="49"/>
      <c r="X1752" s="49"/>
      <c r="Y1752" s="250" t="s">
        <v>1416</v>
      </c>
    </row>
    <row r="1753" spans="2:25">
      <c r="B1753" s="26"/>
      <c r="C1753" s="50" t="s">
        <v>1426</v>
      </c>
      <c r="D1753" s="50" t="s">
        <v>306</v>
      </c>
      <c r="E1753" s="40">
        <v>4.25</v>
      </c>
      <c r="F1753" s="40">
        <v>3.5</v>
      </c>
      <c r="G1753" s="40">
        <v>0.625</v>
      </c>
      <c r="H1753" s="40">
        <f t="shared" si="163"/>
        <v>5.5</v>
      </c>
      <c r="I1753" s="40">
        <f t="shared" si="164"/>
        <v>4.75</v>
      </c>
      <c r="J1753" s="38" t="s">
        <v>302</v>
      </c>
      <c r="K1753" s="40">
        <v>6.5</v>
      </c>
      <c r="L1753" s="40">
        <v>10.5</v>
      </c>
      <c r="M1753" s="61">
        <v>2</v>
      </c>
      <c r="N1753" s="38">
        <v>4027</v>
      </c>
      <c r="O1753" s="38" t="s">
        <v>1416</v>
      </c>
      <c r="P1753" s="42"/>
      <c r="Q1753" s="38"/>
      <c r="R1753" s="168"/>
      <c r="S1753" s="39" t="s">
        <v>307</v>
      </c>
      <c r="T1753" s="43" t="s">
        <v>307</v>
      </c>
      <c r="U1753" s="43"/>
      <c r="V1753" s="43"/>
      <c r="W1753" s="43"/>
      <c r="X1753" s="43"/>
      <c r="Y1753" s="250" t="s">
        <v>1416</v>
      </c>
    </row>
    <row r="1754" spans="2:25">
      <c r="B1754" s="26"/>
      <c r="C1754" s="59" t="s">
        <v>1428</v>
      </c>
      <c r="D1754" s="59" t="s">
        <v>301</v>
      </c>
      <c r="E1754" s="46">
        <v>4.1875</v>
      </c>
      <c r="F1754" s="46">
        <v>3.625</v>
      </c>
      <c r="G1754" s="46">
        <v>0.5625</v>
      </c>
      <c r="H1754" s="46">
        <f t="shared" si="163"/>
        <v>5.3125</v>
      </c>
      <c r="I1754" s="46">
        <f t="shared" si="164"/>
        <v>4.75</v>
      </c>
      <c r="J1754" s="44" t="s">
        <v>302</v>
      </c>
      <c r="K1754" s="46">
        <v>6.3125</v>
      </c>
      <c r="L1754" s="46">
        <v>10.5</v>
      </c>
      <c r="M1754" s="60">
        <v>2</v>
      </c>
      <c r="N1754" s="44">
        <v>4028</v>
      </c>
      <c r="O1754" s="44" t="s">
        <v>1427</v>
      </c>
      <c r="P1754" s="52"/>
      <c r="Q1754" s="44"/>
      <c r="R1754" s="167"/>
      <c r="S1754" s="45" t="s">
        <v>1169</v>
      </c>
      <c r="T1754" s="49" t="s">
        <v>1429</v>
      </c>
      <c r="U1754" s="49"/>
      <c r="V1754" s="49"/>
      <c r="W1754" s="49"/>
      <c r="X1754" s="49"/>
      <c r="Y1754" s="250" t="s">
        <v>1427</v>
      </c>
    </row>
    <row r="1755" spans="2:25">
      <c r="B1755" s="26"/>
      <c r="C1755" s="50" t="s">
        <v>1430</v>
      </c>
      <c r="D1755" s="50" t="s">
        <v>306</v>
      </c>
      <c r="E1755" s="40">
        <v>4.1875</v>
      </c>
      <c r="F1755" s="40">
        <v>3.625</v>
      </c>
      <c r="G1755" s="40">
        <v>0.5625</v>
      </c>
      <c r="H1755" s="40">
        <f t="shared" si="163"/>
        <v>5.3125</v>
      </c>
      <c r="I1755" s="40">
        <f t="shared" si="164"/>
        <v>4.75</v>
      </c>
      <c r="J1755" s="38" t="s">
        <v>302</v>
      </c>
      <c r="K1755" s="40">
        <v>6.3125</v>
      </c>
      <c r="L1755" s="40">
        <v>10.5</v>
      </c>
      <c r="M1755" s="61">
        <v>2</v>
      </c>
      <c r="N1755" s="38">
        <v>4028</v>
      </c>
      <c r="O1755" s="38" t="s">
        <v>1427</v>
      </c>
      <c r="P1755" s="42"/>
      <c r="Q1755" s="38"/>
      <c r="R1755" s="168"/>
      <c r="S1755" s="39" t="s">
        <v>307</v>
      </c>
      <c r="T1755" s="43" t="s">
        <v>307</v>
      </c>
      <c r="U1755" s="43"/>
      <c r="V1755" s="43"/>
      <c r="W1755" s="43"/>
      <c r="X1755" s="43"/>
      <c r="Y1755" s="250" t="s">
        <v>1427</v>
      </c>
    </row>
    <row r="1756" spans="2:25">
      <c r="B1756" s="26"/>
      <c r="C1756" s="59" t="s">
        <v>1432</v>
      </c>
      <c r="D1756" s="59" t="s">
        <v>301</v>
      </c>
      <c r="E1756" s="46">
        <v>5</v>
      </c>
      <c r="F1756" s="46">
        <v>4</v>
      </c>
      <c r="G1756" s="46">
        <v>0.875</v>
      </c>
      <c r="H1756" s="46">
        <f t="shared" si="163"/>
        <v>6.75</v>
      </c>
      <c r="I1756" s="46">
        <f t="shared" si="164"/>
        <v>5.75</v>
      </c>
      <c r="J1756" s="44" t="s">
        <v>302</v>
      </c>
      <c r="K1756" s="46">
        <v>7.75</v>
      </c>
      <c r="L1756" s="46">
        <v>12.5</v>
      </c>
      <c r="M1756" s="60">
        <v>2</v>
      </c>
      <c r="N1756" s="44">
        <v>4029</v>
      </c>
      <c r="O1756" s="44" t="s">
        <v>1431</v>
      </c>
      <c r="P1756" s="52"/>
      <c r="Q1756" s="44"/>
      <c r="R1756" s="167"/>
      <c r="S1756" s="45" t="s">
        <v>1169</v>
      </c>
      <c r="T1756" s="49" t="s">
        <v>1433</v>
      </c>
      <c r="U1756" s="49"/>
      <c r="V1756" s="49"/>
      <c r="W1756" s="49"/>
      <c r="X1756" s="49"/>
      <c r="Y1756" s="250" t="s">
        <v>1431</v>
      </c>
    </row>
    <row r="1757" spans="2:25">
      <c r="B1757" s="26"/>
      <c r="C1757" s="50" t="s">
        <v>1434</v>
      </c>
      <c r="D1757" s="50" t="s">
        <v>306</v>
      </c>
      <c r="E1757" s="40">
        <v>5</v>
      </c>
      <c r="F1757" s="40">
        <v>4</v>
      </c>
      <c r="G1757" s="40">
        <v>0.875</v>
      </c>
      <c r="H1757" s="40">
        <f t="shared" si="163"/>
        <v>6.75</v>
      </c>
      <c r="I1757" s="40">
        <f t="shared" si="164"/>
        <v>5.75</v>
      </c>
      <c r="J1757" s="38" t="s">
        <v>302</v>
      </c>
      <c r="K1757" s="40">
        <v>7.75</v>
      </c>
      <c r="L1757" s="40">
        <v>12.5</v>
      </c>
      <c r="M1757" s="61">
        <v>2</v>
      </c>
      <c r="N1757" s="38">
        <v>4029</v>
      </c>
      <c r="O1757" s="38" t="s">
        <v>1431</v>
      </c>
      <c r="P1757" s="42"/>
      <c r="Q1757" s="38"/>
      <c r="R1757" s="168"/>
      <c r="S1757" s="39" t="s">
        <v>307</v>
      </c>
      <c r="T1757" s="43" t="s">
        <v>307</v>
      </c>
      <c r="U1757" s="43"/>
      <c r="V1757" s="43"/>
      <c r="W1757" s="43"/>
      <c r="X1757" s="43"/>
      <c r="Y1757" s="250" t="s">
        <v>1431</v>
      </c>
    </row>
    <row r="1758" spans="2:25">
      <c r="B1758" s="26"/>
      <c r="C1758" s="59" t="s">
        <v>1436</v>
      </c>
      <c r="D1758" s="59" t="s">
        <v>301</v>
      </c>
      <c r="E1758" s="46">
        <v>3.25</v>
      </c>
      <c r="F1758" s="46">
        <v>2.5</v>
      </c>
      <c r="G1758" s="46">
        <v>0.5625</v>
      </c>
      <c r="H1758" s="46">
        <f t="shared" si="163"/>
        <v>4.375</v>
      </c>
      <c r="I1758" s="46">
        <f t="shared" si="164"/>
        <v>3.625</v>
      </c>
      <c r="J1758" s="44" t="s">
        <v>302</v>
      </c>
      <c r="K1758" s="46">
        <v>9.75</v>
      </c>
      <c r="L1758" s="46">
        <v>8.25</v>
      </c>
      <c r="M1758" s="60">
        <v>4</v>
      </c>
      <c r="N1758" s="44">
        <v>4030</v>
      </c>
      <c r="O1758" s="44" t="s">
        <v>1435</v>
      </c>
      <c r="P1758" s="52"/>
      <c r="Q1758" s="44"/>
      <c r="R1758" s="167"/>
      <c r="S1758" s="45" t="s">
        <v>1169</v>
      </c>
      <c r="T1758" s="49" t="s">
        <v>1437</v>
      </c>
      <c r="U1758" s="49"/>
      <c r="V1758" s="49"/>
      <c r="W1758" s="49"/>
      <c r="X1758" s="49"/>
      <c r="Y1758" s="250" t="s">
        <v>1435</v>
      </c>
    </row>
    <row r="1759" spans="2:25">
      <c r="B1759" s="26"/>
      <c r="C1759" s="50" t="s">
        <v>1438</v>
      </c>
      <c r="D1759" s="50" t="s">
        <v>306</v>
      </c>
      <c r="E1759" s="40">
        <v>3.25</v>
      </c>
      <c r="F1759" s="40">
        <v>2.5</v>
      </c>
      <c r="G1759" s="40">
        <v>0.5625</v>
      </c>
      <c r="H1759" s="40">
        <f t="shared" si="163"/>
        <v>4.375</v>
      </c>
      <c r="I1759" s="40">
        <f t="shared" si="164"/>
        <v>3.625</v>
      </c>
      <c r="J1759" s="38" t="s">
        <v>302</v>
      </c>
      <c r="K1759" s="40">
        <v>9.75</v>
      </c>
      <c r="L1759" s="40">
        <v>8.25</v>
      </c>
      <c r="M1759" s="61">
        <v>4</v>
      </c>
      <c r="N1759" s="38">
        <v>4030</v>
      </c>
      <c r="O1759" s="38" t="s">
        <v>1435</v>
      </c>
      <c r="P1759" s="42"/>
      <c r="Q1759" s="38"/>
      <c r="R1759" s="168"/>
      <c r="S1759" s="39" t="s">
        <v>307</v>
      </c>
      <c r="T1759" s="43" t="s">
        <v>307</v>
      </c>
      <c r="U1759" s="43"/>
      <c r="V1759" s="43"/>
      <c r="W1759" s="43"/>
      <c r="X1759" s="43"/>
      <c r="Y1759" s="250" t="s">
        <v>1435</v>
      </c>
    </row>
    <row r="1760" spans="2:25">
      <c r="B1760" s="26"/>
      <c r="C1760" s="59" t="s">
        <v>1440</v>
      </c>
      <c r="D1760" s="59" t="s">
        <v>301</v>
      </c>
      <c r="E1760" s="46">
        <v>3.25</v>
      </c>
      <c r="F1760" s="46">
        <v>2.5</v>
      </c>
      <c r="G1760" s="46">
        <v>0.5625</v>
      </c>
      <c r="H1760" s="46">
        <f t="shared" si="163"/>
        <v>4.375</v>
      </c>
      <c r="I1760" s="46">
        <f t="shared" si="164"/>
        <v>3.625</v>
      </c>
      <c r="J1760" s="44" t="s">
        <v>302</v>
      </c>
      <c r="K1760" s="46">
        <v>9.75</v>
      </c>
      <c r="L1760" s="46">
        <v>8.25</v>
      </c>
      <c r="M1760" s="60">
        <v>4</v>
      </c>
      <c r="N1760" s="44">
        <v>4031</v>
      </c>
      <c r="O1760" s="44" t="s">
        <v>1439</v>
      </c>
      <c r="P1760" s="52"/>
      <c r="Q1760" s="44"/>
      <c r="R1760" s="167"/>
      <c r="S1760" s="45" t="s">
        <v>1169</v>
      </c>
      <c r="T1760" s="49" t="s">
        <v>1441</v>
      </c>
      <c r="U1760" s="49"/>
      <c r="V1760" s="49"/>
      <c r="W1760" s="49"/>
      <c r="X1760" s="49"/>
      <c r="Y1760" s="250" t="s">
        <v>1439</v>
      </c>
    </row>
    <row r="1761" spans="2:25">
      <c r="B1761" s="26"/>
      <c r="C1761" s="50" t="s">
        <v>1442</v>
      </c>
      <c r="D1761" s="50" t="s">
        <v>306</v>
      </c>
      <c r="E1761" s="40">
        <v>3.25</v>
      </c>
      <c r="F1761" s="40">
        <v>2.5</v>
      </c>
      <c r="G1761" s="40">
        <v>0.5625</v>
      </c>
      <c r="H1761" s="40">
        <f t="shared" si="163"/>
        <v>4.375</v>
      </c>
      <c r="I1761" s="40">
        <f t="shared" si="164"/>
        <v>3.625</v>
      </c>
      <c r="J1761" s="38" t="s">
        <v>302</v>
      </c>
      <c r="K1761" s="40">
        <v>9.75</v>
      </c>
      <c r="L1761" s="40">
        <v>8.25</v>
      </c>
      <c r="M1761" s="61">
        <v>4</v>
      </c>
      <c r="N1761" s="38">
        <v>4031</v>
      </c>
      <c r="O1761" s="38" t="s">
        <v>1439</v>
      </c>
      <c r="P1761" s="42"/>
      <c r="Q1761" s="38"/>
      <c r="R1761" s="168"/>
      <c r="S1761" s="39" t="s">
        <v>307</v>
      </c>
      <c r="T1761" s="43" t="s">
        <v>307</v>
      </c>
      <c r="U1761" s="43"/>
      <c r="V1761" s="43"/>
      <c r="W1761" s="43"/>
      <c r="X1761" s="43"/>
      <c r="Y1761" s="250" t="s">
        <v>1439</v>
      </c>
    </row>
    <row r="1762" spans="2:25">
      <c r="B1762" s="26"/>
      <c r="C1762" s="59" t="s">
        <v>1444</v>
      </c>
      <c r="D1762" s="59" t="s">
        <v>301</v>
      </c>
      <c r="E1762" s="46">
        <v>3.25</v>
      </c>
      <c r="F1762" s="46">
        <v>2.5</v>
      </c>
      <c r="G1762" s="46">
        <v>0.875</v>
      </c>
      <c r="H1762" s="46">
        <f t="shared" si="163"/>
        <v>5</v>
      </c>
      <c r="I1762" s="46">
        <f t="shared" si="164"/>
        <v>4.25</v>
      </c>
      <c r="J1762" s="44" t="s">
        <v>302</v>
      </c>
      <c r="K1762" s="46">
        <v>11</v>
      </c>
      <c r="L1762" s="46">
        <v>9.5</v>
      </c>
      <c r="M1762" s="60">
        <v>4</v>
      </c>
      <c r="N1762" s="44">
        <v>4032</v>
      </c>
      <c r="O1762" s="44" t="s">
        <v>1443</v>
      </c>
      <c r="P1762" s="52"/>
      <c r="Q1762" s="44"/>
      <c r="R1762" s="167"/>
      <c r="S1762" s="45" t="s">
        <v>1169</v>
      </c>
      <c r="T1762" s="49" t="s">
        <v>1445</v>
      </c>
      <c r="U1762" s="49"/>
      <c r="V1762" s="49"/>
      <c r="W1762" s="49"/>
      <c r="X1762" s="49"/>
      <c r="Y1762" s="250" t="s">
        <v>1443</v>
      </c>
    </row>
    <row r="1763" spans="2:25">
      <c r="B1763" s="26"/>
      <c r="C1763" s="50" t="s">
        <v>1446</v>
      </c>
      <c r="D1763" s="50" t="s">
        <v>306</v>
      </c>
      <c r="E1763" s="40">
        <v>3.25</v>
      </c>
      <c r="F1763" s="40">
        <v>2.5</v>
      </c>
      <c r="G1763" s="40">
        <v>0.875</v>
      </c>
      <c r="H1763" s="40">
        <f t="shared" si="163"/>
        <v>5</v>
      </c>
      <c r="I1763" s="40">
        <f t="shared" si="164"/>
        <v>4.25</v>
      </c>
      <c r="J1763" s="38" t="s">
        <v>302</v>
      </c>
      <c r="K1763" s="40">
        <v>11</v>
      </c>
      <c r="L1763" s="40">
        <v>9.5</v>
      </c>
      <c r="M1763" s="61">
        <v>4</v>
      </c>
      <c r="N1763" s="38">
        <v>4032</v>
      </c>
      <c r="O1763" s="38" t="s">
        <v>1443</v>
      </c>
      <c r="P1763" s="42"/>
      <c r="Q1763" s="38"/>
      <c r="R1763" s="168"/>
      <c r="S1763" s="39" t="s">
        <v>307</v>
      </c>
      <c r="T1763" s="43" t="s">
        <v>307</v>
      </c>
      <c r="U1763" s="43"/>
      <c r="V1763" s="43"/>
      <c r="W1763" s="43"/>
      <c r="X1763" s="43"/>
      <c r="Y1763" s="250" t="s">
        <v>1443</v>
      </c>
    </row>
    <row r="1764" spans="2:25">
      <c r="B1764" s="26"/>
      <c r="C1764" s="59" t="s">
        <v>1448</v>
      </c>
      <c r="D1764" s="59" t="s">
        <v>301</v>
      </c>
      <c r="E1764" s="46">
        <v>5.1875</v>
      </c>
      <c r="F1764" s="46">
        <v>4.0625</v>
      </c>
      <c r="G1764" s="46">
        <v>0.4375</v>
      </c>
      <c r="H1764" s="46">
        <f t="shared" ref="H1764:H1827" si="165">(E1764+G1764*2)</f>
        <v>6.0625</v>
      </c>
      <c r="I1764" s="46">
        <f t="shared" ref="I1764:I1827" si="166">(F1764+G1764*2)</f>
        <v>4.9375</v>
      </c>
      <c r="J1764" s="44" t="s">
        <v>302</v>
      </c>
      <c r="K1764" s="46">
        <v>7.0625</v>
      </c>
      <c r="L1764" s="46">
        <v>10.875</v>
      </c>
      <c r="M1764" s="60">
        <v>2</v>
      </c>
      <c r="N1764" s="44">
        <v>4033</v>
      </c>
      <c r="O1764" s="44" t="s">
        <v>1447</v>
      </c>
      <c r="P1764" s="52"/>
      <c r="Q1764" s="44"/>
      <c r="R1764" s="167"/>
      <c r="S1764" s="45" t="s">
        <v>1169</v>
      </c>
      <c r="T1764" s="49" t="s">
        <v>1449</v>
      </c>
      <c r="U1764" s="49"/>
      <c r="V1764" s="49"/>
      <c r="W1764" s="49"/>
      <c r="X1764" s="49"/>
      <c r="Y1764" s="250" t="s">
        <v>1447</v>
      </c>
    </row>
    <row r="1765" spans="2:25">
      <c r="B1765" s="26"/>
      <c r="C1765" s="50" t="s">
        <v>1450</v>
      </c>
      <c r="D1765" s="50" t="s">
        <v>306</v>
      </c>
      <c r="E1765" s="40">
        <v>5.1875</v>
      </c>
      <c r="F1765" s="40">
        <v>4.0625</v>
      </c>
      <c r="G1765" s="40">
        <v>0.4375</v>
      </c>
      <c r="H1765" s="40">
        <f t="shared" si="165"/>
        <v>6.0625</v>
      </c>
      <c r="I1765" s="40">
        <f t="shared" si="166"/>
        <v>4.9375</v>
      </c>
      <c r="J1765" s="38" t="s">
        <v>302</v>
      </c>
      <c r="K1765" s="40">
        <v>7.0625</v>
      </c>
      <c r="L1765" s="40">
        <v>10.875</v>
      </c>
      <c r="M1765" s="61">
        <v>2</v>
      </c>
      <c r="N1765" s="38">
        <v>4033</v>
      </c>
      <c r="O1765" s="38" t="s">
        <v>1447</v>
      </c>
      <c r="P1765" s="42"/>
      <c r="Q1765" s="38"/>
      <c r="R1765" s="168"/>
      <c r="S1765" s="39" t="s">
        <v>307</v>
      </c>
      <c r="T1765" s="43" t="s">
        <v>307</v>
      </c>
      <c r="U1765" s="43"/>
      <c r="V1765" s="43"/>
      <c r="W1765" s="43"/>
      <c r="X1765" s="43"/>
      <c r="Y1765" s="250" t="s">
        <v>1447</v>
      </c>
    </row>
    <row r="1766" spans="2:25">
      <c r="B1766" s="26"/>
      <c r="C1766" s="59" t="s">
        <v>1451</v>
      </c>
      <c r="D1766" s="59" t="s">
        <v>301</v>
      </c>
      <c r="E1766" s="46">
        <v>5.1875</v>
      </c>
      <c r="F1766" s="46">
        <v>4.0625</v>
      </c>
      <c r="G1766" s="46">
        <v>0.5625</v>
      </c>
      <c r="H1766" s="46">
        <f t="shared" si="165"/>
        <v>6.3125</v>
      </c>
      <c r="I1766" s="46">
        <f t="shared" si="166"/>
        <v>5.1875</v>
      </c>
      <c r="J1766" s="44" t="s">
        <v>302</v>
      </c>
      <c r="K1766" s="46">
        <v>7.3125</v>
      </c>
      <c r="L1766" s="46">
        <v>11.375</v>
      </c>
      <c r="M1766" s="60">
        <v>2</v>
      </c>
      <c r="N1766" s="44">
        <v>4034</v>
      </c>
      <c r="O1766" s="44" t="s">
        <v>1447</v>
      </c>
      <c r="P1766" s="52"/>
      <c r="Q1766" s="44"/>
      <c r="R1766" s="167"/>
      <c r="S1766" s="45" t="s">
        <v>1169</v>
      </c>
      <c r="T1766" s="49" t="s">
        <v>1452</v>
      </c>
      <c r="U1766" s="49"/>
      <c r="V1766" s="49"/>
      <c r="W1766" s="49"/>
      <c r="X1766" s="49"/>
      <c r="Y1766" s="250" t="s">
        <v>1447</v>
      </c>
    </row>
    <row r="1767" spans="2:25">
      <c r="B1767" s="26"/>
      <c r="C1767" s="50" t="s">
        <v>1453</v>
      </c>
      <c r="D1767" s="50" t="s">
        <v>306</v>
      </c>
      <c r="E1767" s="40">
        <v>5.1875</v>
      </c>
      <c r="F1767" s="40">
        <v>4.0625</v>
      </c>
      <c r="G1767" s="40">
        <v>0.5625</v>
      </c>
      <c r="H1767" s="40">
        <f t="shared" si="165"/>
        <v>6.3125</v>
      </c>
      <c r="I1767" s="40">
        <f t="shared" si="166"/>
        <v>5.1875</v>
      </c>
      <c r="J1767" s="38" t="s">
        <v>302</v>
      </c>
      <c r="K1767" s="40">
        <v>7.3125</v>
      </c>
      <c r="L1767" s="40">
        <v>11.375</v>
      </c>
      <c r="M1767" s="61">
        <v>2</v>
      </c>
      <c r="N1767" s="38">
        <v>4034</v>
      </c>
      <c r="O1767" s="38" t="s">
        <v>1447</v>
      </c>
      <c r="P1767" s="42"/>
      <c r="Q1767" s="38"/>
      <c r="R1767" s="168"/>
      <c r="S1767" s="39" t="s">
        <v>307</v>
      </c>
      <c r="T1767" s="43" t="s">
        <v>307</v>
      </c>
      <c r="U1767" s="43"/>
      <c r="V1767" s="43"/>
      <c r="W1767" s="43"/>
      <c r="X1767" s="43"/>
      <c r="Y1767" s="250" t="s">
        <v>1447</v>
      </c>
    </row>
    <row r="1768" spans="2:25">
      <c r="B1768" s="26"/>
      <c r="C1768" s="59" t="s">
        <v>1455</v>
      </c>
      <c r="D1768" s="59" t="s">
        <v>301</v>
      </c>
      <c r="E1768" s="46">
        <v>3.5</v>
      </c>
      <c r="F1768" s="46">
        <v>3</v>
      </c>
      <c r="G1768" s="46">
        <v>0.625</v>
      </c>
      <c r="H1768" s="46">
        <f t="shared" si="165"/>
        <v>4.75</v>
      </c>
      <c r="I1768" s="46">
        <f t="shared" si="166"/>
        <v>4.25</v>
      </c>
      <c r="J1768" s="44" t="s">
        <v>302</v>
      </c>
      <c r="K1768" s="46">
        <v>10.5</v>
      </c>
      <c r="L1768" s="46">
        <v>9.5</v>
      </c>
      <c r="M1768" s="60">
        <v>4</v>
      </c>
      <c r="N1768" s="44">
        <v>4035</v>
      </c>
      <c r="O1768" s="44" t="s">
        <v>1454</v>
      </c>
      <c r="P1768" s="52"/>
      <c r="Q1768" s="44"/>
      <c r="R1768" s="167"/>
      <c r="S1768" s="45" t="s">
        <v>1169</v>
      </c>
      <c r="T1768" s="49" t="s">
        <v>1456</v>
      </c>
      <c r="U1768" s="49"/>
      <c r="V1768" s="49"/>
      <c r="W1768" s="49"/>
      <c r="X1768" s="49"/>
      <c r="Y1768" s="250" t="s">
        <v>1454</v>
      </c>
    </row>
    <row r="1769" spans="2:25">
      <c r="B1769" s="26"/>
      <c r="C1769" s="50" t="s">
        <v>1457</v>
      </c>
      <c r="D1769" s="50" t="s">
        <v>306</v>
      </c>
      <c r="E1769" s="40">
        <v>3.5</v>
      </c>
      <c r="F1769" s="40">
        <v>3</v>
      </c>
      <c r="G1769" s="40">
        <v>0.625</v>
      </c>
      <c r="H1769" s="40">
        <f t="shared" si="165"/>
        <v>4.75</v>
      </c>
      <c r="I1769" s="40">
        <f t="shared" si="166"/>
        <v>4.25</v>
      </c>
      <c r="J1769" s="38" t="s">
        <v>302</v>
      </c>
      <c r="K1769" s="40">
        <v>10.5</v>
      </c>
      <c r="L1769" s="40">
        <v>9.5</v>
      </c>
      <c r="M1769" s="61">
        <v>4</v>
      </c>
      <c r="N1769" s="38">
        <v>4035</v>
      </c>
      <c r="O1769" s="38" t="s">
        <v>1454</v>
      </c>
      <c r="P1769" s="42"/>
      <c r="Q1769" s="38"/>
      <c r="R1769" s="168"/>
      <c r="S1769" s="39" t="s">
        <v>307</v>
      </c>
      <c r="T1769" s="43" t="s">
        <v>307</v>
      </c>
      <c r="U1769" s="43"/>
      <c r="V1769" s="43"/>
      <c r="W1769" s="43"/>
      <c r="X1769" s="43"/>
      <c r="Y1769" s="250" t="s">
        <v>1454</v>
      </c>
    </row>
    <row r="1770" spans="2:25">
      <c r="B1770" s="26"/>
      <c r="C1770" s="59" t="s">
        <v>1455</v>
      </c>
      <c r="D1770" s="59" t="s">
        <v>301</v>
      </c>
      <c r="E1770" s="46">
        <v>3.5</v>
      </c>
      <c r="F1770" s="46">
        <v>3</v>
      </c>
      <c r="G1770" s="46">
        <v>0.625</v>
      </c>
      <c r="H1770" s="46">
        <f t="shared" si="165"/>
        <v>4.75</v>
      </c>
      <c r="I1770" s="46">
        <f t="shared" si="166"/>
        <v>4.25</v>
      </c>
      <c r="J1770" s="44" t="s">
        <v>302</v>
      </c>
      <c r="K1770" s="46">
        <v>10.5</v>
      </c>
      <c r="L1770" s="46">
        <v>9.5</v>
      </c>
      <c r="M1770" s="60">
        <v>4</v>
      </c>
      <c r="N1770" s="44">
        <v>4035</v>
      </c>
      <c r="O1770" s="44" t="s">
        <v>1454</v>
      </c>
      <c r="P1770" s="52"/>
      <c r="Q1770" s="44"/>
      <c r="R1770" s="167"/>
      <c r="S1770" s="45" t="s">
        <v>1169</v>
      </c>
      <c r="T1770" s="49" t="s">
        <v>1456</v>
      </c>
      <c r="U1770" s="49"/>
      <c r="V1770" s="49"/>
      <c r="W1770" s="49"/>
      <c r="X1770" s="49"/>
      <c r="Y1770" s="250" t="s">
        <v>1454</v>
      </c>
    </row>
    <row r="1771" spans="2:25">
      <c r="B1771" s="26"/>
      <c r="C1771" s="50" t="s">
        <v>1457</v>
      </c>
      <c r="D1771" s="50" t="s">
        <v>306</v>
      </c>
      <c r="E1771" s="40">
        <v>3.5</v>
      </c>
      <c r="F1771" s="40">
        <v>3</v>
      </c>
      <c r="G1771" s="40">
        <v>0.625</v>
      </c>
      <c r="H1771" s="40">
        <f t="shared" si="165"/>
        <v>4.75</v>
      </c>
      <c r="I1771" s="40">
        <f t="shared" si="166"/>
        <v>4.25</v>
      </c>
      <c r="J1771" s="38" t="s">
        <v>302</v>
      </c>
      <c r="K1771" s="40">
        <v>10.5</v>
      </c>
      <c r="L1771" s="40">
        <v>9.5</v>
      </c>
      <c r="M1771" s="61">
        <v>4</v>
      </c>
      <c r="N1771" s="38">
        <v>4035</v>
      </c>
      <c r="O1771" s="38" t="s">
        <v>1454</v>
      </c>
      <c r="P1771" s="42"/>
      <c r="Q1771" s="38"/>
      <c r="R1771" s="168"/>
      <c r="S1771" s="39" t="s">
        <v>307</v>
      </c>
      <c r="T1771" s="43" t="s">
        <v>307</v>
      </c>
      <c r="U1771" s="43"/>
      <c r="V1771" s="43"/>
      <c r="W1771" s="43"/>
      <c r="X1771" s="43"/>
      <c r="Y1771" s="250" t="s">
        <v>1454</v>
      </c>
    </row>
    <row r="1772" spans="2:25">
      <c r="B1772" s="26"/>
      <c r="C1772" s="59" t="s">
        <v>1458</v>
      </c>
      <c r="D1772" s="59" t="s">
        <v>301</v>
      </c>
      <c r="E1772" s="46">
        <v>3.5</v>
      </c>
      <c r="F1772" s="46">
        <v>3</v>
      </c>
      <c r="G1772" s="46">
        <v>0.5625</v>
      </c>
      <c r="H1772" s="46">
        <f t="shared" si="165"/>
        <v>4.625</v>
      </c>
      <c r="I1772" s="46">
        <f t="shared" si="166"/>
        <v>4.125</v>
      </c>
      <c r="J1772" s="44" t="s">
        <v>302</v>
      </c>
      <c r="K1772" s="46">
        <v>10</v>
      </c>
      <c r="L1772" s="46">
        <v>9</v>
      </c>
      <c r="M1772" s="60">
        <v>4</v>
      </c>
      <c r="N1772" s="44">
        <v>4036</v>
      </c>
      <c r="O1772" s="44" t="s">
        <v>1454</v>
      </c>
      <c r="P1772" s="52"/>
      <c r="Q1772" s="44"/>
      <c r="R1772" s="167"/>
      <c r="S1772" s="45" t="s">
        <v>1169</v>
      </c>
      <c r="T1772" s="49" t="s">
        <v>1459</v>
      </c>
      <c r="U1772" s="49"/>
      <c r="V1772" s="49"/>
      <c r="W1772" s="49"/>
      <c r="X1772" s="49"/>
      <c r="Y1772" s="250" t="s">
        <v>1454</v>
      </c>
    </row>
    <row r="1773" spans="2:25">
      <c r="B1773" s="26"/>
      <c r="C1773" s="50" t="s">
        <v>1460</v>
      </c>
      <c r="D1773" s="50" t="s">
        <v>306</v>
      </c>
      <c r="E1773" s="40">
        <v>3.5</v>
      </c>
      <c r="F1773" s="40">
        <v>3</v>
      </c>
      <c r="G1773" s="40">
        <v>0.5625</v>
      </c>
      <c r="H1773" s="40">
        <f t="shared" si="165"/>
        <v>4.625</v>
      </c>
      <c r="I1773" s="40">
        <f t="shared" si="166"/>
        <v>4.125</v>
      </c>
      <c r="J1773" s="38" t="s">
        <v>302</v>
      </c>
      <c r="K1773" s="40">
        <v>10</v>
      </c>
      <c r="L1773" s="40">
        <v>9</v>
      </c>
      <c r="M1773" s="61">
        <v>4</v>
      </c>
      <c r="N1773" s="38">
        <v>4036</v>
      </c>
      <c r="O1773" s="38" t="s">
        <v>1454</v>
      </c>
      <c r="P1773" s="42"/>
      <c r="Q1773" s="38"/>
      <c r="R1773" s="168"/>
      <c r="S1773" s="39" t="s">
        <v>307</v>
      </c>
      <c r="T1773" s="43" t="s">
        <v>307</v>
      </c>
      <c r="U1773" s="43"/>
      <c r="V1773" s="43"/>
      <c r="W1773" s="43"/>
      <c r="X1773" s="43"/>
      <c r="Y1773" s="250" t="s">
        <v>1454</v>
      </c>
    </row>
    <row r="1774" spans="2:25">
      <c r="B1774" s="26"/>
      <c r="C1774" s="59" t="s">
        <v>1462</v>
      </c>
      <c r="D1774" s="59" t="s">
        <v>301</v>
      </c>
      <c r="E1774" s="46">
        <v>3.5</v>
      </c>
      <c r="F1774" s="46">
        <v>3</v>
      </c>
      <c r="G1774" s="46">
        <v>0.5</v>
      </c>
      <c r="H1774" s="46">
        <f t="shared" si="165"/>
        <v>4.5</v>
      </c>
      <c r="I1774" s="46">
        <f t="shared" si="166"/>
        <v>4</v>
      </c>
      <c r="J1774" s="44" t="s">
        <v>302</v>
      </c>
      <c r="K1774" s="46">
        <v>10</v>
      </c>
      <c r="L1774" s="46">
        <v>9</v>
      </c>
      <c r="M1774" s="60">
        <v>4</v>
      </c>
      <c r="N1774" s="44">
        <v>4037</v>
      </c>
      <c r="O1774" s="44" t="s">
        <v>1461</v>
      </c>
      <c r="P1774" s="52"/>
      <c r="Q1774" s="44"/>
      <c r="R1774" s="167"/>
      <c r="S1774" s="45" t="s">
        <v>1169</v>
      </c>
      <c r="T1774" s="49" t="s">
        <v>1463</v>
      </c>
      <c r="U1774" s="49"/>
      <c r="V1774" s="49"/>
      <c r="W1774" s="49"/>
      <c r="X1774" s="49"/>
      <c r="Y1774" s="250" t="s">
        <v>1461</v>
      </c>
    </row>
    <row r="1775" spans="2:25">
      <c r="B1775" s="26"/>
      <c r="C1775" s="50" t="s">
        <v>1464</v>
      </c>
      <c r="D1775" s="50" t="s">
        <v>306</v>
      </c>
      <c r="E1775" s="40">
        <v>3.5</v>
      </c>
      <c r="F1775" s="40">
        <v>3</v>
      </c>
      <c r="G1775" s="40">
        <v>0.5</v>
      </c>
      <c r="H1775" s="40">
        <f t="shared" si="165"/>
        <v>4.5</v>
      </c>
      <c r="I1775" s="40">
        <f t="shared" si="166"/>
        <v>4</v>
      </c>
      <c r="J1775" s="38" t="s">
        <v>302</v>
      </c>
      <c r="K1775" s="40">
        <v>10</v>
      </c>
      <c r="L1775" s="40">
        <v>9</v>
      </c>
      <c r="M1775" s="61">
        <v>4</v>
      </c>
      <c r="N1775" s="38">
        <v>4037</v>
      </c>
      <c r="O1775" s="38" t="s">
        <v>1461</v>
      </c>
      <c r="P1775" s="42"/>
      <c r="Q1775" s="38"/>
      <c r="R1775" s="168"/>
      <c r="S1775" s="39" t="s">
        <v>307</v>
      </c>
      <c r="T1775" s="43" t="s">
        <v>307</v>
      </c>
      <c r="U1775" s="43"/>
      <c r="V1775" s="43"/>
      <c r="W1775" s="43"/>
      <c r="X1775" s="43"/>
      <c r="Y1775" s="250" t="s">
        <v>1461</v>
      </c>
    </row>
    <row r="1776" spans="2:25">
      <c r="B1776" s="26"/>
      <c r="C1776" s="59" t="s">
        <v>1466</v>
      </c>
      <c r="D1776" s="59" t="s">
        <v>301</v>
      </c>
      <c r="E1776" s="46">
        <v>3.5</v>
      </c>
      <c r="F1776" s="46">
        <v>3</v>
      </c>
      <c r="G1776" s="46">
        <v>0.75</v>
      </c>
      <c r="H1776" s="46">
        <f t="shared" si="165"/>
        <v>5</v>
      </c>
      <c r="I1776" s="46">
        <f t="shared" si="166"/>
        <v>4.5</v>
      </c>
      <c r="J1776" s="44" t="s">
        <v>302</v>
      </c>
      <c r="K1776" s="46">
        <v>11</v>
      </c>
      <c r="L1776" s="46">
        <v>10</v>
      </c>
      <c r="M1776" s="60">
        <v>4</v>
      </c>
      <c r="N1776" s="44">
        <v>4038</v>
      </c>
      <c r="O1776" s="44" t="s">
        <v>1465</v>
      </c>
      <c r="P1776" s="52"/>
      <c r="Q1776" s="44"/>
      <c r="R1776" s="167"/>
      <c r="S1776" s="45" t="s">
        <v>1169</v>
      </c>
      <c r="T1776" s="49" t="s">
        <v>1467</v>
      </c>
      <c r="U1776" s="49"/>
      <c r="V1776" s="49"/>
      <c r="W1776" s="49"/>
      <c r="X1776" s="49"/>
      <c r="Y1776" s="250" t="s">
        <v>1465</v>
      </c>
    </row>
    <row r="1777" spans="2:25">
      <c r="B1777" s="26"/>
      <c r="C1777" s="50" t="s">
        <v>1468</v>
      </c>
      <c r="D1777" s="50" t="s">
        <v>306</v>
      </c>
      <c r="E1777" s="40">
        <v>3.5</v>
      </c>
      <c r="F1777" s="40">
        <v>3</v>
      </c>
      <c r="G1777" s="40">
        <v>0.75</v>
      </c>
      <c r="H1777" s="40">
        <f t="shared" si="165"/>
        <v>5</v>
      </c>
      <c r="I1777" s="40">
        <f t="shared" si="166"/>
        <v>4.5</v>
      </c>
      <c r="J1777" s="38" t="s">
        <v>302</v>
      </c>
      <c r="K1777" s="40">
        <v>11</v>
      </c>
      <c r="L1777" s="40">
        <v>10</v>
      </c>
      <c r="M1777" s="61">
        <v>4</v>
      </c>
      <c r="N1777" s="38">
        <v>4038</v>
      </c>
      <c r="O1777" s="38" t="s">
        <v>1465</v>
      </c>
      <c r="P1777" s="42"/>
      <c r="Q1777" s="38"/>
      <c r="R1777" s="168"/>
      <c r="S1777" s="39" t="s">
        <v>307</v>
      </c>
      <c r="T1777" s="43" t="s">
        <v>307</v>
      </c>
      <c r="U1777" s="43"/>
      <c r="V1777" s="43"/>
      <c r="W1777" s="43"/>
      <c r="X1777" s="43"/>
      <c r="Y1777" s="250" t="s">
        <v>1465</v>
      </c>
    </row>
    <row r="1778" spans="2:25">
      <c r="B1778" s="26"/>
      <c r="C1778" s="59" t="s">
        <v>1470</v>
      </c>
      <c r="D1778" s="59" t="s">
        <v>301</v>
      </c>
      <c r="E1778" s="46">
        <v>4.25</v>
      </c>
      <c r="F1778" s="46">
        <v>2</v>
      </c>
      <c r="G1778" s="46">
        <v>0.5</v>
      </c>
      <c r="H1778" s="46">
        <f t="shared" si="165"/>
        <v>5.25</v>
      </c>
      <c r="I1778" s="46">
        <f t="shared" si="166"/>
        <v>3</v>
      </c>
      <c r="J1778" s="44" t="s">
        <v>302</v>
      </c>
      <c r="K1778" s="46">
        <v>11.5</v>
      </c>
      <c r="L1778" s="46">
        <v>7</v>
      </c>
      <c r="M1778" s="60">
        <v>4</v>
      </c>
      <c r="N1778" s="44">
        <v>4039</v>
      </c>
      <c r="O1778" s="44" t="s">
        <v>1469</v>
      </c>
      <c r="P1778" s="52"/>
      <c r="Q1778" s="44"/>
      <c r="R1778" s="167"/>
      <c r="S1778" s="45" t="s">
        <v>1169</v>
      </c>
      <c r="T1778" s="49" t="s">
        <v>1496</v>
      </c>
      <c r="U1778" s="49"/>
      <c r="V1778" s="49"/>
      <c r="W1778" s="49"/>
      <c r="X1778" s="49"/>
      <c r="Y1778" s="250" t="s">
        <v>1469</v>
      </c>
    </row>
    <row r="1779" spans="2:25">
      <c r="B1779" s="26"/>
      <c r="C1779" s="50" t="s">
        <v>1497</v>
      </c>
      <c r="D1779" s="50" t="s">
        <v>306</v>
      </c>
      <c r="E1779" s="40">
        <v>4.25</v>
      </c>
      <c r="F1779" s="40">
        <v>2</v>
      </c>
      <c r="G1779" s="40">
        <v>0.5</v>
      </c>
      <c r="H1779" s="40">
        <f t="shared" si="165"/>
        <v>5.25</v>
      </c>
      <c r="I1779" s="40">
        <f t="shared" si="166"/>
        <v>3</v>
      </c>
      <c r="J1779" s="38" t="s">
        <v>302</v>
      </c>
      <c r="K1779" s="40">
        <v>11.5</v>
      </c>
      <c r="L1779" s="40">
        <v>7</v>
      </c>
      <c r="M1779" s="61">
        <v>4</v>
      </c>
      <c r="N1779" s="38">
        <v>4039</v>
      </c>
      <c r="O1779" s="38" t="s">
        <v>1469</v>
      </c>
      <c r="P1779" s="42"/>
      <c r="Q1779" s="38"/>
      <c r="R1779" s="168"/>
      <c r="S1779" s="39" t="s">
        <v>307</v>
      </c>
      <c r="T1779" s="43" t="s">
        <v>307</v>
      </c>
      <c r="U1779" s="43"/>
      <c r="V1779" s="43"/>
      <c r="W1779" s="43"/>
      <c r="X1779" s="43"/>
      <c r="Y1779" s="250" t="s">
        <v>1469</v>
      </c>
    </row>
    <row r="1780" spans="2:25">
      <c r="B1780" s="26"/>
      <c r="C1780" s="59" t="s">
        <v>1499</v>
      </c>
      <c r="D1780" s="59" t="s">
        <v>301</v>
      </c>
      <c r="E1780" s="46">
        <v>4.25</v>
      </c>
      <c r="F1780" s="46">
        <v>2</v>
      </c>
      <c r="G1780" s="46">
        <v>0.5</v>
      </c>
      <c r="H1780" s="46">
        <f t="shared" si="165"/>
        <v>5.25</v>
      </c>
      <c r="I1780" s="46">
        <f t="shared" si="166"/>
        <v>3</v>
      </c>
      <c r="J1780" s="44" t="s">
        <v>302</v>
      </c>
      <c r="K1780" s="46">
        <v>11.5</v>
      </c>
      <c r="L1780" s="46">
        <v>7</v>
      </c>
      <c r="M1780" s="60">
        <v>4</v>
      </c>
      <c r="N1780" s="44">
        <v>4040</v>
      </c>
      <c r="O1780" s="44" t="s">
        <v>1498</v>
      </c>
      <c r="P1780" s="52"/>
      <c r="Q1780" s="44"/>
      <c r="R1780" s="167"/>
      <c r="S1780" s="45" t="s">
        <v>1169</v>
      </c>
      <c r="T1780" s="49" t="s">
        <v>1500</v>
      </c>
      <c r="U1780" s="49"/>
      <c r="V1780" s="49"/>
      <c r="W1780" s="49"/>
      <c r="X1780" s="49"/>
      <c r="Y1780" s="250" t="s">
        <v>1498</v>
      </c>
    </row>
    <row r="1781" spans="2:25">
      <c r="B1781" s="26"/>
      <c r="C1781" s="50" t="s">
        <v>1501</v>
      </c>
      <c r="D1781" s="50" t="s">
        <v>306</v>
      </c>
      <c r="E1781" s="40">
        <v>4.25</v>
      </c>
      <c r="F1781" s="40">
        <v>2</v>
      </c>
      <c r="G1781" s="40">
        <v>0.5</v>
      </c>
      <c r="H1781" s="40">
        <f t="shared" si="165"/>
        <v>5.25</v>
      </c>
      <c r="I1781" s="40">
        <f t="shared" si="166"/>
        <v>3</v>
      </c>
      <c r="J1781" s="38" t="s">
        <v>302</v>
      </c>
      <c r="K1781" s="40">
        <v>11.5</v>
      </c>
      <c r="L1781" s="40">
        <v>7</v>
      </c>
      <c r="M1781" s="61">
        <v>4</v>
      </c>
      <c r="N1781" s="38">
        <v>4040</v>
      </c>
      <c r="O1781" s="38" t="s">
        <v>1498</v>
      </c>
      <c r="P1781" s="42"/>
      <c r="Q1781" s="38"/>
      <c r="R1781" s="168"/>
      <c r="S1781" s="39" t="s">
        <v>307</v>
      </c>
      <c r="T1781" s="43" t="s">
        <v>307</v>
      </c>
      <c r="U1781" s="43"/>
      <c r="V1781" s="43"/>
      <c r="W1781" s="43"/>
      <c r="X1781" s="43"/>
      <c r="Y1781" s="250" t="s">
        <v>1498</v>
      </c>
    </row>
    <row r="1782" spans="2:25">
      <c r="B1782" s="26"/>
      <c r="C1782" s="59" t="s">
        <v>1505</v>
      </c>
      <c r="D1782" s="59" t="s">
        <v>301</v>
      </c>
      <c r="E1782" s="46">
        <v>9.625</v>
      </c>
      <c r="F1782" s="46">
        <v>2</v>
      </c>
      <c r="G1782" s="46">
        <v>0.5</v>
      </c>
      <c r="H1782" s="46">
        <f t="shared" si="165"/>
        <v>10.625</v>
      </c>
      <c r="I1782" s="46">
        <f t="shared" si="166"/>
        <v>3</v>
      </c>
      <c r="J1782" s="44" t="s">
        <v>302</v>
      </c>
      <c r="K1782" s="46">
        <v>11.625</v>
      </c>
      <c r="L1782" s="46">
        <v>7</v>
      </c>
      <c r="M1782" s="60">
        <v>2</v>
      </c>
      <c r="N1782" s="44">
        <v>4041</v>
      </c>
      <c r="O1782" s="44" t="s">
        <v>1504</v>
      </c>
      <c r="P1782" s="52"/>
      <c r="Q1782" s="44"/>
      <c r="R1782" s="167"/>
      <c r="S1782" s="45" t="s">
        <v>1169</v>
      </c>
      <c r="T1782" s="49" t="s">
        <v>1506</v>
      </c>
      <c r="U1782" s="49"/>
      <c r="V1782" s="49"/>
      <c r="W1782" s="49"/>
      <c r="X1782" s="49"/>
      <c r="Y1782" s="250" t="s">
        <v>1504</v>
      </c>
    </row>
    <row r="1783" spans="2:25">
      <c r="B1783" s="26"/>
      <c r="C1783" s="50" t="s">
        <v>1507</v>
      </c>
      <c r="D1783" s="50" t="s">
        <v>306</v>
      </c>
      <c r="E1783" s="40">
        <v>9.625</v>
      </c>
      <c r="F1783" s="40">
        <v>2</v>
      </c>
      <c r="G1783" s="40">
        <v>0.5</v>
      </c>
      <c r="H1783" s="40">
        <f t="shared" si="165"/>
        <v>10.625</v>
      </c>
      <c r="I1783" s="40">
        <f t="shared" si="166"/>
        <v>3</v>
      </c>
      <c r="J1783" s="38" t="s">
        <v>302</v>
      </c>
      <c r="K1783" s="40">
        <v>11.625</v>
      </c>
      <c r="L1783" s="40">
        <v>7</v>
      </c>
      <c r="M1783" s="61">
        <v>2</v>
      </c>
      <c r="N1783" s="38">
        <v>4041</v>
      </c>
      <c r="O1783" s="38" t="s">
        <v>1504</v>
      </c>
      <c r="P1783" s="42"/>
      <c r="Q1783" s="38"/>
      <c r="R1783" s="168"/>
      <c r="S1783" s="39" t="s">
        <v>307</v>
      </c>
      <c r="T1783" s="43" t="s">
        <v>307</v>
      </c>
      <c r="U1783" s="43"/>
      <c r="V1783" s="43"/>
      <c r="W1783" s="43"/>
      <c r="X1783" s="43"/>
      <c r="Y1783" s="250" t="s">
        <v>1504</v>
      </c>
    </row>
    <row r="1784" spans="2:25">
      <c r="B1784" s="26"/>
      <c r="C1784" s="59" t="s">
        <v>1509</v>
      </c>
      <c r="D1784" s="59" t="s">
        <v>301</v>
      </c>
      <c r="E1784" s="46">
        <v>6</v>
      </c>
      <c r="F1784" s="46">
        <v>4</v>
      </c>
      <c r="G1784" s="46">
        <v>0.5</v>
      </c>
      <c r="H1784" s="46">
        <f t="shared" si="165"/>
        <v>7</v>
      </c>
      <c r="I1784" s="46">
        <f t="shared" si="166"/>
        <v>5</v>
      </c>
      <c r="J1784" s="44" t="s">
        <v>302</v>
      </c>
      <c r="K1784" s="46">
        <v>8</v>
      </c>
      <c r="L1784" s="46">
        <v>11</v>
      </c>
      <c r="M1784" s="60">
        <v>2</v>
      </c>
      <c r="N1784" s="44">
        <v>4042</v>
      </c>
      <c r="O1784" s="44" t="s">
        <v>1508</v>
      </c>
      <c r="P1784" s="52"/>
      <c r="Q1784" s="44"/>
      <c r="R1784" s="167"/>
      <c r="S1784" s="45" t="s">
        <v>1169</v>
      </c>
      <c r="T1784" s="49" t="s">
        <v>1510</v>
      </c>
      <c r="U1784" s="49"/>
      <c r="V1784" s="49"/>
      <c r="W1784" s="49"/>
      <c r="X1784" s="49"/>
      <c r="Y1784" s="250" t="s">
        <v>1508</v>
      </c>
    </row>
    <row r="1785" spans="2:25">
      <c r="B1785" s="26"/>
      <c r="C1785" s="50" t="s">
        <v>1511</v>
      </c>
      <c r="D1785" s="50" t="s">
        <v>306</v>
      </c>
      <c r="E1785" s="40">
        <v>6</v>
      </c>
      <c r="F1785" s="40">
        <v>4</v>
      </c>
      <c r="G1785" s="40">
        <v>0.5</v>
      </c>
      <c r="H1785" s="40">
        <f t="shared" si="165"/>
        <v>7</v>
      </c>
      <c r="I1785" s="40">
        <f t="shared" si="166"/>
        <v>5</v>
      </c>
      <c r="J1785" s="38" t="s">
        <v>302</v>
      </c>
      <c r="K1785" s="40">
        <v>8</v>
      </c>
      <c r="L1785" s="40">
        <v>11</v>
      </c>
      <c r="M1785" s="61">
        <v>2</v>
      </c>
      <c r="N1785" s="38">
        <v>4042</v>
      </c>
      <c r="O1785" s="38" t="s">
        <v>1508</v>
      </c>
      <c r="P1785" s="42"/>
      <c r="Q1785" s="38"/>
      <c r="R1785" s="168"/>
      <c r="S1785" s="39" t="s">
        <v>307</v>
      </c>
      <c r="T1785" s="43" t="s">
        <v>307</v>
      </c>
      <c r="U1785" s="43"/>
      <c r="V1785" s="43"/>
      <c r="W1785" s="43"/>
      <c r="X1785" s="43"/>
      <c r="Y1785" s="250" t="s">
        <v>1508</v>
      </c>
    </row>
    <row r="1786" spans="2:25">
      <c r="B1786" s="26"/>
      <c r="C1786" s="59" t="s">
        <v>1513</v>
      </c>
      <c r="D1786" s="59" t="s">
        <v>301</v>
      </c>
      <c r="E1786" s="46">
        <v>6</v>
      </c>
      <c r="F1786" s="46">
        <v>4</v>
      </c>
      <c r="G1786" s="46">
        <v>0.5</v>
      </c>
      <c r="H1786" s="46">
        <f t="shared" si="165"/>
        <v>7</v>
      </c>
      <c r="I1786" s="46">
        <f t="shared" si="166"/>
        <v>5</v>
      </c>
      <c r="J1786" s="44" t="s">
        <v>302</v>
      </c>
      <c r="K1786" s="46">
        <v>8</v>
      </c>
      <c r="L1786" s="46">
        <v>11</v>
      </c>
      <c r="M1786" s="60">
        <v>2</v>
      </c>
      <c r="N1786" s="44">
        <v>4043</v>
      </c>
      <c r="O1786" s="44" t="s">
        <v>1512</v>
      </c>
      <c r="P1786" s="52"/>
      <c r="Q1786" s="44"/>
      <c r="R1786" s="167"/>
      <c r="S1786" s="45" t="s">
        <v>1169</v>
      </c>
      <c r="T1786" s="49" t="s">
        <v>1514</v>
      </c>
      <c r="U1786" s="49"/>
      <c r="V1786" s="49"/>
      <c r="W1786" s="49"/>
      <c r="X1786" s="49"/>
      <c r="Y1786" s="250" t="s">
        <v>1512</v>
      </c>
    </row>
    <row r="1787" spans="2:25">
      <c r="B1787" s="26"/>
      <c r="C1787" s="50" t="s">
        <v>1515</v>
      </c>
      <c r="D1787" s="50" t="s">
        <v>306</v>
      </c>
      <c r="E1787" s="40">
        <v>6</v>
      </c>
      <c r="F1787" s="40">
        <v>4</v>
      </c>
      <c r="G1787" s="40">
        <v>0.5</v>
      </c>
      <c r="H1787" s="40">
        <f t="shared" si="165"/>
        <v>7</v>
      </c>
      <c r="I1787" s="40">
        <f t="shared" si="166"/>
        <v>5</v>
      </c>
      <c r="J1787" s="38" t="s">
        <v>302</v>
      </c>
      <c r="K1787" s="40">
        <v>8</v>
      </c>
      <c r="L1787" s="40">
        <v>11</v>
      </c>
      <c r="M1787" s="61">
        <v>2</v>
      </c>
      <c r="N1787" s="38">
        <v>4043</v>
      </c>
      <c r="O1787" s="38" t="s">
        <v>1512</v>
      </c>
      <c r="P1787" s="42"/>
      <c r="Q1787" s="38"/>
      <c r="R1787" s="168"/>
      <c r="S1787" s="39" t="s">
        <v>307</v>
      </c>
      <c r="T1787" s="43" t="s">
        <v>307</v>
      </c>
      <c r="U1787" s="43"/>
      <c r="V1787" s="43"/>
      <c r="W1787" s="43"/>
      <c r="X1787" s="43"/>
      <c r="Y1787" s="250" t="s">
        <v>1512</v>
      </c>
    </row>
    <row r="1788" spans="2:25">
      <c r="B1788" s="26"/>
      <c r="C1788" s="59" t="s">
        <v>1516</v>
      </c>
      <c r="D1788" s="59" t="s">
        <v>301</v>
      </c>
      <c r="E1788" s="46">
        <v>6</v>
      </c>
      <c r="F1788" s="46">
        <v>4</v>
      </c>
      <c r="G1788" s="46">
        <v>0.625</v>
      </c>
      <c r="H1788" s="46">
        <f t="shared" si="165"/>
        <v>7.25</v>
      </c>
      <c r="I1788" s="46">
        <f t="shared" si="166"/>
        <v>5.25</v>
      </c>
      <c r="J1788" s="44" t="s">
        <v>302</v>
      </c>
      <c r="K1788" s="46">
        <v>8.25</v>
      </c>
      <c r="L1788" s="46">
        <v>11.5</v>
      </c>
      <c r="M1788" s="60">
        <v>2</v>
      </c>
      <c r="N1788" s="44">
        <v>4044</v>
      </c>
      <c r="O1788" s="44" t="s">
        <v>1508</v>
      </c>
      <c r="P1788" s="52"/>
      <c r="Q1788" s="44"/>
      <c r="R1788" s="167"/>
      <c r="S1788" s="45" t="s">
        <v>1169</v>
      </c>
      <c r="T1788" s="49" t="s">
        <v>1517</v>
      </c>
      <c r="U1788" s="49"/>
      <c r="V1788" s="49"/>
      <c r="W1788" s="49"/>
      <c r="X1788" s="49"/>
      <c r="Y1788" s="250" t="s">
        <v>1508</v>
      </c>
    </row>
    <row r="1789" spans="2:25">
      <c r="B1789" s="26"/>
      <c r="C1789" s="50" t="s">
        <v>1518</v>
      </c>
      <c r="D1789" s="50" t="s">
        <v>306</v>
      </c>
      <c r="E1789" s="40">
        <v>6</v>
      </c>
      <c r="F1789" s="40">
        <v>4</v>
      </c>
      <c r="G1789" s="40">
        <v>0.625</v>
      </c>
      <c r="H1789" s="40">
        <f t="shared" si="165"/>
        <v>7.25</v>
      </c>
      <c r="I1789" s="40">
        <f t="shared" si="166"/>
        <v>5.25</v>
      </c>
      <c r="J1789" s="38" t="s">
        <v>302</v>
      </c>
      <c r="K1789" s="40">
        <v>8.25</v>
      </c>
      <c r="L1789" s="40">
        <v>11.5</v>
      </c>
      <c r="M1789" s="61">
        <v>2</v>
      </c>
      <c r="N1789" s="38">
        <v>4044</v>
      </c>
      <c r="O1789" s="38" t="s">
        <v>1508</v>
      </c>
      <c r="P1789" s="42"/>
      <c r="Q1789" s="38"/>
      <c r="R1789" s="168"/>
      <c r="S1789" s="39" t="s">
        <v>307</v>
      </c>
      <c r="T1789" s="43" t="s">
        <v>307</v>
      </c>
      <c r="U1789" s="43"/>
      <c r="V1789" s="43"/>
      <c r="W1789" s="43"/>
      <c r="X1789" s="43"/>
      <c r="Y1789" s="250" t="s">
        <v>1508</v>
      </c>
    </row>
    <row r="1790" spans="2:25">
      <c r="B1790" s="26"/>
      <c r="C1790" s="59" t="s">
        <v>1520</v>
      </c>
      <c r="D1790" s="59" t="s">
        <v>301</v>
      </c>
      <c r="E1790" s="46">
        <v>8</v>
      </c>
      <c r="F1790" s="46">
        <v>2</v>
      </c>
      <c r="G1790" s="46">
        <v>0.5</v>
      </c>
      <c r="H1790" s="46">
        <f t="shared" si="165"/>
        <v>9</v>
      </c>
      <c r="I1790" s="46">
        <f t="shared" si="166"/>
        <v>3</v>
      </c>
      <c r="J1790" s="44" t="s">
        <v>302</v>
      </c>
      <c r="K1790" s="46">
        <v>10</v>
      </c>
      <c r="L1790" s="46">
        <v>7</v>
      </c>
      <c r="M1790" s="60">
        <v>2</v>
      </c>
      <c r="N1790" s="44">
        <v>4045</v>
      </c>
      <c r="O1790" s="44" t="s">
        <v>1519</v>
      </c>
      <c r="P1790" s="52"/>
      <c r="Q1790" s="44"/>
      <c r="R1790" s="167"/>
      <c r="S1790" s="45" t="s">
        <v>1169</v>
      </c>
      <c r="T1790" s="49" t="s">
        <v>1521</v>
      </c>
      <c r="U1790" s="49"/>
      <c r="V1790" s="49"/>
      <c r="W1790" s="49"/>
      <c r="X1790" s="49"/>
      <c r="Y1790" s="250" t="s">
        <v>1519</v>
      </c>
    </row>
    <row r="1791" spans="2:25">
      <c r="B1791" s="26"/>
      <c r="C1791" s="50" t="s">
        <v>1522</v>
      </c>
      <c r="D1791" s="50" t="s">
        <v>306</v>
      </c>
      <c r="E1791" s="40">
        <v>8</v>
      </c>
      <c r="F1791" s="40">
        <v>2</v>
      </c>
      <c r="G1791" s="40">
        <v>0.5</v>
      </c>
      <c r="H1791" s="40">
        <f t="shared" si="165"/>
        <v>9</v>
      </c>
      <c r="I1791" s="40">
        <f t="shared" si="166"/>
        <v>3</v>
      </c>
      <c r="J1791" s="38" t="s">
        <v>302</v>
      </c>
      <c r="K1791" s="40">
        <v>10</v>
      </c>
      <c r="L1791" s="40">
        <v>7</v>
      </c>
      <c r="M1791" s="61">
        <v>2</v>
      </c>
      <c r="N1791" s="38">
        <v>4045</v>
      </c>
      <c r="O1791" s="38" t="s">
        <v>1519</v>
      </c>
      <c r="P1791" s="42"/>
      <c r="Q1791" s="38"/>
      <c r="R1791" s="168"/>
      <c r="S1791" s="39" t="s">
        <v>307</v>
      </c>
      <c r="T1791" s="43" t="s">
        <v>307</v>
      </c>
      <c r="U1791" s="43"/>
      <c r="V1791" s="43"/>
      <c r="W1791" s="43"/>
      <c r="X1791" s="43"/>
      <c r="Y1791" s="250" t="s">
        <v>1519</v>
      </c>
    </row>
    <row r="1792" spans="2:25">
      <c r="B1792" s="26"/>
      <c r="C1792" s="59" t="s">
        <v>1520</v>
      </c>
      <c r="D1792" s="59" t="s">
        <v>301</v>
      </c>
      <c r="E1792" s="46">
        <v>8</v>
      </c>
      <c r="F1792" s="46">
        <v>2</v>
      </c>
      <c r="G1792" s="46">
        <v>0.5</v>
      </c>
      <c r="H1792" s="46">
        <f t="shared" si="165"/>
        <v>9</v>
      </c>
      <c r="I1792" s="46">
        <f t="shared" si="166"/>
        <v>3</v>
      </c>
      <c r="J1792" s="44" t="s">
        <v>302</v>
      </c>
      <c r="K1792" s="46">
        <v>10</v>
      </c>
      <c r="L1792" s="46">
        <v>7</v>
      </c>
      <c r="M1792" s="60">
        <v>2</v>
      </c>
      <c r="N1792" s="44">
        <v>4045</v>
      </c>
      <c r="O1792" s="44" t="s">
        <v>963</v>
      </c>
      <c r="P1792" s="52"/>
      <c r="Q1792" s="44"/>
      <c r="R1792" s="167"/>
      <c r="S1792" s="45" t="s">
        <v>1169</v>
      </c>
      <c r="T1792" s="49" t="s">
        <v>1521</v>
      </c>
      <c r="U1792" s="49"/>
      <c r="V1792" s="49"/>
      <c r="W1792" s="49"/>
      <c r="X1792" s="49"/>
      <c r="Y1792" s="250" t="s">
        <v>963</v>
      </c>
    </row>
    <row r="1793" spans="2:25">
      <c r="B1793" s="26"/>
      <c r="C1793" s="50" t="s">
        <v>1522</v>
      </c>
      <c r="D1793" s="50" t="s">
        <v>306</v>
      </c>
      <c r="E1793" s="40">
        <v>8</v>
      </c>
      <c r="F1793" s="40">
        <v>2</v>
      </c>
      <c r="G1793" s="40">
        <v>0.5</v>
      </c>
      <c r="H1793" s="40">
        <f t="shared" si="165"/>
        <v>9</v>
      </c>
      <c r="I1793" s="40">
        <f t="shared" si="166"/>
        <v>3</v>
      </c>
      <c r="J1793" s="38" t="s">
        <v>302</v>
      </c>
      <c r="K1793" s="40">
        <v>10</v>
      </c>
      <c r="L1793" s="40">
        <v>7</v>
      </c>
      <c r="M1793" s="61">
        <v>2</v>
      </c>
      <c r="N1793" s="38">
        <v>4045</v>
      </c>
      <c r="O1793" s="38" t="s">
        <v>963</v>
      </c>
      <c r="P1793" s="42"/>
      <c r="Q1793" s="38"/>
      <c r="R1793" s="168"/>
      <c r="S1793" s="39" t="s">
        <v>307</v>
      </c>
      <c r="T1793" s="43" t="s">
        <v>307</v>
      </c>
      <c r="U1793" s="43"/>
      <c r="V1793" s="43"/>
      <c r="W1793" s="43"/>
      <c r="X1793" s="43"/>
      <c r="Y1793" s="250" t="s">
        <v>963</v>
      </c>
    </row>
    <row r="1794" spans="2:25">
      <c r="B1794" s="26"/>
      <c r="C1794" s="59" t="s">
        <v>1524</v>
      </c>
      <c r="D1794" s="59" t="s">
        <v>301</v>
      </c>
      <c r="E1794" s="46">
        <v>8</v>
      </c>
      <c r="F1794" s="46">
        <v>1.375</v>
      </c>
      <c r="G1794" s="46">
        <v>0.4375</v>
      </c>
      <c r="H1794" s="46">
        <f t="shared" si="165"/>
        <v>8.875</v>
      </c>
      <c r="I1794" s="46">
        <f t="shared" si="166"/>
        <v>2.25</v>
      </c>
      <c r="J1794" s="44" t="s">
        <v>302</v>
      </c>
      <c r="K1794" s="46">
        <v>18.75</v>
      </c>
      <c r="L1794" s="46">
        <v>5.5</v>
      </c>
      <c r="M1794" s="60">
        <v>2</v>
      </c>
      <c r="N1794" s="44">
        <v>4046</v>
      </c>
      <c r="O1794" s="44" t="s">
        <v>1523</v>
      </c>
      <c r="P1794" s="52"/>
      <c r="Q1794" s="44"/>
      <c r="R1794" s="167"/>
      <c r="S1794" s="45" t="s">
        <v>1169</v>
      </c>
      <c r="T1794" s="49" t="s">
        <v>1525</v>
      </c>
      <c r="U1794" s="49"/>
      <c r="V1794" s="49"/>
      <c r="W1794" s="49"/>
      <c r="X1794" s="49"/>
      <c r="Y1794" s="250" t="s">
        <v>1523</v>
      </c>
    </row>
    <row r="1795" spans="2:25">
      <c r="B1795" s="26"/>
      <c r="C1795" s="50" t="s">
        <v>1526</v>
      </c>
      <c r="D1795" s="50" t="s">
        <v>306</v>
      </c>
      <c r="E1795" s="40">
        <v>8</v>
      </c>
      <c r="F1795" s="40">
        <v>1.375</v>
      </c>
      <c r="G1795" s="40">
        <v>0.4375</v>
      </c>
      <c r="H1795" s="40">
        <f t="shared" si="165"/>
        <v>8.875</v>
      </c>
      <c r="I1795" s="40">
        <f t="shared" si="166"/>
        <v>2.25</v>
      </c>
      <c r="J1795" s="38" t="s">
        <v>302</v>
      </c>
      <c r="K1795" s="40">
        <v>18.75</v>
      </c>
      <c r="L1795" s="40">
        <v>5.5</v>
      </c>
      <c r="M1795" s="61">
        <v>2</v>
      </c>
      <c r="N1795" s="38">
        <v>4046</v>
      </c>
      <c r="O1795" s="38" t="s">
        <v>1523</v>
      </c>
      <c r="P1795" s="42"/>
      <c r="Q1795" s="38"/>
      <c r="R1795" s="168"/>
      <c r="S1795" s="39" t="s">
        <v>307</v>
      </c>
      <c r="T1795" s="43" t="s">
        <v>307</v>
      </c>
      <c r="U1795" s="43"/>
      <c r="V1795" s="43"/>
      <c r="W1795" s="43"/>
      <c r="X1795" s="43"/>
      <c r="Y1795" s="250" t="s">
        <v>1523</v>
      </c>
    </row>
    <row r="1796" spans="2:25">
      <c r="B1796" s="26"/>
      <c r="C1796" s="59" t="s">
        <v>1528</v>
      </c>
      <c r="D1796" s="59" t="s">
        <v>301</v>
      </c>
      <c r="E1796" s="46">
        <v>9.25</v>
      </c>
      <c r="F1796" s="46">
        <v>2.4736842105263159</v>
      </c>
      <c r="G1796" s="46">
        <v>0.5625</v>
      </c>
      <c r="H1796" s="46">
        <f t="shared" si="165"/>
        <v>10.375</v>
      </c>
      <c r="I1796" s="46">
        <f t="shared" si="166"/>
        <v>3.5986842105263159</v>
      </c>
      <c r="J1796" s="44" t="s">
        <v>302</v>
      </c>
      <c r="K1796" s="46">
        <v>11.375</v>
      </c>
      <c r="L1796" s="46">
        <v>8.1973684210526319</v>
      </c>
      <c r="M1796" s="60">
        <v>2</v>
      </c>
      <c r="N1796" s="44">
        <v>4047</v>
      </c>
      <c r="O1796" s="44" t="s">
        <v>1527</v>
      </c>
      <c r="P1796" s="52"/>
      <c r="Q1796" s="44"/>
      <c r="R1796" s="167"/>
      <c r="S1796" s="45" t="s">
        <v>1169</v>
      </c>
      <c r="T1796" s="49" t="s">
        <v>1531</v>
      </c>
      <c r="U1796" s="49"/>
      <c r="V1796" s="49"/>
      <c r="W1796" s="49"/>
      <c r="X1796" s="49"/>
      <c r="Y1796" s="250" t="s">
        <v>1527</v>
      </c>
    </row>
    <row r="1797" spans="2:25">
      <c r="B1797" s="26"/>
      <c r="C1797" s="50" t="s">
        <v>1532</v>
      </c>
      <c r="D1797" s="50" t="s">
        <v>306</v>
      </c>
      <c r="E1797" s="40">
        <v>9.25</v>
      </c>
      <c r="F1797" s="40">
        <v>2.4736842105263159</v>
      </c>
      <c r="G1797" s="40">
        <v>0.5625</v>
      </c>
      <c r="H1797" s="40">
        <f t="shared" si="165"/>
        <v>10.375</v>
      </c>
      <c r="I1797" s="40">
        <f t="shared" si="166"/>
        <v>3.5986842105263159</v>
      </c>
      <c r="J1797" s="38" t="s">
        <v>302</v>
      </c>
      <c r="K1797" s="40">
        <v>11.375</v>
      </c>
      <c r="L1797" s="40">
        <v>8.1973684210526319</v>
      </c>
      <c r="M1797" s="61">
        <v>2</v>
      </c>
      <c r="N1797" s="38">
        <v>4047</v>
      </c>
      <c r="O1797" s="38" t="s">
        <v>1527</v>
      </c>
      <c r="P1797" s="42"/>
      <c r="Q1797" s="38"/>
      <c r="R1797" s="168"/>
      <c r="S1797" s="39" t="s">
        <v>307</v>
      </c>
      <c r="T1797" s="43" t="s">
        <v>307</v>
      </c>
      <c r="U1797" s="43"/>
      <c r="V1797" s="43"/>
      <c r="W1797" s="43"/>
      <c r="X1797" s="43"/>
      <c r="Y1797" s="250" t="s">
        <v>1527</v>
      </c>
    </row>
    <row r="1798" spans="2:25">
      <c r="B1798" s="26"/>
      <c r="C1798" s="59" t="s">
        <v>1534</v>
      </c>
      <c r="D1798" s="59" t="s">
        <v>301</v>
      </c>
      <c r="E1798" s="46">
        <v>7</v>
      </c>
      <c r="F1798" s="46">
        <v>4.25</v>
      </c>
      <c r="G1798" s="46">
        <v>0.5625</v>
      </c>
      <c r="H1798" s="46">
        <f t="shared" si="165"/>
        <v>8.125</v>
      </c>
      <c r="I1798" s="46">
        <f t="shared" si="166"/>
        <v>5.375</v>
      </c>
      <c r="J1798" s="44" t="s">
        <v>302</v>
      </c>
      <c r="K1798" s="46">
        <f t="shared" ref="K1798:L1800" si="167">H1798</f>
        <v>8.125</v>
      </c>
      <c r="L1798" s="46">
        <f t="shared" si="167"/>
        <v>5.375</v>
      </c>
      <c r="M1798" s="60">
        <v>1</v>
      </c>
      <c r="N1798" s="44">
        <v>4048</v>
      </c>
      <c r="O1798" s="44" t="s">
        <v>1533</v>
      </c>
      <c r="P1798" s="52"/>
      <c r="Q1798" s="44"/>
      <c r="R1798" s="167"/>
      <c r="S1798" s="45" t="s">
        <v>1169</v>
      </c>
      <c r="T1798" s="49" t="s">
        <v>1535</v>
      </c>
      <c r="U1798" s="49"/>
      <c r="V1798" s="49"/>
      <c r="W1798" s="49"/>
      <c r="X1798" s="49"/>
      <c r="Y1798" s="250" t="s">
        <v>1533</v>
      </c>
    </row>
    <row r="1799" spans="2:25">
      <c r="B1799" s="26"/>
      <c r="C1799" s="50" t="s">
        <v>1534</v>
      </c>
      <c r="D1799" s="50" t="s">
        <v>301</v>
      </c>
      <c r="E1799" s="40">
        <v>7</v>
      </c>
      <c r="F1799" s="40">
        <v>4.25</v>
      </c>
      <c r="G1799" s="40">
        <v>0.5625</v>
      </c>
      <c r="H1799" s="40">
        <f t="shared" si="165"/>
        <v>8.125</v>
      </c>
      <c r="I1799" s="40">
        <f t="shared" si="166"/>
        <v>5.375</v>
      </c>
      <c r="J1799" s="38" t="s">
        <v>302</v>
      </c>
      <c r="K1799" s="40">
        <f t="shared" si="167"/>
        <v>8.125</v>
      </c>
      <c r="L1799" s="40">
        <f t="shared" si="167"/>
        <v>5.375</v>
      </c>
      <c r="M1799" s="61">
        <v>1</v>
      </c>
      <c r="N1799" s="38">
        <v>4048</v>
      </c>
      <c r="O1799" s="38" t="s">
        <v>1533</v>
      </c>
      <c r="P1799" s="51"/>
      <c r="Q1799" s="38"/>
      <c r="R1799" s="168"/>
      <c r="S1799" s="39" t="s">
        <v>1169</v>
      </c>
      <c r="T1799" s="43" t="s">
        <v>1535</v>
      </c>
      <c r="U1799" s="43"/>
      <c r="V1799" s="43"/>
      <c r="W1799" s="43"/>
      <c r="X1799" s="43"/>
      <c r="Y1799" s="250" t="s">
        <v>1533</v>
      </c>
    </row>
    <row r="1800" spans="2:25">
      <c r="B1800" s="26"/>
      <c r="C1800" s="59" t="s">
        <v>1536</v>
      </c>
      <c r="D1800" s="59" t="s">
        <v>306</v>
      </c>
      <c r="E1800" s="46">
        <v>7</v>
      </c>
      <c r="F1800" s="46">
        <v>4.25</v>
      </c>
      <c r="G1800" s="46">
        <v>0.5625</v>
      </c>
      <c r="H1800" s="46">
        <f t="shared" si="165"/>
        <v>8.125</v>
      </c>
      <c r="I1800" s="46">
        <f t="shared" si="166"/>
        <v>5.375</v>
      </c>
      <c r="J1800" s="44" t="s">
        <v>302</v>
      </c>
      <c r="K1800" s="46">
        <f t="shared" si="167"/>
        <v>8.125</v>
      </c>
      <c r="L1800" s="46">
        <f t="shared" si="167"/>
        <v>5.375</v>
      </c>
      <c r="M1800" s="60">
        <v>1</v>
      </c>
      <c r="N1800" s="44">
        <v>4048</v>
      </c>
      <c r="O1800" s="44" t="s">
        <v>1533</v>
      </c>
      <c r="P1800" s="48"/>
      <c r="Q1800" s="44"/>
      <c r="R1800" s="167"/>
      <c r="S1800" s="45" t="s">
        <v>307</v>
      </c>
      <c r="T1800" s="49" t="s">
        <v>307</v>
      </c>
      <c r="U1800" s="49"/>
      <c r="V1800" s="49"/>
      <c r="W1800" s="49"/>
      <c r="X1800" s="49"/>
      <c r="Y1800" s="250" t="s">
        <v>1533</v>
      </c>
    </row>
    <row r="1801" spans="2:25">
      <c r="B1801" s="26"/>
      <c r="C1801" s="50" t="s">
        <v>1538</v>
      </c>
      <c r="D1801" s="50" t="s">
        <v>301</v>
      </c>
      <c r="E1801" s="40">
        <v>7</v>
      </c>
      <c r="F1801" s="40">
        <v>4.25</v>
      </c>
      <c r="G1801" s="40">
        <v>0.5625</v>
      </c>
      <c r="H1801" s="40">
        <f t="shared" si="165"/>
        <v>8.125</v>
      </c>
      <c r="I1801" s="40">
        <f t="shared" si="166"/>
        <v>5.375</v>
      </c>
      <c r="J1801" s="38" t="s">
        <v>302</v>
      </c>
      <c r="K1801" s="40">
        <v>9.125</v>
      </c>
      <c r="L1801" s="40">
        <v>6.375</v>
      </c>
      <c r="M1801" s="61">
        <v>1</v>
      </c>
      <c r="N1801" s="38">
        <v>4049</v>
      </c>
      <c r="O1801" s="38" t="s">
        <v>1537</v>
      </c>
      <c r="P1801" s="51"/>
      <c r="Q1801" s="38"/>
      <c r="R1801" s="168"/>
      <c r="S1801" s="39" t="s">
        <v>1169</v>
      </c>
      <c r="T1801" s="43" t="s">
        <v>1539</v>
      </c>
      <c r="U1801" s="43"/>
      <c r="V1801" s="43"/>
      <c r="W1801" s="43"/>
      <c r="X1801" s="43"/>
      <c r="Y1801" s="250" t="s">
        <v>1537</v>
      </c>
    </row>
    <row r="1802" spans="2:25">
      <c r="B1802" s="26"/>
      <c r="C1802" s="59" t="s">
        <v>1540</v>
      </c>
      <c r="D1802" s="59" t="s">
        <v>306</v>
      </c>
      <c r="E1802" s="46">
        <v>7</v>
      </c>
      <c r="F1802" s="46">
        <v>4.25</v>
      </c>
      <c r="G1802" s="46">
        <v>0.5625</v>
      </c>
      <c r="H1802" s="46">
        <f t="shared" si="165"/>
        <v>8.125</v>
      </c>
      <c r="I1802" s="46">
        <f t="shared" si="166"/>
        <v>5.375</v>
      </c>
      <c r="J1802" s="44" t="s">
        <v>302</v>
      </c>
      <c r="K1802" s="46">
        <v>9.125</v>
      </c>
      <c r="L1802" s="46">
        <v>6.375</v>
      </c>
      <c r="M1802" s="60">
        <v>1</v>
      </c>
      <c r="N1802" s="44">
        <v>4049</v>
      </c>
      <c r="O1802" s="44" t="s">
        <v>1537</v>
      </c>
      <c r="P1802" s="48"/>
      <c r="Q1802" s="44"/>
      <c r="R1802" s="167"/>
      <c r="S1802" s="45" t="s">
        <v>307</v>
      </c>
      <c r="T1802" s="49" t="s">
        <v>307</v>
      </c>
      <c r="U1802" s="49"/>
      <c r="V1802" s="49"/>
      <c r="W1802" s="49"/>
      <c r="X1802" s="49"/>
      <c r="Y1802" s="250" t="s">
        <v>1537</v>
      </c>
    </row>
    <row r="1803" spans="2:25">
      <c r="B1803" s="26"/>
      <c r="C1803" s="50" t="s">
        <v>1542</v>
      </c>
      <c r="D1803" s="50" t="s">
        <v>306</v>
      </c>
      <c r="E1803" s="40">
        <v>7</v>
      </c>
      <c r="F1803" s="40">
        <v>4.25</v>
      </c>
      <c r="G1803" s="40">
        <v>0.875</v>
      </c>
      <c r="H1803" s="40">
        <f t="shared" si="165"/>
        <v>8.75</v>
      </c>
      <c r="I1803" s="40">
        <f t="shared" si="166"/>
        <v>6</v>
      </c>
      <c r="J1803" s="38" t="s">
        <v>302</v>
      </c>
      <c r="K1803" s="40">
        <v>9.75</v>
      </c>
      <c r="L1803" s="40">
        <v>7</v>
      </c>
      <c r="M1803" s="61">
        <v>1</v>
      </c>
      <c r="N1803" s="38">
        <v>4050</v>
      </c>
      <c r="O1803" s="38" t="s">
        <v>1541</v>
      </c>
      <c r="P1803" s="42"/>
      <c r="Q1803" s="38"/>
      <c r="R1803" s="168"/>
      <c r="S1803" s="39" t="s">
        <v>307</v>
      </c>
      <c r="T1803" s="43" t="s">
        <v>307</v>
      </c>
      <c r="U1803" s="43"/>
      <c r="V1803" s="43"/>
      <c r="W1803" s="43"/>
      <c r="X1803" s="43"/>
      <c r="Y1803" s="250" t="s">
        <v>1541</v>
      </c>
    </row>
    <row r="1804" spans="2:25">
      <c r="B1804" s="26"/>
      <c r="C1804" s="59" t="s">
        <v>1544</v>
      </c>
      <c r="D1804" s="59" t="s">
        <v>301</v>
      </c>
      <c r="E1804" s="46">
        <v>5.25</v>
      </c>
      <c r="F1804" s="46">
        <v>3.0625</v>
      </c>
      <c r="G1804" s="46">
        <v>0.5</v>
      </c>
      <c r="H1804" s="46">
        <f t="shared" si="165"/>
        <v>6.25</v>
      </c>
      <c r="I1804" s="46">
        <f t="shared" si="166"/>
        <v>4.0625</v>
      </c>
      <c r="J1804" s="44" t="s">
        <v>302</v>
      </c>
      <c r="K1804" s="46">
        <v>7.25</v>
      </c>
      <c r="L1804" s="46">
        <v>9.125</v>
      </c>
      <c r="M1804" s="60">
        <v>2</v>
      </c>
      <c r="N1804" s="44">
        <v>4051</v>
      </c>
      <c r="O1804" s="44" t="s">
        <v>1543</v>
      </c>
      <c r="P1804" s="52"/>
      <c r="Q1804" s="44"/>
      <c r="R1804" s="167"/>
      <c r="S1804" s="45" t="s">
        <v>1169</v>
      </c>
      <c r="T1804" s="49" t="s">
        <v>1545</v>
      </c>
      <c r="U1804" s="49"/>
      <c r="V1804" s="49"/>
      <c r="W1804" s="49"/>
      <c r="X1804" s="49"/>
      <c r="Y1804" s="250" t="s">
        <v>1543</v>
      </c>
    </row>
    <row r="1805" spans="2:25">
      <c r="B1805" s="26"/>
      <c r="C1805" s="50" t="s">
        <v>1546</v>
      </c>
      <c r="D1805" s="50" t="s">
        <v>306</v>
      </c>
      <c r="E1805" s="40">
        <v>5.25</v>
      </c>
      <c r="F1805" s="40">
        <v>3.0625</v>
      </c>
      <c r="G1805" s="40">
        <v>0.5</v>
      </c>
      <c r="H1805" s="40">
        <f t="shared" si="165"/>
        <v>6.25</v>
      </c>
      <c r="I1805" s="40">
        <f t="shared" si="166"/>
        <v>4.0625</v>
      </c>
      <c r="J1805" s="38" t="s">
        <v>302</v>
      </c>
      <c r="K1805" s="40">
        <v>7.25</v>
      </c>
      <c r="L1805" s="40">
        <v>9.125</v>
      </c>
      <c r="M1805" s="61">
        <v>2</v>
      </c>
      <c r="N1805" s="38">
        <v>4051</v>
      </c>
      <c r="O1805" s="38" t="s">
        <v>1543</v>
      </c>
      <c r="P1805" s="42"/>
      <c r="Q1805" s="38"/>
      <c r="R1805" s="168"/>
      <c r="S1805" s="39" t="s">
        <v>307</v>
      </c>
      <c r="T1805" s="43" t="s">
        <v>307</v>
      </c>
      <c r="U1805" s="43"/>
      <c r="V1805" s="43"/>
      <c r="W1805" s="43"/>
      <c r="X1805" s="43"/>
      <c r="Y1805" s="250" t="s">
        <v>1543</v>
      </c>
    </row>
    <row r="1806" spans="2:25">
      <c r="B1806" s="26"/>
      <c r="C1806" s="59" t="s">
        <v>1548</v>
      </c>
      <c r="D1806" s="59" t="s">
        <v>301</v>
      </c>
      <c r="E1806" s="46">
        <v>5.25</v>
      </c>
      <c r="F1806" s="46">
        <v>3.0625</v>
      </c>
      <c r="G1806" s="46">
        <v>0.5</v>
      </c>
      <c r="H1806" s="46">
        <f t="shared" si="165"/>
        <v>6.25</v>
      </c>
      <c r="I1806" s="46">
        <f t="shared" si="166"/>
        <v>4.0625</v>
      </c>
      <c r="J1806" s="44" t="s">
        <v>302</v>
      </c>
      <c r="K1806" s="46">
        <v>7.25</v>
      </c>
      <c r="L1806" s="46">
        <v>9.125</v>
      </c>
      <c r="M1806" s="60">
        <v>2</v>
      </c>
      <c r="N1806" s="44">
        <v>4052</v>
      </c>
      <c r="O1806" s="44" t="s">
        <v>1547</v>
      </c>
      <c r="P1806" s="52"/>
      <c r="Q1806" s="44"/>
      <c r="R1806" s="167"/>
      <c r="S1806" s="45" t="s">
        <v>1169</v>
      </c>
      <c r="T1806" s="49" t="s">
        <v>1549</v>
      </c>
      <c r="U1806" s="49"/>
      <c r="V1806" s="49"/>
      <c r="W1806" s="49"/>
      <c r="X1806" s="49"/>
      <c r="Y1806" s="250" t="s">
        <v>1547</v>
      </c>
    </row>
    <row r="1807" spans="2:25">
      <c r="B1807" s="26"/>
      <c r="C1807" s="50" t="s">
        <v>1550</v>
      </c>
      <c r="D1807" s="50" t="s">
        <v>306</v>
      </c>
      <c r="E1807" s="40">
        <v>5.25</v>
      </c>
      <c r="F1807" s="40">
        <v>3.0625</v>
      </c>
      <c r="G1807" s="40">
        <v>0.5</v>
      </c>
      <c r="H1807" s="40">
        <f t="shared" si="165"/>
        <v>6.25</v>
      </c>
      <c r="I1807" s="40">
        <f t="shared" si="166"/>
        <v>4.0625</v>
      </c>
      <c r="J1807" s="38" t="s">
        <v>302</v>
      </c>
      <c r="K1807" s="40">
        <v>7.25</v>
      </c>
      <c r="L1807" s="40">
        <v>9.125</v>
      </c>
      <c r="M1807" s="61">
        <v>2</v>
      </c>
      <c r="N1807" s="38">
        <v>4052</v>
      </c>
      <c r="O1807" s="38" t="s">
        <v>1547</v>
      </c>
      <c r="P1807" s="42"/>
      <c r="Q1807" s="38"/>
      <c r="R1807" s="168"/>
      <c r="S1807" s="39" t="s">
        <v>307</v>
      </c>
      <c r="T1807" s="43" t="s">
        <v>307</v>
      </c>
      <c r="U1807" s="43"/>
      <c r="V1807" s="43"/>
      <c r="W1807" s="43"/>
      <c r="X1807" s="43"/>
      <c r="Y1807" s="250" t="s">
        <v>1547</v>
      </c>
    </row>
    <row r="1808" spans="2:25">
      <c r="B1808" s="26"/>
      <c r="C1808" s="59" t="s">
        <v>1552</v>
      </c>
      <c r="D1808" s="59" t="s">
        <v>301</v>
      </c>
      <c r="E1808" s="46">
        <v>6</v>
      </c>
      <c r="F1808" s="46">
        <v>2.5</v>
      </c>
      <c r="G1808" s="46">
        <v>0.5</v>
      </c>
      <c r="H1808" s="46">
        <f t="shared" si="165"/>
        <v>7</v>
      </c>
      <c r="I1808" s="46">
        <f t="shared" si="166"/>
        <v>3.5</v>
      </c>
      <c r="J1808" s="44" t="s">
        <v>302</v>
      </c>
      <c r="K1808" s="46">
        <v>8</v>
      </c>
      <c r="L1808" s="46">
        <v>8</v>
      </c>
      <c r="M1808" s="60">
        <v>2</v>
      </c>
      <c r="N1808" s="44">
        <v>4053</v>
      </c>
      <c r="O1808" s="44" t="s">
        <v>1551</v>
      </c>
      <c r="P1808" s="52"/>
      <c r="Q1808" s="44"/>
      <c r="R1808" s="167"/>
      <c r="S1808" s="45" t="s">
        <v>1169</v>
      </c>
      <c r="T1808" s="49" t="s">
        <v>1553</v>
      </c>
      <c r="U1808" s="49"/>
      <c r="V1808" s="49"/>
      <c r="W1808" s="49"/>
      <c r="X1808" s="49"/>
      <c r="Y1808" s="250" t="s">
        <v>1551</v>
      </c>
    </row>
    <row r="1809" spans="2:25">
      <c r="B1809" s="26"/>
      <c r="C1809" s="50" t="s">
        <v>1554</v>
      </c>
      <c r="D1809" s="50" t="s">
        <v>306</v>
      </c>
      <c r="E1809" s="40">
        <v>6</v>
      </c>
      <c r="F1809" s="40">
        <v>2.5</v>
      </c>
      <c r="G1809" s="40">
        <v>0.5</v>
      </c>
      <c r="H1809" s="40">
        <f t="shared" si="165"/>
        <v>7</v>
      </c>
      <c r="I1809" s="40">
        <f t="shared" si="166"/>
        <v>3.5</v>
      </c>
      <c r="J1809" s="38" t="s">
        <v>302</v>
      </c>
      <c r="K1809" s="40">
        <v>8</v>
      </c>
      <c r="L1809" s="40">
        <v>8</v>
      </c>
      <c r="M1809" s="61">
        <v>2</v>
      </c>
      <c r="N1809" s="38">
        <v>4053</v>
      </c>
      <c r="O1809" s="38" t="s">
        <v>1551</v>
      </c>
      <c r="P1809" s="42"/>
      <c r="Q1809" s="38"/>
      <c r="R1809" s="168"/>
      <c r="S1809" s="39" t="s">
        <v>307</v>
      </c>
      <c r="T1809" s="43" t="s">
        <v>307</v>
      </c>
      <c r="U1809" s="43"/>
      <c r="V1809" s="43"/>
      <c r="W1809" s="43"/>
      <c r="X1809" s="43"/>
      <c r="Y1809" s="250" t="s">
        <v>1551</v>
      </c>
    </row>
    <row r="1810" spans="2:25">
      <c r="B1810" s="26"/>
      <c r="C1810" s="59" t="s">
        <v>1556</v>
      </c>
      <c r="D1810" s="59" t="s">
        <v>301</v>
      </c>
      <c r="E1810" s="46">
        <v>4.3125</v>
      </c>
      <c r="F1810" s="46">
        <v>3</v>
      </c>
      <c r="G1810" s="46">
        <v>0.5</v>
      </c>
      <c r="H1810" s="46">
        <f t="shared" si="165"/>
        <v>5.3125</v>
      </c>
      <c r="I1810" s="46">
        <f t="shared" si="166"/>
        <v>4</v>
      </c>
      <c r="J1810" s="44" t="s">
        <v>302</v>
      </c>
      <c r="K1810" s="46">
        <v>11.625</v>
      </c>
      <c r="L1810" s="46">
        <v>9</v>
      </c>
      <c r="M1810" s="60">
        <v>4</v>
      </c>
      <c r="N1810" s="44">
        <v>4054</v>
      </c>
      <c r="O1810" s="44" t="s">
        <v>1555</v>
      </c>
      <c r="P1810" s="52"/>
      <c r="Q1810" s="44"/>
      <c r="R1810" s="167"/>
      <c r="S1810" s="45" t="s">
        <v>1169</v>
      </c>
      <c r="T1810" s="49" t="s">
        <v>1557</v>
      </c>
      <c r="U1810" s="49"/>
      <c r="V1810" s="49"/>
      <c r="W1810" s="49"/>
      <c r="X1810" s="49"/>
      <c r="Y1810" s="250" t="s">
        <v>1555</v>
      </c>
    </row>
    <row r="1811" spans="2:25">
      <c r="B1811" s="26"/>
      <c r="C1811" s="50" t="s">
        <v>1558</v>
      </c>
      <c r="D1811" s="50" t="s">
        <v>306</v>
      </c>
      <c r="E1811" s="40">
        <v>4.3125</v>
      </c>
      <c r="F1811" s="40">
        <v>3</v>
      </c>
      <c r="G1811" s="40">
        <v>0.5</v>
      </c>
      <c r="H1811" s="40">
        <f t="shared" si="165"/>
        <v>5.3125</v>
      </c>
      <c r="I1811" s="40">
        <f t="shared" si="166"/>
        <v>4</v>
      </c>
      <c r="J1811" s="38" t="s">
        <v>302</v>
      </c>
      <c r="K1811" s="40">
        <v>11.625</v>
      </c>
      <c r="L1811" s="40">
        <v>9</v>
      </c>
      <c r="M1811" s="61">
        <v>4</v>
      </c>
      <c r="N1811" s="38">
        <v>4054</v>
      </c>
      <c r="O1811" s="38" t="s">
        <v>1555</v>
      </c>
      <c r="P1811" s="42"/>
      <c r="Q1811" s="38"/>
      <c r="R1811" s="168"/>
      <c r="S1811" s="39" t="s">
        <v>307</v>
      </c>
      <c r="T1811" s="43" t="s">
        <v>307</v>
      </c>
      <c r="U1811" s="43"/>
      <c r="V1811" s="43"/>
      <c r="W1811" s="43"/>
      <c r="X1811" s="43"/>
      <c r="Y1811" s="250" t="s">
        <v>1555</v>
      </c>
    </row>
    <row r="1812" spans="2:25">
      <c r="B1812" s="26"/>
      <c r="C1812" s="59" t="s">
        <v>1560</v>
      </c>
      <c r="D1812" s="59" t="s">
        <v>301</v>
      </c>
      <c r="E1812" s="46">
        <v>6.5625</v>
      </c>
      <c r="F1812" s="46">
        <v>2.5</v>
      </c>
      <c r="G1812" s="46">
        <v>0.4375</v>
      </c>
      <c r="H1812" s="46">
        <f t="shared" si="165"/>
        <v>7.4375</v>
      </c>
      <c r="I1812" s="46">
        <f t="shared" si="166"/>
        <v>3.375</v>
      </c>
      <c r="J1812" s="44" t="s">
        <v>302</v>
      </c>
      <c r="K1812" s="46">
        <v>8.4375</v>
      </c>
      <c r="L1812" s="46">
        <v>7.75</v>
      </c>
      <c r="M1812" s="60">
        <v>2</v>
      </c>
      <c r="N1812" s="44">
        <v>4055</v>
      </c>
      <c r="O1812" s="44" t="s">
        <v>1559</v>
      </c>
      <c r="P1812" s="52"/>
      <c r="Q1812" s="44"/>
      <c r="R1812" s="167"/>
      <c r="S1812" s="45" t="s">
        <v>1169</v>
      </c>
      <c r="T1812" s="49" t="s">
        <v>1561</v>
      </c>
      <c r="U1812" s="49"/>
      <c r="V1812" s="49"/>
      <c r="W1812" s="49"/>
      <c r="X1812" s="49"/>
      <c r="Y1812" s="250" t="s">
        <v>1559</v>
      </c>
    </row>
    <row r="1813" spans="2:25">
      <c r="B1813" s="26"/>
      <c r="C1813" s="50" t="s">
        <v>1562</v>
      </c>
      <c r="D1813" s="50" t="s">
        <v>306</v>
      </c>
      <c r="E1813" s="40">
        <v>6.5625</v>
      </c>
      <c r="F1813" s="40">
        <v>2.5</v>
      </c>
      <c r="G1813" s="40">
        <v>0.4375</v>
      </c>
      <c r="H1813" s="40">
        <f t="shared" si="165"/>
        <v>7.4375</v>
      </c>
      <c r="I1813" s="40">
        <f t="shared" si="166"/>
        <v>3.375</v>
      </c>
      <c r="J1813" s="38" t="s">
        <v>302</v>
      </c>
      <c r="K1813" s="40">
        <v>8.4375</v>
      </c>
      <c r="L1813" s="40">
        <v>7.75</v>
      </c>
      <c r="M1813" s="61">
        <v>2</v>
      </c>
      <c r="N1813" s="38">
        <v>4055</v>
      </c>
      <c r="O1813" s="38" t="s">
        <v>1559</v>
      </c>
      <c r="P1813" s="42"/>
      <c r="Q1813" s="38"/>
      <c r="R1813" s="168"/>
      <c r="S1813" s="39" t="s">
        <v>307</v>
      </c>
      <c r="T1813" s="43" t="s">
        <v>307</v>
      </c>
      <c r="U1813" s="43"/>
      <c r="V1813" s="43"/>
      <c r="W1813" s="43"/>
      <c r="X1813" s="43"/>
      <c r="Y1813" s="250" t="s">
        <v>1559</v>
      </c>
    </row>
    <row r="1814" spans="2:25">
      <c r="B1814" s="26"/>
      <c r="C1814" s="59" t="s">
        <v>1564</v>
      </c>
      <c r="D1814" s="59" t="s">
        <v>301</v>
      </c>
      <c r="E1814" s="46">
        <v>6</v>
      </c>
      <c r="F1814" s="46">
        <v>2.5</v>
      </c>
      <c r="G1814" s="46">
        <v>0.5625</v>
      </c>
      <c r="H1814" s="46">
        <f t="shared" si="165"/>
        <v>7.125</v>
      </c>
      <c r="I1814" s="46">
        <f t="shared" si="166"/>
        <v>3.625</v>
      </c>
      <c r="J1814" s="44" t="s">
        <v>302</v>
      </c>
      <c r="K1814" s="46">
        <v>8.125</v>
      </c>
      <c r="L1814" s="46">
        <v>8.25</v>
      </c>
      <c r="M1814" s="60">
        <v>2</v>
      </c>
      <c r="N1814" s="44">
        <v>4056</v>
      </c>
      <c r="O1814" s="44" t="s">
        <v>1563</v>
      </c>
      <c r="P1814" s="52"/>
      <c r="Q1814" s="44"/>
      <c r="R1814" s="167"/>
      <c r="S1814" s="45" t="s">
        <v>1169</v>
      </c>
      <c r="T1814" s="49" t="s">
        <v>1567</v>
      </c>
      <c r="U1814" s="49"/>
      <c r="V1814" s="49"/>
      <c r="W1814" s="49"/>
      <c r="X1814" s="49"/>
      <c r="Y1814" s="250" t="s">
        <v>1563</v>
      </c>
    </row>
    <row r="1815" spans="2:25">
      <c r="B1815" s="26"/>
      <c r="C1815" s="50" t="s">
        <v>1568</v>
      </c>
      <c r="D1815" s="50" t="s">
        <v>306</v>
      </c>
      <c r="E1815" s="40">
        <v>6</v>
      </c>
      <c r="F1815" s="40">
        <v>2.5</v>
      </c>
      <c r="G1815" s="40">
        <v>0.5625</v>
      </c>
      <c r="H1815" s="40">
        <f t="shared" si="165"/>
        <v>7.125</v>
      </c>
      <c r="I1815" s="40">
        <f t="shared" si="166"/>
        <v>3.625</v>
      </c>
      <c r="J1815" s="38" t="s">
        <v>302</v>
      </c>
      <c r="K1815" s="40">
        <v>8.125</v>
      </c>
      <c r="L1815" s="40">
        <v>8.25</v>
      </c>
      <c r="M1815" s="61">
        <v>2</v>
      </c>
      <c r="N1815" s="38">
        <v>4056</v>
      </c>
      <c r="O1815" s="38" t="s">
        <v>1563</v>
      </c>
      <c r="P1815" s="42"/>
      <c r="Q1815" s="38"/>
      <c r="R1815" s="168"/>
      <c r="S1815" s="39" t="s">
        <v>307</v>
      </c>
      <c r="T1815" s="43" t="s">
        <v>307</v>
      </c>
      <c r="U1815" s="43"/>
      <c r="V1815" s="43"/>
      <c r="W1815" s="43"/>
      <c r="X1815" s="43"/>
      <c r="Y1815" s="250" t="s">
        <v>1563</v>
      </c>
    </row>
    <row r="1816" spans="2:25">
      <c r="B1816" s="26"/>
      <c r="C1816" s="59" t="s">
        <v>1570</v>
      </c>
      <c r="D1816" s="59" t="s">
        <v>301</v>
      </c>
      <c r="E1816" s="46">
        <v>3.375</v>
      </c>
      <c r="F1816" s="46">
        <v>2</v>
      </c>
      <c r="G1816" s="46">
        <v>1.4375</v>
      </c>
      <c r="H1816" s="46">
        <f t="shared" si="165"/>
        <v>6.25</v>
      </c>
      <c r="I1816" s="46">
        <f t="shared" si="166"/>
        <v>4.875</v>
      </c>
      <c r="J1816" s="44" t="s">
        <v>302</v>
      </c>
      <c r="K1816" s="46">
        <v>7.25</v>
      </c>
      <c r="L1816" s="46">
        <v>10.75</v>
      </c>
      <c r="M1816" s="60">
        <v>2</v>
      </c>
      <c r="N1816" s="44">
        <v>4057</v>
      </c>
      <c r="O1816" s="44" t="s">
        <v>1569</v>
      </c>
      <c r="P1816" s="52"/>
      <c r="Q1816" s="44"/>
      <c r="R1816" s="167"/>
      <c r="S1816" s="45" t="s">
        <v>1169</v>
      </c>
      <c r="T1816" s="49" t="s">
        <v>1572</v>
      </c>
      <c r="U1816" s="49"/>
      <c r="V1816" s="49"/>
      <c r="W1816" s="49"/>
      <c r="X1816" s="49"/>
      <c r="Y1816" s="250" t="s">
        <v>1569</v>
      </c>
    </row>
    <row r="1817" spans="2:25">
      <c r="B1817" s="26"/>
      <c r="C1817" s="50" t="s">
        <v>1573</v>
      </c>
      <c r="D1817" s="50" t="s">
        <v>306</v>
      </c>
      <c r="E1817" s="40">
        <v>3.375</v>
      </c>
      <c r="F1817" s="40">
        <v>2</v>
      </c>
      <c r="G1817" s="40">
        <v>1.4375</v>
      </c>
      <c r="H1817" s="40">
        <f t="shared" si="165"/>
        <v>6.25</v>
      </c>
      <c r="I1817" s="40">
        <f t="shared" si="166"/>
        <v>4.875</v>
      </c>
      <c r="J1817" s="38" t="s">
        <v>302</v>
      </c>
      <c r="K1817" s="40">
        <v>7.25</v>
      </c>
      <c r="L1817" s="40">
        <v>10.75</v>
      </c>
      <c r="M1817" s="61">
        <v>2</v>
      </c>
      <c r="N1817" s="38">
        <v>4057</v>
      </c>
      <c r="O1817" s="38" t="s">
        <v>1569</v>
      </c>
      <c r="P1817" s="42"/>
      <c r="Q1817" s="38"/>
      <c r="R1817" s="168"/>
      <c r="S1817" s="39" t="s">
        <v>307</v>
      </c>
      <c r="T1817" s="43" t="s">
        <v>307</v>
      </c>
      <c r="U1817" s="43"/>
      <c r="V1817" s="43"/>
      <c r="W1817" s="43"/>
      <c r="X1817" s="43"/>
      <c r="Y1817" s="250" t="s">
        <v>1569</v>
      </c>
    </row>
    <row r="1818" spans="2:25">
      <c r="B1818" s="26"/>
      <c r="C1818" s="59" t="s">
        <v>1575</v>
      </c>
      <c r="D1818" s="59" t="s">
        <v>301</v>
      </c>
      <c r="E1818" s="46">
        <v>3.4375</v>
      </c>
      <c r="F1818" s="46">
        <v>2.5</v>
      </c>
      <c r="G1818" s="46">
        <v>1.375</v>
      </c>
      <c r="H1818" s="46">
        <f t="shared" si="165"/>
        <v>6.1875</v>
      </c>
      <c r="I1818" s="46">
        <f t="shared" si="166"/>
        <v>5.25</v>
      </c>
      <c r="J1818" s="44" t="s">
        <v>302</v>
      </c>
      <c r="K1818" s="46">
        <v>7.1875</v>
      </c>
      <c r="L1818" s="46">
        <v>11.5</v>
      </c>
      <c r="M1818" s="60">
        <v>2</v>
      </c>
      <c r="N1818" s="44">
        <v>4058</v>
      </c>
      <c r="O1818" s="44" t="s">
        <v>1574</v>
      </c>
      <c r="P1818" s="52"/>
      <c r="Q1818" s="44"/>
      <c r="R1818" s="167"/>
      <c r="S1818" s="45" t="s">
        <v>1169</v>
      </c>
      <c r="T1818" s="49" t="s">
        <v>1576</v>
      </c>
      <c r="U1818" s="49"/>
      <c r="V1818" s="49"/>
      <c r="W1818" s="49"/>
      <c r="X1818" s="49"/>
      <c r="Y1818" s="250" t="s">
        <v>1574</v>
      </c>
    </row>
    <row r="1819" spans="2:25">
      <c r="B1819" s="26"/>
      <c r="C1819" s="50" t="s">
        <v>1577</v>
      </c>
      <c r="D1819" s="50" t="s">
        <v>306</v>
      </c>
      <c r="E1819" s="40">
        <v>3.4375</v>
      </c>
      <c r="F1819" s="40">
        <v>2.5</v>
      </c>
      <c r="G1819" s="40">
        <v>1.375</v>
      </c>
      <c r="H1819" s="40">
        <f t="shared" si="165"/>
        <v>6.1875</v>
      </c>
      <c r="I1819" s="40">
        <f t="shared" si="166"/>
        <v>5.25</v>
      </c>
      <c r="J1819" s="38" t="s">
        <v>302</v>
      </c>
      <c r="K1819" s="40">
        <v>7.1875</v>
      </c>
      <c r="L1819" s="40">
        <v>11.5</v>
      </c>
      <c r="M1819" s="61">
        <v>2</v>
      </c>
      <c r="N1819" s="38">
        <v>4058</v>
      </c>
      <c r="O1819" s="38" t="s">
        <v>1574</v>
      </c>
      <c r="P1819" s="42"/>
      <c r="Q1819" s="38"/>
      <c r="R1819" s="168"/>
      <c r="S1819" s="39" t="s">
        <v>307</v>
      </c>
      <c r="T1819" s="43" t="s">
        <v>307</v>
      </c>
      <c r="U1819" s="43"/>
      <c r="V1819" s="43"/>
      <c r="W1819" s="43"/>
      <c r="X1819" s="43"/>
      <c r="Y1819" s="250" t="s">
        <v>1574</v>
      </c>
    </row>
    <row r="1820" spans="2:25">
      <c r="B1820" s="26"/>
      <c r="C1820" s="59" t="s">
        <v>1579</v>
      </c>
      <c r="D1820" s="59" t="s">
        <v>301</v>
      </c>
      <c r="E1820" s="46">
        <v>3.375</v>
      </c>
      <c r="F1820" s="46">
        <v>3.375</v>
      </c>
      <c r="G1820" s="46">
        <v>1.375</v>
      </c>
      <c r="H1820" s="46">
        <f t="shared" si="165"/>
        <v>6.125</v>
      </c>
      <c r="I1820" s="46">
        <f t="shared" si="166"/>
        <v>6.125</v>
      </c>
      <c r="J1820" s="44" t="s">
        <v>302</v>
      </c>
      <c r="K1820" s="46">
        <v>7.125</v>
      </c>
      <c r="L1820" s="46">
        <v>7.125</v>
      </c>
      <c r="M1820" s="60">
        <v>1</v>
      </c>
      <c r="N1820" s="44">
        <v>4059</v>
      </c>
      <c r="O1820" s="44" t="s">
        <v>1578</v>
      </c>
      <c r="P1820" s="52"/>
      <c r="Q1820" s="44"/>
      <c r="R1820" s="167"/>
      <c r="S1820" s="45" t="s">
        <v>1169</v>
      </c>
      <c r="T1820" s="49" t="s">
        <v>1580</v>
      </c>
      <c r="U1820" s="49"/>
      <c r="V1820" s="49"/>
      <c r="W1820" s="49"/>
      <c r="X1820" s="49"/>
      <c r="Y1820" s="250" t="s">
        <v>1578</v>
      </c>
    </row>
    <row r="1821" spans="2:25">
      <c r="B1821" s="26"/>
      <c r="C1821" s="50" t="s">
        <v>1581</v>
      </c>
      <c r="D1821" s="50" t="s">
        <v>306</v>
      </c>
      <c r="E1821" s="40">
        <v>3.375</v>
      </c>
      <c r="F1821" s="40">
        <v>3.375</v>
      </c>
      <c r="G1821" s="40">
        <v>1.375</v>
      </c>
      <c r="H1821" s="40">
        <f t="shared" si="165"/>
        <v>6.125</v>
      </c>
      <c r="I1821" s="40">
        <f t="shared" si="166"/>
        <v>6.125</v>
      </c>
      <c r="J1821" s="38" t="s">
        <v>302</v>
      </c>
      <c r="K1821" s="40">
        <v>7.125</v>
      </c>
      <c r="L1821" s="40">
        <v>7.125</v>
      </c>
      <c r="M1821" s="61">
        <v>1</v>
      </c>
      <c r="N1821" s="38">
        <v>4059</v>
      </c>
      <c r="O1821" s="38" t="s">
        <v>1578</v>
      </c>
      <c r="P1821" s="42"/>
      <c r="Q1821" s="38"/>
      <c r="R1821" s="168"/>
      <c r="S1821" s="39" t="s">
        <v>307</v>
      </c>
      <c r="T1821" s="43" t="s">
        <v>307</v>
      </c>
      <c r="U1821" s="43"/>
      <c r="V1821" s="43"/>
      <c r="W1821" s="43"/>
      <c r="X1821" s="43"/>
      <c r="Y1821" s="250" t="s">
        <v>1578</v>
      </c>
    </row>
    <row r="1822" spans="2:25">
      <c r="B1822" s="26"/>
      <c r="C1822" s="59" t="s">
        <v>1583</v>
      </c>
      <c r="D1822" s="59" t="s">
        <v>301</v>
      </c>
      <c r="E1822" s="46">
        <v>3.9375</v>
      </c>
      <c r="F1822" s="46">
        <v>2.625</v>
      </c>
      <c r="G1822" s="46">
        <v>1.1875</v>
      </c>
      <c r="H1822" s="46">
        <f t="shared" si="165"/>
        <v>6.3125</v>
      </c>
      <c r="I1822" s="46">
        <f t="shared" si="166"/>
        <v>5</v>
      </c>
      <c r="J1822" s="44" t="s">
        <v>302</v>
      </c>
      <c r="K1822" s="46">
        <v>7.3125</v>
      </c>
      <c r="L1822" s="46">
        <v>11</v>
      </c>
      <c r="M1822" s="60">
        <v>2</v>
      </c>
      <c r="N1822" s="44">
        <v>4060</v>
      </c>
      <c r="O1822" s="44" t="s">
        <v>1582</v>
      </c>
      <c r="P1822" s="52"/>
      <c r="Q1822" s="44"/>
      <c r="R1822" s="167"/>
      <c r="S1822" s="45" t="s">
        <v>1169</v>
      </c>
      <c r="T1822" s="49" t="s">
        <v>1584</v>
      </c>
      <c r="U1822" s="49"/>
      <c r="V1822" s="49"/>
      <c r="W1822" s="49"/>
      <c r="X1822" s="49"/>
      <c r="Y1822" s="250" t="s">
        <v>1582</v>
      </c>
    </row>
    <row r="1823" spans="2:25">
      <c r="B1823" s="26"/>
      <c r="C1823" s="50" t="s">
        <v>1585</v>
      </c>
      <c r="D1823" s="50" t="s">
        <v>306</v>
      </c>
      <c r="E1823" s="40">
        <v>3.9375</v>
      </c>
      <c r="F1823" s="40">
        <v>2.625</v>
      </c>
      <c r="G1823" s="40">
        <v>1.1875</v>
      </c>
      <c r="H1823" s="40">
        <f t="shared" si="165"/>
        <v>6.3125</v>
      </c>
      <c r="I1823" s="40">
        <f t="shared" si="166"/>
        <v>5</v>
      </c>
      <c r="J1823" s="38" t="s">
        <v>302</v>
      </c>
      <c r="K1823" s="40">
        <v>7.3125</v>
      </c>
      <c r="L1823" s="40">
        <v>11</v>
      </c>
      <c r="M1823" s="61">
        <v>2</v>
      </c>
      <c r="N1823" s="38">
        <v>4060</v>
      </c>
      <c r="O1823" s="38" t="s">
        <v>1582</v>
      </c>
      <c r="P1823" s="42"/>
      <c r="Q1823" s="38"/>
      <c r="R1823" s="168"/>
      <c r="S1823" s="39" t="s">
        <v>307</v>
      </c>
      <c r="T1823" s="43" t="s">
        <v>307</v>
      </c>
      <c r="U1823" s="43"/>
      <c r="V1823" s="43"/>
      <c r="W1823" s="43"/>
      <c r="X1823" s="43"/>
      <c r="Y1823" s="250" t="s">
        <v>1582</v>
      </c>
    </row>
    <row r="1824" spans="2:25">
      <c r="B1824" s="26"/>
      <c r="C1824" s="59" t="s">
        <v>1587</v>
      </c>
      <c r="D1824" s="59" t="s">
        <v>301</v>
      </c>
      <c r="E1824" s="46">
        <v>3.375</v>
      </c>
      <c r="F1824" s="46">
        <v>2.125</v>
      </c>
      <c r="G1824" s="46">
        <v>0.9375</v>
      </c>
      <c r="H1824" s="46">
        <f t="shared" si="165"/>
        <v>5.25</v>
      </c>
      <c r="I1824" s="46">
        <f t="shared" si="166"/>
        <v>4</v>
      </c>
      <c r="J1824" s="44" t="s">
        <v>302</v>
      </c>
      <c r="K1824" s="46">
        <v>11.5</v>
      </c>
      <c r="L1824" s="46">
        <v>9</v>
      </c>
      <c r="M1824" s="60">
        <v>4</v>
      </c>
      <c r="N1824" s="44">
        <v>4061</v>
      </c>
      <c r="O1824" s="44" t="s">
        <v>1586</v>
      </c>
      <c r="P1824" s="52"/>
      <c r="Q1824" s="44"/>
      <c r="R1824" s="167"/>
      <c r="S1824" s="45" t="s">
        <v>1169</v>
      </c>
      <c r="T1824" s="49" t="s">
        <v>1588</v>
      </c>
      <c r="U1824" s="49"/>
      <c r="V1824" s="49"/>
      <c r="W1824" s="49"/>
      <c r="X1824" s="49"/>
      <c r="Y1824" s="250" t="s">
        <v>1586</v>
      </c>
    </row>
    <row r="1825" spans="2:25">
      <c r="B1825" s="26"/>
      <c r="C1825" s="50" t="s">
        <v>1589</v>
      </c>
      <c r="D1825" s="50" t="s">
        <v>306</v>
      </c>
      <c r="E1825" s="40">
        <v>3.375</v>
      </c>
      <c r="F1825" s="40">
        <v>2.125</v>
      </c>
      <c r="G1825" s="40">
        <v>0.9375</v>
      </c>
      <c r="H1825" s="40">
        <f t="shared" si="165"/>
        <v>5.25</v>
      </c>
      <c r="I1825" s="40">
        <f t="shared" si="166"/>
        <v>4</v>
      </c>
      <c r="J1825" s="38" t="s">
        <v>302</v>
      </c>
      <c r="K1825" s="40">
        <v>11.5</v>
      </c>
      <c r="L1825" s="40">
        <v>9</v>
      </c>
      <c r="M1825" s="61">
        <v>4</v>
      </c>
      <c r="N1825" s="38">
        <v>4061</v>
      </c>
      <c r="O1825" s="38" t="s">
        <v>1586</v>
      </c>
      <c r="P1825" s="42"/>
      <c r="Q1825" s="38"/>
      <c r="R1825" s="168"/>
      <c r="S1825" s="39" t="s">
        <v>307</v>
      </c>
      <c r="T1825" s="43" t="s">
        <v>307</v>
      </c>
      <c r="U1825" s="43"/>
      <c r="V1825" s="43"/>
      <c r="W1825" s="43"/>
      <c r="X1825" s="43"/>
      <c r="Y1825" s="250" t="s">
        <v>1586</v>
      </c>
    </row>
    <row r="1826" spans="2:25">
      <c r="B1826" s="26"/>
      <c r="C1826" s="59" t="s">
        <v>1590</v>
      </c>
      <c r="D1826" s="59" t="s">
        <v>301</v>
      </c>
      <c r="E1826" s="46">
        <v>3.875</v>
      </c>
      <c r="F1826" s="46">
        <v>2.875</v>
      </c>
      <c r="G1826" s="46">
        <v>0.4375</v>
      </c>
      <c r="H1826" s="46">
        <f t="shared" si="165"/>
        <v>4.75</v>
      </c>
      <c r="I1826" s="46">
        <f t="shared" si="166"/>
        <v>3.75</v>
      </c>
      <c r="J1826" s="44" t="s">
        <v>302</v>
      </c>
      <c r="K1826" s="46">
        <v>10.5</v>
      </c>
      <c r="L1826" s="46">
        <v>8.5</v>
      </c>
      <c r="M1826" s="60">
        <v>4</v>
      </c>
      <c r="N1826" s="44">
        <v>4062</v>
      </c>
      <c r="O1826" s="44"/>
      <c r="P1826" s="52"/>
      <c r="Q1826" s="44"/>
      <c r="R1826" s="167"/>
      <c r="S1826" s="45" t="s">
        <v>1169</v>
      </c>
      <c r="T1826" s="49" t="s">
        <v>1591</v>
      </c>
      <c r="U1826" s="49"/>
      <c r="V1826" s="49"/>
      <c r="W1826" s="49"/>
      <c r="X1826" s="49"/>
      <c r="Y1826" s="250"/>
    </row>
    <row r="1827" spans="2:25">
      <c r="B1827" s="26"/>
      <c r="C1827" s="50" t="s">
        <v>1592</v>
      </c>
      <c r="D1827" s="50" t="s">
        <v>306</v>
      </c>
      <c r="E1827" s="40">
        <v>3.875</v>
      </c>
      <c r="F1827" s="40">
        <v>2.875</v>
      </c>
      <c r="G1827" s="40">
        <v>0.4375</v>
      </c>
      <c r="H1827" s="40">
        <f t="shared" si="165"/>
        <v>4.75</v>
      </c>
      <c r="I1827" s="40">
        <f t="shared" si="166"/>
        <v>3.75</v>
      </c>
      <c r="J1827" s="38" t="s">
        <v>302</v>
      </c>
      <c r="K1827" s="40">
        <v>10.5</v>
      </c>
      <c r="L1827" s="40">
        <v>8.5</v>
      </c>
      <c r="M1827" s="61">
        <v>4</v>
      </c>
      <c r="N1827" s="38">
        <v>4062</v>
      </c>
      <c r="O1827" s="38"/>
      <c r="P1827" s="42"/>
      <c r="Q1827" s="38"/>
      <c r="R1827" s="168"/>
      <c r="S1827" s="39" t="s">
        <v>307</v>
      </c>
      <c r="T1827" s="43" t="s">
        <v>307</v>
      </c>
      <c r="U1827" s="43"/>
      <c r="V1827" s="43"/>
      <c r="W1827" s="43"/>
      <c r="X1827" s="43"/>
      <c r="Y1827" s="250"/>
    </row>
    <row r="1828" spans="2:25">
      <c r="B1828" s="26"/>
      <c r="C1828" s="59" t="s">
        <v>1593</v>
      </c>
      <c r="D1828" s="59" t="s">
        <v>301</v>
      </c>
      <c r="E1828" s="46">
        <v>3.875</v>
      </c>
      <c r="F1828" s="46">
        <v>2.875</v>
      </c>
      <c r="G1828" s="46">
        <v>0.75</v>
      </c>
      <c r="H1828" s="46">
        <f t="shared" ref="H1828:H1891" si="168">(E1828+G1828*2)</f>
        <v>5.375</v>
      </c>
      <c r="I1828" s="46">
        <f t="shared" ref="I1828:I1891" si="169">(F1828+G1828*2)</f>
        <v>4.375</v>
      </c>
      <c r="J1828" s="44" t="s">
        <v>302</v>
      </c>
      <c r="K1828" s="46">
        <v>11.75</v>
      </c>
      <c r="L1828" s="46">
        <v>9.75</v>
      </c>
      <c r="M1828" s="60">
        <v>4</v>
      </c>
      <c r="N1828" s="44">
        <v>4063</v>
      </c>
      <c r="O1828" s="44"/>
      <c r="P1828" s="52"/>
      <c r="Q1828" s="44"/>
      <c r="R1828" s="167"/>
      <c r="S1828" s="45" t="s">
        <v>1169</v>
      </c>
      <c r="T1828" s="49" t="s">
        <v>1594</v>
      </c>
      <c r="U1828" s="49"/>
      <c r="V1828" s="49"/>
      <c r="W1828" s="49"/>
      <c r="X1828" s="49"/>
      <c r="Y1828" s="250"/>
    </row>
    <row r="1829" spans="2:25">
      <c r="B1829" s="26"/>
      <c r="C1829" s="50" t="s">
        <v>1595</v>
      </c>
      <c r="D1829" s="50" t="s">
        <v>306</v>
      </c>
      <c r="E1829" s="40">
        <v>3.875</v>
      </c>
      <c r="F1829" s="40">
        <v>2.875</v>
      </c>
      <c r="G1829" s="40">
        <v>0.75</v>
      </c>
      <c r="H1829" s="40">
        <f t="shared" si="168"/>
        <v>5.375</v>
      </c>
      <c r="I1829" s="40">
        <f t="shared" si="169"/>
        <v>4.375</v>
      </c>
      <c r="J1829" s="38" t="s">
        <v>302</v>
      </c>
      <c r="K1829" s="40">
        <v>11.75</v>
      </c>
      <c r="L1829" s="40">
        <v>9.75</v>
      </c>
      <c r="M1829" s="61">
        <v>4</v>
      </c>
      <c r="N1829" s="38">
        <v>4063</v>
      </c>
      <c r="O1829" s="38"/>
      <c r="P1829" s="42"/>
      <c r="Q1829" s="38"/>
      <c r="R1829" s="168"/>
      <c r="S1829" s="39" t="s">
        <v>307</v>
      </c>
      <c r="T1829" s="43" t="s">
        <v>307</v>
      </c>
      <c r="U1829" s="43"/>
      <c r="V1829" s="43"/>
      <c r="W1829" s="43"/>
      <c r="X1829" s="43"/>
      <c r="Y1829" s="250"/>
    </row>
    <row r="1830" spans="2:25">
      <c r="B1830" s="26"/>
      <c r="C1830" s="59" t="s">
        <v>1597</v>
      </c>
      <c r="D1830" s="59" t="s">
        <v>301</v>
      </c>
      <c r="E1830" s="46">
        <v>4.3125</v>
      </c>
      <c r="F1830" s="46">
        <v>3.75</v>
      </c>
      <c r="G1830" s="46">
        <v>0.65625</v>
      </c>
      <c r="H1830" s="46">
        <f t="shared" si="168"/>
        <v>5.625</v>
      </c>
      <c r="I1830" s="46">
        <f t="shared" si="169"/>
        <v>5.0625</v>
      </c>
      <c r="J1830" s="44" t="s">
        <v>302</v>
      </c>
      <c r="K1830" s="46">
        <v>6.625</v>
      </c>
      <c r="L1830" s="46">
        <v>11.125</v>
      </c>
      <c r="M1830" s="60">
        <v>2</v>
      </c>
      <c r="N1830" s="44">
        <v>4064</v>
      </c>
      <c r="O1830" s="44" t="s">
        <v>1596</v>
      </c>
      <c r="P1830" s="52"/>
      <c r="Q1830" s="44"/>
      <c r="R1830" s="167"/>
      <c r="S1830" s="45" t="s">
        <v>1169</v>
      </c>
      <c r="T1830" s="49" t="s">
        <v>1600</v>
      </c>
      <c r="U1830" s="49"/>
      <c r="V1830" s="49"/>
      <c r="W1830" s="49"/>
      <c r="X1830" s="49"/>
      <c r="Y1830" s="250" t="s">
        <v>1596</v>
      </c>
    </row>
    <row r="1831" spans="2:25">
      <c r="B1831" s="26"/>
      <c r="C1831" s="50" t="s">
        <v>1601</v>
      </c>
      <c r="D1831" s="50" t="s">
        <v>306</v>
      </c>
      <c r="E1831" s="40">
        <v>4.3125</v>
      </c>
      <c r="F1831" s="40">
        <v>3.75</v>
      </c>
      <c r="G1831" s="40">
        <v>0.65625</v>
      </c>
      <c r="H1831" s="40">
        <f t="shared" si="168"/>
        <v>5.625</v>
      </c>
      <c r="I1831" s="40">
        <f t="shared" si="169"/>
        <v>5.0625</v>
      </c>
      <c r="J1831" s="38" t="s">
        <v>302</v>
      </c>
      <c r="K1831" s="40">
        <v>6.625</v>
      </c>
      <c r="L1831" s="40">
        <v>11.125</v>
      </c>
      <c r="M1831" s="61">
        <v>2</v>
      </c>
      <c r="N1831" s="38">
        <v>4064</v>
      </c>
      <c r="O1831" s="38" t="s">
        <v>1596</v>
      </c>
      <c r="P1831" s="42"/>
      <c r="Q1831" s="38"/>
      <c r="R1831" s="168"/>
      <c r="S1831" s="39" t="s">
        <v>307</v>
      </c>
      <c r="T1831" s="43" t="s">
        <v>307</v>
      </c>
      <c r="U1831" s="43"/>
      <c r="V1831" s="43"/>
      <c r="W1831" s="43"/>
      <c r="X1831" s="43"/>
      <c r="Y1831" s="250" t="s">
        <v>1596</v>
      </c>
    </row>
    <row r="1832" spans="2:25">
      <c r="B1832" s="26"/>
      <c r="C1832" s="59" t="s">
        <v>1603</v>
      </c>
      <c r="D1832" s="59" t="s">
        <v>301</v>
      </c>
      <c r="E1832" s="46">
        <v>4.3125</v>
      </c>
      <c r="F1832" s="46">
        <v>3.75</v>
      </c>
      <c r="G1832" s="46">
        <v>1.40625</v>
      </c>
      <c r="H1832" s="46">
        <f t="shared" si="168"/>
        <v>7.125</v>
      </c>
      <c r="I1832" s="46">
        <f t="shared" si="169"/>
        <v>6.5625</v>
      </c>
      <c r="J1832" s="44" t="s">
        <v>302</v>
      </c>
      <c r="K1832" s="46">
        <v>8.125</v>
      </c>
      <c r="L1832" s="46">
        <v>7.5625</v>
      </c>
      <c r="M1832" s="60">
        <v>1</v>
      </c>
      <c r="N1832" s="44">
        <v>4065</v>
      </c>
      <c r="O1832" s="44" t="s">
        <v>1602</v>
      </c>
      <c r="P1832" s="52"/>
      <c r="Q1832" s="44"/>
      <c r="R1832" s="167"/>
      <c r="S1832" s="45" t="s">
        <v>1169</v>
      </c>
      <c r="T1832" s="49" t="s">
        <v>1604</v>
      </c>
      <c r="U1832" s="49"/>
      <c r="V1832" s="49"/>
      <c r="W1832" s="49"/>
      <c r="X1832" s="49"/>
      <c r="Y1832" s="250" t="s">
        <v>1602</v>
      </c>
    </row>
    <row r="1833" spans="2:25">
      <c r="B1833" s="26"/>
      <c r="C1833" s="50" t="s">
        <v>1605</v>
      </c>
      <c r="D1833" s="50" t="s">
        <v>306</v>
      </c>
      <c r="E1833" s="40">
        <v>4.3125</v>
      </c>
      <c r="F1833" s="40">
        <v>3.75</v>
      </c>
      <c r="G1833" s="40">
        <v>1.40625</v>
      </c>
      <c r="H1833" s="40">
        <f t="shared" si="168"/>
        <v>7.125</v>
      </c>
      <c r="I1833" s="40">
        <f t="shared" si="169"/>
        <v>6.5625</v>
      </c>
      <c r="J1833" s="38" t="s">
        <v>302</v>
      </c>
      <c r="K1833" s="40">
        <v>8.125</v>
      </c>
      <c r="L1833" s="40">
        <v>7.5625</v>
      </c>
      <c r="M1833" s="61">
        <v>1</v>
      </c>
      <c r="N1833" s="38">
        <v>4065</v>
      </c>
      <c r="O1833" s="38" t="s">
        <v>1602</v>
      </c>
      <c r="P1833" s="42"/>
      <c r="Q1833" s="38"/>
      <c r="R1833" s="168"/>
      <c r="S1833" s="39" t="s">
        <v>307</v>
      </c>
      <c r="T1833" s="43" t="s">
        <v>307</v>
      </c>
      <c r="U1833" s="43"/>
      <c r="V1833" s="43"/>
      <c r="W1833" s="43"/>
      <c r="X1833" s="43"/>
      <c r="Y1833" s="250" t="s">
        <v>1602</v>
      </c>
    </row>
    <row r="1834" spans="2:25">
      <c r="B1834" s="26"/>
      <c r="C1834" s="59" t="s">
        <v>1606</v>
      </c>
      <c r="D1834" s="59" t="s">
        <v>301</v>
      </c>
      <c r="E1834" s="46">
        <v>4.625</v>
      </c>
      <c r="F1834" s="46">
        <v>3.875</v>
      </c>
      <c r="G1834" s="46">
        <v>1.25</v>
      </c>
      <c r="H1834" s="46">
        <f t="shared" si="168"/>
        <v>7.125</v>
      </c>
      <c r="I1834" s="46">
        <f t="shared" si="169"/>
        <v>6.375</v>
      </c>
      <c r="J1834" s="44" t="s">
        <v>302</v>
      </c>
      <c r="K1834" s="46">
        <v>8.125</v>
      </c>
      <c r="L1834" s="46">
        <v>7.375</v>
      </c>
      <c r="M1834" s="60">
        <v>1</v>
      </c>
      <c r="N1834" s="44">
        <v>4066</v>
      </c>
      <c r="O1834" s="44"/>
      <c r="P1834" s="52"/>
      <c r="Q1834" s="44"/>
      <c r="R1834" s="167"/>
      <c r="S1834" s="45" t="s">
        <v>1169</v>
      </c>
      <c r="T1834" s="49" t="s">
        <v>1607</v>
      </c>
      <c r="U1834" s="49"/>
      <c r="V1834" s="49"/>
      <c r="W1834" s="49"/>
      <c r="X1834" s="49"/>
      <c r="Y1834" s="250"/>
    </row>
    <row r="1835" spans="2:25">
      <c r="B1835" s="26"/>
      <c r="C1835" s="50" t="s">
        <v>1608</v>
      </c>
      <c r="D1835" s="50" t="s">
        <v>306</v>
      </c>
      <c r="E1835" s="40">
        <v>4.625</v>
      </c>
      <c r="F1835" s="40">
        <v>3.875</v>
      </c>
      <c r="G1835" s="40">
        <v>1.25</v>
      </c>
      <c r="H1835" s="40">
        <f t="shared" si="168"/>
        <v>7.125</v>
      </c>
      <c r="I1835" s="40">
        <f t="shared" si="169"/>
        <v>6.375</v>
      </c>
      <c r="J1835" s="38" t="s">
        <v>302</v>
      </c>
      <c r="K1835" s="40">
        <v>8.125</v>
      </c>
      <c r="L1835" s="40">
        <v>7.375</v>
      </c>
      <c r="M1835" s="61">
        <v>1</v>
      </c>
      <c r="N1835" s="38">
        <v>4066</v>
      </c>
      <c r="O1835" s="38"/>
      <c r="P1835" s="42"/>
      <c r="Q1835" s="38"/>
      <c r="R1835" s="168"/>
      <c r="S1835" s="39" t="s">
        <v>307</v>
      </c>
      <c r="T1835" s="43" t="s">
        <v>307</v>
      </c>
      <c r="U1835" s="43"/>
      <c r="V1835" s="43"/>
      <c r="W1835" s="43"/>
      <c r="X1835" s="43"/>
      <c r="Y1835" s="250"/>
    </row>
    <row r="1836" spans="2:25">
      <c r="B1836" s="26"/>
      <c r="C1836" s="59" t="s">
        <v>1609</v>
      </c>
      <c r="D1836" s="59" t="s">
        <v>301</v>
      </c>
      <c r="E1836" s="46">
        <v>5.25</v>
      </c>
      <c r="F1836" s="46">
        <v>4</v>
      </c>
      <c r="G1836" s="46">
        <v>0.875</v>
      </c>
      <c r="H1836" s="46">
        <f t="shared" si="168"/>
        <v>7</v>
      </c>
      <c r="I1836" s="46">
        <f t="shared" si="169"/>
        <v>5.75</v>
      </c>
      <c r="J1836" s="44" t="s">
        <v>302</v>
      </c>
      <c r="K1836" s="46">
        <v>8</v>
      </c>
      <c r="L1836" s="46">
        <v>6.75</v>
      </c>
      <c r="M1836" s="60">
        <v>1</v>
      </c>
      <c r="N1836" s="44">
        <v>4067</v>
      </c>
      <c r="O1836" s="44"/>
      <c r="P1836" s="52"/>
      <c r="Q1836" s="44"/>
      <c r="R1836" s="167"/>
      <c r="S1836" s="45" t="s">
        <v>1169</v>
      </c>
      <c r="T1836" s="49" t="s">
        <v>1610</v>
      </c>
      <c r="U1836" s="49"/>
      <c r="V1836" s="49"/>
      <c r="W1836" s="49"/>
      <c r="X1836" s="49"/>
      <c r="Y1836" s="250"/>
    </row>
    <row r="1837" spans="2:25">
      <c r="B1837" s="26"/>
      <c r="C1837" s="50" t="s">
        <v>1611</v>
      </c>
      <c r="D1837" s="50" t="s">
        <v>306</v>
      </c>
      <c r="E1837" s="40">
        <v>5.25</v>
      </c>
      <c r="F1837" s="40">
        <v>4</v>
      </c>
      <c r="G1837" s="40">
        <v>0.875</v>
      </c>
      <c r="H1837" s="40">
        <f t="shared" si="168"/>
        <v>7</v>
      </c>
      <c r="I1837" s="40">
        <f t="shared" si="169"/>
        <v>5.75</v>
      </c>
      <c r="J1837" s="38" t="s">
        <v>302</v>
      </c>
      <c r="K1837" s="40">
        <v>8</v>
      </c>
      <c r="L1837" s="40">
        <v>6.75</v>
      </c>
      <c r="M1837" s="61">
        <v>1</v>
      </c>
      <c r="N1837" s="38">
        <v>4067</v>
      </c>
      <c r="O1837" s="38"/>
      <c r="P1837" s="42"/>
      <c r="Q1837" s="38"/>
      <c r="R1837" s="168"/>
      <c r="S1837" s="39" t="s">
        <v>307</v>
      </c>
      <c r="T1837" s="43" t="s">
        <v>307</v>
      </c>
      <c r="U1837" s="43"/>
      <c r="V1837" s="43"/>
      <c r="W1837" s="43"/>
      <c r="X1837" s="43"/>
      <c r="Y1837" s="250"/>
    </row>
    <row r="1838" spans="2:25">
      <c r="B1838" s="26"/>
      <c r="C1838" s="59" t="s">
        <v>1612</v>
      </c>
      <c r="D1838" s="59" t="s">
        <v>301</v>
      </c>
      <c r="E1838" s="46">
        <v>5.5</v>
      </c>
      <c r="F1838" s="46">
        <v>3.75</v>
      </c>
      <c r="G1838" s="46">
        <v>0.75</v>
      </c>
      <c r="H1838" s="46">
        <f t="shared" si="168"/>
        <v>7</v>
      </c>
      <c r="I1838" s="46">
        <f t="shared" si="169"/>
        <v>5.25</v>
      </c>
      <c r="J1838" s="44" t="s">
        <v>302</v>
      </c>
      <c r="K1838" s="46">
        <v>8</v>
      </c>
      <c r="L1838" s="46">
        <v>6.25</v>
      </c>
      <c r="M1838" s="60">
        <v>1</v>
      </c>
      <c r="N1838" s="44">
        <v>4068</v>
      </c>
      <c r="O1838" s="44"/>
      <c r="P1838" s="52"/>
      <c r="Q1838" s="44"/>
      <c r="R1838" s="167"/>
      <c r="S1838" s="45" t="s">
        <v>1169</v>
      </c>
      <c r="T1838" s="49" t="s">
        <v>1613</v>
      </c>
      <c r="U1838" s="49"/>
      <c r="V1838" s="49"/>
      <c r="W1838" s="49"/>
      <c r="X1838" s="49"/>
      <c r="Y1838" s="250"/>
    </row>
    <row r="1839" spans="2:25">
      <c r="B1839" s="26"/>
      <c r="C1839" s="50" t="s">
        <v>1614</v>
      </c>
      <c r="D1839" s="50" t="s">
        <v>306</v>
      </c>
      <c r="E1839" s="40">
        <v>5.5</v>
      </c>
      <c r="F1839" s="40">
        <v>3.75</v>
      </c>
      <c r="G1839" s="40">
        <v>0.75</v>
      </c>
      <c r="H1839" s="40">
        <f t="shared" si="168"/>
        <v>7</v>
      </c>
      <c r="I1839" s="40">
        <f t="shared" si="169"/>
        <v>5.25</v>
      </c>
      <c r="J1839" s="38" t="s">
        <v>302</v>
      </c>
      <c r="K1839" s="40">
        <v>8</v>
      </c>
      <c r="L1839" s="40">
        <v>6.25</v>
      </c>
      <c r="M1839" s="61">
        <v>1</v>
      </c>
      <c r="N1839" s="38">
        <v>4068</v>
      </c>
      <c r="O1839" s="38"/>
      <c r="P1839" s="42"/>
      <c r="Q1839" s="38"/>
      <c r="R1839" s="168"/>
      <c r="S1839" s="39" t="s">
        <v>307</v>
      </c>
      <c r="T1839" s="43" t="s">
        <v>307</v>
      </c>
      <c r="U1839" s="43"/>
      <c r="V1839" s="43"/>
      <c r="W1839" s="43"/>
      <c r="X1839" s="43"/>
      <c r="Y1839" s="250"/>
    </row>
    <row r="1840" spans="2:25">
      <c r="B1840" s="26"/>
      <c r="C1840" s="59" t="s">
        <v>1616</v>
      </c>
      <c r="D1840" s="59" t="s">
        <v>301</v>
      </c>
      <c r="E1840" s="46">
        <v>4.625</v>
      </c>
      <c r="F1840" s="46">
        <v>3.875</v>
      </c>
      <c r="G1840" s="46">
        <v>1</v>
      </c>
      <c r="H1840" s="46">
        <f t="shared" si="168"/>
        <v>6.625</v>
      </c>
      <c r="I1840" s="46">
        <f t="shared" si="169"/>
        <v>5.875</v>
      </c>
      <c r="J1840" s="44" t="s">
        <v>302</v>
      </c>
      <c r="K1840" s="46">
        <v>7.625</v>
      </c>
      <c r="L1840" s="46">
        <v>6.875</v>
      </c>
      <c r="M1840" s="60">
        <v>1</v>
      </c>
      <c r="N1840" s="44">
        <v>4069</v>
      </c>
      <c r="O1840" s="44" t="s">
        <v>1615</v>
      </c>
      <c r="P1840" s="52"/>
      <c r="Q1840" s="44"/>
      <c r="R1840" s="167"/>
      <c r="S1840" s="45" t="s">
        <v>1169</v>
      </c>
      <c r="T1840" s="49" t="s">
        <v>1617</v>
      </c>
      <c r="U1840" s="49"/>
      <c r="V1840" s="49"/>
      <c r="W1840" s="49"/>
      <c r="X1840" s="49"/>
      <c r="Y1840" s="250" t="s">
        <v>1615</v>
      </c>
    </row>
    <row r="1841" spans="2:25">
      <c r="B1841" s="26"/>
      <c r="C1841" s="50" t="s">
        <v>1618</v>
      </c>
      <c r="D1841" s="50" t="s">
        <v>306</v>
      </c>
      <c r="E1841" s="40">
        <v>4.625</v>
      </c>
      <c r="F1841" s="40">
        <v>3.875</v>
      </c>
      <c r="G1841" s="40">
        <v>1</v>
      </c>
      <c r="H1841" s="40">
        <f t="shared" si="168"/>
        <v>6.625</v>
      </c>
      <c r="I1841" s="40">
        <f t="shared" si="169"/>
        <v>5.875</v>
      </c>
      <c r="J1841" s="38" t="s">
        <v>302</v>
      </c>
      <c r="K1841" s="40">
        <v>7.625</v>
      </c>
      <c r="L1841" s="40">
        <v>6.875</v>
      </c>
      <c r="M1841" s="61">
        <v>1</v>
      </c>
      <c r="N1841" s="38">
        <v>4069</v>
      </c>
      <c r="O1841" s="38" t="s">
        <v>1615</v>
      </c>
      <c r="P1841" s="42"/>
      <c r="Q1841" s="38"/>
      <c r="R1841" s="168"/>
      <c r="S1841" s="39" t="s">
        <v>307</v>
      </c>
      <c r="T1841" s="43" t="s">
        <v>307</v>
      </c>
      <c r="U1841" s="43"/>
      <c r="V1841" s="43"/>
      <c r="W1841" s="43"/>
      <c r="X1841" s="43"/>
      <c r="Y1841" s="250" t="s">
        <v>1615</v>
      </c>
    </row>
    <row r="1842" spans="2:25">
      <c r="B1842" s="26"/>
      <c r="C1842" s="59" t="s">
        <v>1620</v>
      </c>
      <c r="D1842" s="59" t="s">
        <v>301</v>
      </c>
      <c r="E1842" s="46">
        <v>7</v>
      </c>
      <c r="F1842" s="46">
        <v>2.625</v>
      </c>
      <c r="G1842" s="46">
        <v>0.5625</v>
      </c>
      <c r="H1842" s="46">
        <f t="shared" si="168"/>
        <v>8.125</v>
      </c>
      <c r="I1842" s="46">
        <f t="shared" si="169"/>
        <v>3.75</v>
      </c>
      <c r="J1842" s="44" t="s">
        <v>302</v>
      </c>
      <c r="K1842" s="46">
        <v>9.125</v>
      </c>
      <c r="L1842" s="46">
        <v>8.5</v>
      </c>
      <c r="M1842" s="60">
        <v>2</v>
      </c>
      <c r="N1842" s="44">
        <v>4070</v>
      </c>
      <c r="O1842" s="44" t="s">
        <v>1619</v>
      </c>
      <c r="P1842" s="52"/>
      <c r="Q1842" s="44"/>
      <c r="R1842" s="167"/>
      <c r="S1842" s="45" t="s">
        <v>1169</v>
      </c>
      <c r="T1842" s="49" t="s">
        <v>1621</v>
      </c>
      <c r="U1842" s="49"/>
      <c r="V1842" s="49"/>
      <c r="W1842" s="49"/>
      <c r="X1842" s="49"/>
      <c r="Y1842" s="250" t="s">
        <v>1619</v>
      </c>
    </row>
    <row r="1843" spans="2:25">
      <c r="B1843" s="26"/>
      <c r="C1843" s="50" t="s">
        <v>1622</v>
      </c>
      <c r="D1843" s="50" t="s">
        <v>306</v>
      </c>
      <c r="E1843" s="40">
        <v>7</v>
      </c>
      <c r="F1843" s="40">
        <v>2.625</v>
      </c>
      <c r="G1843" s="40">
        <v>0.5625</v>
      </c>
      <c r="H1843" s="40">
        <f t="shared" si="168"/>
        <v>8.125</v>
      </c>
      <c r="I1843" s="40">
        <f t="shared" si="169"/>
        <v>3.75</v>
      </c>
      <c r="J1843" s="38" t="s">
        <v>302</v>
      </c>
      <c r="K1843" s="40">
        <v>9.125</v>
      </c>
      <c r="L1843" s="40">
        <v>8.5</v>
      </c>
      <c r="M1843" s="61">
        <v>2</v>
      </c>
      <c r="N1843" s="38">
        <v>4070</v>
      </c>
      <c r="O1843" s="38" t="s">
        <v>1619</v>
      </c>
      <c r="P1843" s="42"/>
      <c r="Q1843" s="38"/>
      <c r="R1843" s="168"/>
      <c r="S1843" s="39" t="s">
        <v>307</v>
      </c>
      <c r="T1843" s="43" t="s">
        <v>307</v>
      </c>
      <c r="U1843" s="43"/>
      <c r="V1843" s="43"/>
      <c r="W1843" s="43"/>
      <c r="X1843" s="43"/>
      <c r="Y1843" s="250" t="s">
        <v>1619</v>
      </c>
    </row>
    <row r="1844" spans="2:25">
      <c r="B1844" s="26"/>
      <c r="C1844" s="59" t="s">
        <v>1630</v>
      </c>
      <c r="D1844" s="59" t="s">
        <v>301</v>
      </c>
      <c r="E1844" s="46">
        <v>7.4375</v>
      </c>
      <c r="F1844" s="46">
        <v>2.34375</v>
      </c>
      <c r="G1844" s="46">
        <v>0.4375</v>
      </c>
      <c r="H1844" s="46">
        <f t="shared" si="168"/>
        <v>8.3125</v>
      </c>
      <c r="I1844" s="46">
        <f t="shared" si="169"/>
        <v>3.21875</v>
      </c>
      <c r="J1844" s="44" t="s">
        <v>302</v>
      </c>
      <c r="K1844" s="46">
        <v>9.3125</v>
      </c>
      <c r="L1844" s="46">
        <v>7.4375</v>
      </c>
      <c r="M1844" s="60">
        <v>2</v>
      </c>
      <c r="N1844" s="44">
        <v>4071</v>
      </c>
      <c r="O1844" s="44"/>
      <c r="P1844" s="52"/>
      <c r="Q1844" s="44"/>
      <c r="R1844" s="167"/>
      <c r="S1844" s="45" t="s">
        <v>1169</v>
      </c>
      <c r="T1844" s="49" t="s">
        <v>1631</v>
      </c>
      <c r="U1844" s="49"/>
      <c r="V1844" s="49"/>
      <c r="W1844" s="49"/>
      <c r="X1844" s="49"/>
      <c r="Y1844" s="250"/>
    </row>
    <row r="1845" spans="2:25">
      <c r="B1845" s="26"/>
      <c r="C1845" s="50" t="s">
        <v>1632</v>
      </c>
      <c r="D1845" s="50" t="s">
        <v>306</v>
      </c>
      <c r="E1845" s="40">
        <v>7.4375</v>
      </c>
      <c r="F1845" s="40">
        <v>2.34375</v>
      </c>
      <c r="G1845" s="40">
        <v>0.4375</v>
      </c>
      <c r="H1845" s="40">
        <f t="shared" si="168"/>
        <v>8.3125</v>
      </c>
      <c r="I1845" s="40">
        <f t="shared" si="169"/>
        <v>3.21875</v>
      </c>
      <c r="J1845" s="38" t="s">
        <v>302</v>
      </c>
      <c r="K1845" s="40">
        <v>9.3125</v>
      </c>
      <c r="L1845" s="40">
        <v>7.4375</v>
      </c>
      <c r="M1845" s="61">
        <v>2</v>
      </c>
      <c r="N1845" s="38">
        <v>4071</v>
      </c>
      <c r="O1845" s="38"/>
      <c r="P1845" s="42"/>
      <c r="Q1845" s="38"/>
      <c r="R1845" s="168"/>
      <c r="S1845" s="39" t="s">
        <v>307</v>
      </c>
      <c r="T1845" s="43" t="s">
        <v>307</v>
      </c>
      <c r="U1845" s="43"/>
      <c r="V1845" s="43"/>
      <c r="W1845" s="43"/>
      <c r="X1845" s="43"/>
      <c r="Y1845" s="250"/>
    </row>
    <row r="1846" spans="2:25">
      <c r="B1846" s="26"/>
      <c r="C1846" s="59" t="s">
        <v>1633</v>
      </c>
      <c r="D1846" s="59" t="s">
        <v>301</v>
      </c>
      <c r="E1846" s="46">
        <v>8</v>
      </c>
      <c r="F1846" s="46">
        <v>3</v>
      </c>
      <c r="G1846" s="46">
        <v>0.5</v>
      </c>
      <c r="H1846" s="46">
        <f t="shared" si="168"/>
        <v>9</v>
      </c>
      <c r="I1846" s="46">
        <f t="shared" si="169"/>
        <v>4</v>
      </c>
      <c r="J1846" s="44" t="s">
        <v>302</v>
      </c>
      <c r="K1846" s="46">
        <v>10</v>
      </c>
      <c r="L1846" s="46">
        <v>9</v>
      </c>
      <c r="M1846" s="60">
        <v>2</v>
      </c>
      <c r="N1846" s="44">
        <v>4072</v>
      </c>
      <c r="O1846" s="44"/>
      <c r="P1846" s="52"/>
      <c r="Q1846" s="44"/>
      <c r="R1846" s="167"/>
      <c r="S1846" s="45" t="s">
        <v>1169</v>
      </c>
      <c r="T1846" s="49" t="s">
        <v>1634</v>
      </c>
      <c r="U1846" s="49"/>
      <c r="V1846" s="49"/>
      <c r="W1846" s="49"/>
      <c r="X1846" s="49"/>
      <c r="Y1846" s="250"/>
    </row>
    <row r="1847" spans="2:25">
      <c r="B1847" s="26"/>
      <c r="C1847" s="50" t="s">
        <v>1635</v>
      </c>
      <c r="D1847" s="50" t="s">
        <v>306</v>
      </c>
      <c r="E1847" s="40">
        <v>8</v>
      </c>
      <c r="F1847" s="40">
        <v>3</v>
      </c>
      <c r="G1847" s="40">
        <v>0.5</v>
      </c>
      <c r="H1847" s="40">
        <f t="shared" si="168"/>
        <v>9</v>
      </c>
      <c r="I1847" s="40">
        <f t="shared" si="169"/>
        <v>4</v>
      </c>
      <c r="J1847" s="38" t="s">
        <v>302</v>
      </c>
      <c r="K1847" s="40">
        <v>10</v>
      </c>
      <c r="L1847" s="40">
        <v>9</v>
      </c>
      <c r="M1847" s="61">
        <v>2</v>
      </c>
      <c r="N1847" s="38">
        <v>4072</v>
      </c>
      <c r="O1847" s="38"/>
      <c r="P1847" s="42"/>
      <c r="Q1847" s="38"/>
      <c r="R1847" s="168"/>
      <c r="S1847" s="39" t="s">
        <v>307</v>
      </c>
      <c r="T1847" s="43" t="s">
        <v>307</v>
      </c>
      <c r="U1847" s="43"/>
      <c r="V1847" s="43"/>
      <c r="W1847" s="43"/>
      <c r="X1847" s="43"/>
      <c r="Y1847" s="250"/>
    </row>
    <row r="1848" spans="2:25">
      <c r="B1848" s="26"/>
      <c r="C1848" s="59" t="s">
        <v>1636</v>
      </c>
      <c r="D1848" s="59" t="s">
        <v>301</v>
      </c>
      <c r="E1848" s="46">
        <v>8</v>
      </c>
      <c r="F1848" s="46">
        <v>3</v>
      </c>
      <c r="G1848" s="46">
        <v>0.5</v>
      </c>
      <c r="H1848" s="46">
        <f t="shared" si="168"/>
        <v>9</v>
      </c>
      <c r="I1848" s="46">
        <f t="shared" si="169"/>
        <v>4</v>
      </c>
      <c r="J1848" s="44" t="s">
        <v>302</v>
      </c>
      <c r="K1848" s="46">
        <v>10</v>
      </c>
      <c r="L1848" s="46">
        <v>9</v>
      </c>
      <c r="M1848" s="60">
        <v>2</v>
      </c>
      <c r="N1848" s="44">
        <v>4073</v>
      </c>
      <c r="O1848" s="84"/>
      <c r="P1848" s="52"/>
      <c r="Q1848" s="44"/>
      <c r="R1848" s="167"/>
      <c r="S1848" s="45" t="s">
        <v>1169</v>
      </c>
      <c r="T1848" s="49" t="s">
        <v>1638</v>
      </c>
      <c r="U1848" s="49"/>
      <c r="V1848" s="49"/>
      <c r="W1848" s="49"/>
      <c r="X1848" s="49"/>
      <c r="Y1848" s="252"/>
    </row>
    <row r="1849" spans="2:25">
      <c r="B1849" s="26"/>
      <c r="C1849" s="50" t="s">
        <v>1639</v>
      </c>
      <c r="D1849" s="50" t="s">
        <v>306</v>
      </c>
      <c r="E1849" s="40">
        <v>8</v>
      </c>
      <c r="F1849" s="40">
        <v>3</v>
      </c>
      <c r="G1849" s="40">
        <v>0.5</v>
      </c>
      <c r="H1849" s="40">
        <f t="shared" si="168"/>
        <v>9</v>
      </c>
      <c r="I1849" s="40">
        <f t="shared" si="169"/>
        <v>4</v>
      </c>
      <c r="J1849" s="38" t="s">
        <v>302</v>
      </c>
      <c r="K1849" s="40">
        <v>10</v>
      </c>
      <c r="L1849" s="40">
        <v>9</v>
      </c>
      <c r="M1849" s="61">
        <v>2</v>
      </c>
      <c r="N1849" s="38">
        <v>4073</v>
      </c>
      <c r="O1849" s="85"/>
      <c r="P1849" s="42"/>
      <c r="Q1849" s="38"/>
      <c r="R1849" s="168"/>
      <c r="S1849" s="39" t="s">
        <v>307</v>
      </c>
      <c r="T1849" s="43" t="s">
        <v>307</v>
      </c>
      <c r="U1849" s="43"/>
      <c r="V1849" s="43"/>
      <c r="W1849" s="43"/>
      <c r="X1849" s="43"/>
      <c r="Y1849" s="252"/>
    </row>
    <row r="1850" spans="2:25">
      <c r="B1850" s="26"/>
      <c r="C1850" s="59" t="s">
        <v>1641</v>
      </c>
      <c r="D1850" s="59" t="s">
        <v>301</v>
      </c>
      <c r="E1850" s="46">
        <v>9.5</v>
      </c>
      <c r="F1850" s="46">
        <v>2.1875</v>
      </c>
      <c r="G1850" s="46">
        <v>0.4375</v>
      </c>
      <c r="H1850" s="46">
        <f t="shared" si="168"/>
        <v>10.375</v>
      </c>
      <c r="I1850" s="46">
        <f t="shared" si="169"/>
        <v>3.0625</v>
      </c>
      <c r="J1850" s="44" t="s">
        <v>302</v>
      </c>
      <c r="K1850" s="46">
        <v>11.375</v>
      </c>
      <c r="L1850" s="46">
        <v>7.125</v>
      </c>
      <c r="M1850" s="60">
        <v>2</v>
      </c>
      <c r="N1850" s="44">
        <v>4074</v>
      </c>
      <c r="O1850" s="44" t="s">
        <v>1640</v>
      </c>
      <c r="P1850" s="52"/>
      <c r="Q1850" s="44"/>
      <c r="R1850" s="167"/>
      <c r="S1850" s="45" t="s">
        <v>1169</v>
      </c>
      <c r="T1850" s="49" t="s">
        <v>1642</v>
      </c>
      <c r="U1850" s="49"/>
      <c r="V1850" s="49"/>
      <c r="W1850" s="49"/>
      <c r="X1850" s="49"/>
      <c r="Y1850" s="250" t="s">
        <v>1640</v>
      </c>
    </row>
    <row r="1851" spans="2:25">
      <c r="B1851" s="26"/>
      <c r="C1851" s="50" t="s">
        <v>1643</v>
      </c>
      <c r="D1851" s="50" t="s">
        <v>306</v>
      </c>
      <c r="E1851" s="40">
        <v>9.5</v>
      </c>
      <c r="F1851" s="40">
        <v>2.1875</v>
      </c>
      <c r="G1851" s="40">
        <v>0.4375</v>
      </c>
      <c r="H1851" s="40">
        <f t="shared" si="168"/>
        <v>10.375</v>
      </c>
      <c r="I1851" s="40">
        <f t="shared" si="169"/>
        <v>3.0625</v>
      </c>
      <c r="J1851" s="38" t="s">
        <v>302</v>
      </c>
      <c r="K1851" s="40">
        <v>11.375</v>
      </c>
      <c r="L1851" s="40">
        <v>7.125</v>
      </c>
      <c r="M1851" s="61">
        <v>2</v>
      </c>
      <c r="N1851" s="38">
        <v>4074</v>
      </c>
      <c r="O1851" s="38" t="s">
        <v>1640</v>
      </c>
      <c r="P1851" s="42"/>
      <c r="Q1851" s="38"/>
      <c r="R1851" s="168"/>
      <c r="S1851" s="39" t="s">
        <v>307</v>
      </c>
      <c r="T1851" s="43" t="s">
        <v>307</v>
      </c>
      <c r="U1851" s="43"/>
      <c r="V1851" s="43"/>
      <c r="W1851" s="43"/>
      <c r="X1851" s="43"/>
      <c r="Y1851" s="250" t="s">
        <v>1640</v>
      </c>
    </row>
    <row r="1852" spans="2:25">
      <c r="B1852" s="26"/>
      <c r="C1852" s="59" t="s">
        <v>1644</v>
      </c>
      <c r="D1852" s="59" t="s">
        <v>301</v>
      </c>
      <c r="E1852" s="46">
        <v>9.5</v>
      </c>
      <c r="F1852" s="46">
        <v>2.1875</v>
      </c>
      <c r="G1852" s="46">
        <v>0.4375</v>
      </c>
      <c r="H1852" s="46">
        <f t="shared" si="168"/>
        <v>10.375</v>
      </c>
      <c r="I1852" s="46">
        <f t="shared" si="169"/>
        <v>3.0625</v>
      </c>
      <c r="J1852" s="44" t="s">
        <v>302</v>
      </c>
      <c r="K1852" s="46">
        <v>11.375</v>
      </c>
      <c r="L1852" s="46">
        <v>7.125</v>
      </c>
      <c r="M1852" s="60">
        <v>2</v>
      </c>
      <c r="N1852" s="44">
        <v>4075</v>
      </c>
      <c r="O1852" s="44" t="s">
        <v>1640</v>
      </c>
      <c r="P1852" s="52"/>
      <c r="Q1852" s="44"/>
      <c r="R1852" s="167"/>
      <c r="S1852" s="45" t="s">
        <v>1169</v>
      </c>
      <c r="T1852" s="49" t="s">
        <v>1642</v>
      </c>
      <c r="U1852" s="49"/>
      <c r="V1852" s="49"/>
      <c r="W1852" s="49"/>
      <c r="X1852" s="49"/>
      <c r="Y1852" s="250" t="s">
        <v>1640</v>
      </c>
    </row>
    <row r="1853" spans="2:25">
      <c r="B1853" s="26"/>
      <c r="C1853" s="50" t="s">
        <v>1645</v>
      </c>
      <c r="D1853" s="50" t="s">
        <v>306</v>
      </c>
      <c r="E1853" s="40">
        <v>9.5</v>
      </c>
      <c r="F1853" s="40">
        <v>2.1875</v>
      </c>
      <c r="G1853" s="40">
        <v>0.4375</v>
      </c>
      <c r="H1853" s="40">
        <f t="shared" si="168"/>
        <v>10.375</v>
      </c>
      <c r="I1853" s="40">
        <f t="shared" si="169"/>
        <v>3.0625</v>
      </c>
      <c r="J1853" s="38" t="s">
        <v>302</v>
      </c>
      <c r="K1853" s="40">
        <v>11.375</v>
      </c>
      <c r="L1853" s="40">
        <v>7.125</v>
      </c>
      <c r="M1853" s="61">
        <v>2</v>
      </c>
      <c r="N1853" s="38">
        <v>4075</v>
      </c>
      <c r="O1853" s="38" t="s">
        <v>1640</v>
      </c>
      <c r="P1853" s="42"/>
      <c r="Q1853" s="38"/>
      <c r="R1853" s="168"/>
      <c r="S1853" s="39" t="s">
        <v>307</v>
      </c>
      <c r="T1853" s="43" t="s">
        <v>307</v>
      </c>
      <c r="U1853" s="43"/>
      <c r="V1853" s="43"/>
      <c r="W1853" s="43"/>
      <c r="X1853" s="43"/>
      <c r="Y1853" s="250" t="s">
        <v>1640</v>
      </c>
    </row>
    <row r="1854" spans="2:25">
      <c r="B1854" s="26"/>
      <c r="C1854" s="59" t="s">
        <v>1646</v>
      </c>
      <c r="D1854" s="59" t="s">
        <v>301</v>
      </c>
      <c r="E1854" s="46">
        <v>12.25</v>
      </c>
      <c r="F1854" s="46">
        <v>5.875</v>
      </c>
      <c r="G1854" s="46">
        <v>0.625</v>
      </c>
      <c r="H1854" s="46">
        <f t="shared" si="168"/>
        <v>13.5</v>
      </c>
      <c r="I1854" s="46">
        <f t="shared" si="169"/>
        <v>7.125</v>
      </c>
      <c r="J1854" s="44" t="s">
        <v>302</v>
      </c>
      <c r="K1854" s="46">
        <v>14.5</v>
      </c>
      <c r="L1854" s="46">
        <v>8.125</v>
      </c>
      <c r="M1854" s="60">
        <v>1</v>
      </c>
      <c r="N1854" s="44">
        <v>4076</v>
      </c>
      <c r="O1854" s="44"/>
      <c r="P1854" s="52"/>
      <c r="Q1854" s="44"/>
      <c r="R1854" s="167"/>
      <c r="S1854" s="45" t="s">
        <v>1169</v>
      </c>
      <c r="T1854" s="49" t="s">
        <v>1647</v>
      </c>
      <c r="U1854" s="49"/>
      <c r="V1854" s="49"/>
      <c r="W1854" s="49"/>
      <c r="X1854" s="49"/>
      <c r="Y1854" s="250"/>
    </row>
    <row r="1855" spans="2:25">
      <c r="B1855" s="26"/>
      <c r="C1855" s="50" t="s">
        <v>1648</v>
      </c>
      <c r="D1855" s="50" t="s">
        <v>306</v>
      </c>
      <c r="E1855" s="40">
        <v>12.25</v>
      </c>
      <c r="F1855" s="40">
        <v>5.875</v>
      </c>
      <c r="G1855" s="40">
        <v>0.625</v>
      </c>
      <c r="H1855" s="40">
        <f t="shared" si="168"/>
        <v>13.5</v>
      </c>
      <c r="I1855" s="40">
        <f t="shared" si="169"/>
        <v>7.125</v>
      </c>
      <c r="J1855" s="38" t="s">
        <v>302</v>
      </c>
      <c r="K1855" s="40">
        <v>14.5</v>
      </c>
      <c r="L1855" s="40">
        <v>8.125</v>
      </c>
      <c r="M1855" s="61">
        <v>1</v>
      </c>
      <c r="N1855" s="38">
        <v>4076</v>
      </c>
      <c r="O1855" s="38"/>
      <c r="P1855" s="42"/>
      <c r="Q1855" s="38"/>
      <c r="R1855" s="168"/>
      <c r="S1855" s="39" t="s">
        <v>307</v>
      </c>
      <c r="T1855" s="43" t="s">
        <v>307</v>
      </c>
      <c r="U1855" s="43"/>
      <c r="V1855" s="43"/>
      <c r="W1855" s="43"/>
      <c r="X1855" s="43"/>
      <c r="Y1855" s="250"/>
    </row>
    <row r="1856" spans="2:25">
      <c r="B1856" s="26"/>
      <c r="C1856" s="59" t="s">
        <v>1650</v>
      </c>
      <c r="D1856" s="59" t="s">
        <v>301</v>
      </c>
      <c r="E1856" s="46">
        <v>14.25</v>
      </c>
      <c r="F1856" s="46">
        <v>9.4375</v>
      </c>
      <c r="G1856" s="46">
        <v>1.125</v>
      </c>
      <c r="H1856" s="46">
        <f t="shared" si="168"/>
        <v>16.5</v>
      </c>
      <c r="I1856" s="46">
        <f t="shared" si="169"/>
        <v>11.6875</v>
      </c>
      <c r="J1856" s="44" t="s">
        <v>302</v>
      </c>
      <c r="K1856" s="46">
        <v>17.5</v>
      </c>
      <c r="L1856" s="46">
        <v>12.6875</v>
      </c>
      <c r="M1856" s="60">
        <v>1</v>
      </c>
      <c r="N1856" s="44">
        <v>4077</v>
      </c>
      <c r="O1856" s="44" t="s">
        <v>1649</v>
      </c>
      <c r="P1856" s="52"/>
      <c r="Q1856" s="44"/>
      <c r="R1856" s="167"/>
      <c r="S1856" s="45" t="s">
        <v>1169</v>
      </c>
      <c r="T1856" s="49" t="s">
        <v>1651</v>
      </c>
      <c r="U1856" s="49"/>
      <c r="V1856" s="49"/>
      <c r="W1856" s="49"/>
      <c r="X1856" s="49"/>
      <c r="Y1856" s="250" t="s">
        <v>1649</v>
      </c>
    </row>
    <row r="1857" spans="2:25">
      <c r="B1857" s="26"/>
      <c r="C1857" s="50" t="s">
        <v>1652</v>
      </c>
      <c r="D1857" s="50" t="s">
        <v>306</v>
      </c>
      <c r="E1857" s="40">
        <v>14.25</v>
      </c>
      <c r="F1857" s="40">
        <v>9.4375</v>
      </c>
      <c r="G1857" s="40">
        <v>1.125</v>
      </c>
      <c r="H1857" s="40">
        <f t="shared" si="168"/>
        <v>16.5</v>
      </c>
      <c r="I1857" s="40">
        <f t="shared" si="169"/>
        <v>11.6875</v>
      </c>
      <c r="J1857" s="38" t="s">
        <v>302</v>
      </c>
      <c r="K1857" s="40">
        <v>17.5</v>
      </c>
      <c r="L1857" s="40">
        <v>12.6875</v>
      </c>
      <c r="M1857" s="61">
        <v>1</v>
      </c>
      <c r="N1857" s="38">
        <v>4077</v>
      </c>
      <c r="O1857" s="38" t="s">
        <v>1649</v>
      </c>
      <c r="P1857" s="42"/>
      <c r="Q1857" s="38"/>
      <c r="R1857" s="168"/>
      <c r="S1857" s="39" t="s">
        <v>307</v>
      </c>
      <c r="T1857" s="43" t="s">
        <v>307</v>
      </c>
      <c r="U1857" s="43"/>
      <c r="V1857" s="43"/>
      <c r="W1857" s="43"/>
      <c r="X1857" s="43"/>
      <c r="Y1857" s="250" t="s">
        <v>1649</v>
      </c>
    </row>
    <row r="1858" spans="2:25">
      <c r="B1858" s="26"/>
      <c r="C1858" s="59" t="s">
        <v>1653</v>
      </c>
      <c r="D1858" s="59" t="s">
        <v>301</v>
      </c>
      <c r="E1858" s="46">
        <v>14.25</v>
      </c>
      <c r="F1858" s="46">
        <v>9.4375</v>
      </c>
      <c r="G1858" s="46">
        <v>0.6875</v>
      </c>
      <c r="H1858" s="46">
        <f t="shared" si="168"/>
        <v>15.625</v>
      </c>
      <c r="I1858" s="46">
        <f t="shared" si="169"/>
        <v>10.8125</v>
      </c>
      <c r="J1858" s="44" t="s">
        <v>302</v>
      </c>
      <c r="K1858" s="46">
        <v>16.625</v>
      </c>
      <c r="L1858" s="46">
        <v>11.8125</v>
      </c>
      <c r="M1858" s="60">
        <v>1</v>
      </c>
      <c r="N1858" s="44">
        <v>4078</v>
      </c>
      <c r="O1858" s="44" t="s">
        <v>1649</v>
      </c>
      <c r="P1858" s="52"/>
      <c r="Q1858" s="44"/>
      <c r="R1858" s="167"/>
      <c r="S1858" s="45" t="s">
        <v>1169</v>
      </c>
      <c r="T1858" s="49" t="s">
        <v>1654</v>
      </c>
      <c r="U1858" s="49"/>
      <c r="V1858" s="49"/>
      <c r="W1858" s="49"/>
      <c r="X1858" s="49"/>
      <c r="Y1858" s="250" t="s">
        <v>1649</v>
      </c>
    </row>
    <row r="1859" spans="2:25">
      <c r="B1859" s="26"/>
      <c r="C1859" s="50" t="s">
        <v>1655</v>
      </c>
      <c r="D1859" s="50" t="s">
        <v>306</v>
      </c>
      <c r="E1859" s="40">
        <v>14.25</v>
      </c>
      <c r="F1859" s="40">
        <v>9.4375</v>
      </c>
      <c r="G1859" s="40">
        <v>0.6875</v>
      </c>
      <c r="H1859" s="40">
        <f t="shared" si="168"/>
        <v>15.625</v>
      </c>
      <c r="I1859" s="40">
        <f t="shared" si="169"/>
        <v>10.8125</v>
      </c>
      <c r="J1859" s="38" t="s">
        <v>302</v>
      </c>
      <c r="K1859" s="40">
        <v>16.625</v>
      </c>
      <c r="L1859" s="40">
        <v>11.8125</v>
      </c>
      <c r="M1859" s="61">
        <v>1</v>
      </c>
      <c r="N1859" s="38">
        <v>4078</v>
      </c>
      <c r="O1859" s="38" t="s">
        <v>1649</v>
      </c>
      <c r="P1859" s="42"/>
      <c r="Q1859" s="38"/>
      <c r="R1859" s="168"/>
      <c r="S1859" s="39" t="s">
        <v>307</v>
      </c>
      <c r="T1859" s="43" t="s">
        <v>307</v>
      </c>
      <c r="U1859" s="43"/>
      <c r="V1859" s="43"/>
      <c r="W1859" s="43"/>
      <c r="X1859" s="43"/>
      <c r="Y1859" s="250" t="s">
        <v>1649</v>
      </c>
    </row>
    <row r="1860" spans="2:25">
      <c r="B1860" s="26"/>
      <c r="C1860" s="59" t="s">
        <v>1656</v>
      </c>
      <c r="D1860" s="59" t="s">
        <v>301</v>
      </c>
      <c r="E1860" s="46">
        <v>10</v>
      </c>
      <c r="F1860" s="46">
        <v>8.5</v>
      </c>
      <c r="G1860" s="46">
        <v>1.1875</v>
      </c>
      <c r="H1860" s="46">
        <f t="shared" si="168"/>
        <v>12.375</v>
      </c>
      <c r="I1860" s="46">
        <f t="shared" si="169"/>
        <v>10.875</v>
      </c>
      <c r="J1860" s="44" t="s">
        <v>302</v>
      </c>
      <c r="K1860" s="46">
        <v>13.375</v>
      </c>
      <c r="L1860" s="46">
        <v>11.875</v>
      </c>
      <c r="M1860" s="60">
        <v>1</v>
      </c>
      <c r="N1860" s="44">
        <v>4079</v>
      </c>
      <c r="O1860" s="44"/>
      <c r="P1860" s="52"/>
      <c r="Q1860" s="44"/>
      <c r="R1860" s="167"/>
      <c r="S1860" s="45" t="s">
        <v>1169</v>
      </c>
      <c r="T1860" s="49" t="s">
        <v>1657</v>
      </c>
      <c r="U1860" s="49"/>
      <c r="V1860" s="49"/>
      <c r="W1860" s="49"/>
      <c r="X1860" s="49"/>
      <c r="Y1860" s="250"/>
    </row>
    <row r="1861" spans="2:25">
      <c r="B1861" s="26"/>
      <c r="C1861" s="50" t="s">
        <v>1658</v>
      </c>
      <c r="D1861" s="50" t="s">
        <v>306</v>
      </c>
      <c r="E1861" s="40">
        <v>10</v>
      </c>
      <c r="F1861" s="40">
        <v>8.5</v>
      </c>
      <c r="G1861" s="40">
        <v>1.1875</v>
      </c>
      <c r="H1861" s="40">
        <f t="shared" si="168"/>
        <v>12.375</v>
      </c>
      <c r="I1861" s="40">
        <f t="shared" si="169"/>
        <v>10.875</v>
      </c>
      <c r="J1861" s="38" t="s">
        <v>302</v>
      </c>
      <c r="K1861" s="40">
        <v>13.375</v>
      </c>
      <c r="L1861" s="40">
        <v>11.875</v>
      </c>
      <c r="M1861" s="61">
        <v>1</v>
      </c>
      <c r="N1861" s="38">
        <v>4079</v>
      </c>
      <c r="O1861" s="38"/>
      <c r="P1861" s="42"/>
      <c r="Q1861" s="38"/>
      <c r="R1861" s="168"/>
      <c r="S1861" s="39" t="s">
        <v>307</v>
      </c>
      <c r="T1861" s="43" t="s">
        <v>307</v>
      </c>
      <c r="U1861" s="43"/>
      <c r="V1861" s="43"/>
      <c r="W1861" s="43"/>
      <c r="X1861" s="43"/>
      <c r="Y1861" s="250"/>
    </row>
    <row r="1862" spans="2:25">
      <c r="B1862" s="26"/>
      <c r="C1862" s="59" t="s">
        <v>1659</v>
      </c>
      <c r="D1862" s="59" t="s">
        <v>301</v>
      </c>
      <c r="E1862" s="46">
        <v>9.25</v>
      </c>
      <c r="F1862" s="46">
        <v>6.375</v>
      </c>
      <c r="G1862" s="46">
        <v>0.8125</v>
      </c>
      <c r="H1862" s="46">
        <f t="shared" si="168"/>
        <v>10.875</v>
      </c>
      <c r="I1862" s="46">
        <f t="shared" si="169"/>
        <v>8</v>
      </c>
      <c r="J1862" s="44" t="s">
        <v>302</v>
      </c>
      <c r="K1862" s="46">
        <v>11.875</v>
      </c>
      <c r="L1862" s="46">
        <v>9</v>
      </c>
      <c r="M1862" s="60">
        <v>1</v>
      </c>
      <c r="N1862" s="44">
        <v>4080</v>
      </c>
      <c r="O1862" s="44"/>
      <c r="P1862" s="52"/>
      <c r="Q1862" s="44"/>
      <c r="R1862" s="167"/>
      <c r="S1862" s="45" t="s">
        <v>1169</v>
      </c>
      <c r="T1862" s="49" t="s">
        <v>1660</v>
      </c>
      <c r="U1862" s="49"/>
      <c r="V1862" s="49"/>
      <c r="W1862" s="49"/>
      <c r="X1862" s="49"/>
      <c r="Y1862" s="250"/>
    </row>
    <row r="1863" spans="2:25">
      <c r="B1863" s="26"/>
      <c r="C1863" s="50" t="s">
        <v>1661</v>
      </c>
      <c r="D1863" s="50" t="s">
        <v>306</v>
      </c>
      <c r="E1863" s="40">
        <v>9.25</v>
      </c>
      <c r="F1863" s="40">
        <v>6.375</v>
      </c>
      <c r="G1863" s="40">
        <v>0.8125</v>
      </c>
      <c r="H1863" s="40">
        <f t="shared" si="168"/>
        <v>10.875</v>
      </c>
      <c r="I1863" s="40">
        <f t="shared" si="169"/>
        <v>8</v>
      </c>
      <c r="J1863" s="38" t="s">
        <v>302</v>
      </c>
      <c r="K1863" s="40">
        <v>11.875</v>
      </c>
      <c r="L1863" s="40">
        <v>9</v>
      </c>
      <c r="M1863" s="61">
        <v>1</v>
      </c>
      <c r="N1863" s="38">
        <v>4080</v>
      </c>
      <c r="O1863" s="38"/>
      <c r="P1863" s="42"/>
      <c r="Q1863" s="38"/>
      <c r="R1863" s="168"/>
      <c r="S1863" s="39" t="s">
        <v>307</v>
      </c>
      <c r="T1863" s="43" t="s">
        <v>307</v>
      </c>
      <c r="U1863" s="43"/>
      <c r="V1863" s="43"/>
      <c r="W1863" s="43"/>
      <c r="X1863" s="43"/>
      <c r="Y1863" s="250"/>
    </row>
    <row r="1864" spans="2:25">
      <c r="B1864" s="26"/>
      <c r="C1864" s="59" t="s">
        <v>1662</v>
      </c>
      <c r="D1864" s="59" t="s">
        <v>301</v>
      </c>
      <c r="E1864" s="46">
        <v>9.4375</v>
      </c>
      <c r="F1864" s="46">
        <v>7.5</v>
      </c>
      <c r="G1864" s="46">
        <v>0.8125</v>
      </c>
      <c r="H1864" s="46">
        <f t="shared" si="168"/>
        <v>11.0625</v>
      </c>
      <c r="I1864" s="46">
        <f t="shared" si="169"/>
        <v>9.125</v>
      </c>
      <c r="J1864" s="44" t="s">
        <v>302</v>
      </c>
      <c r="K1864" s="46">
        <v>12.0625</v>
      </c>
      <c r="L1864" s="46">
        <v>10.125</v>
      </c>
      <c r="M1864" s="60">
        <v>1</v>
      </c>
      <c r="N1864" s="44">
        <v>4081</v>
      </c>
      <c r="O1864" s="44"/>
      <c r="P1864" s="52"/>
      <c r="Q1864" s="44"/>
      <c r="R1864" s="167"/>
      <c r="S1864" s="45" t="s">
        <v>1169</v>
      </c>
      <c r="T1864" s="49" t="s">
        <v>1663</v>
      </c>
      <c r="U1864" s="49"/>
      <c r="V1864" s="49"/>
      <c r="W1864" s="49"/>
      <c r="X1864" s="49"/>
      <c r="Y1864" s="250"/>
    </row>
    <row r="1865" spans="2:25">
      <c r="B1865" s="26"/>
      <c r="C1865" s="50" t="s">
        <v>1664</v>
      </c>
      <c r="D1865" s="50" t="s">
        <v>306</v>
      </c>
      <c r="E1865" s="40">
        <v>9.4375</v>
      </c>
      <c r="F1865" s="40">
        <v>7.5</v>
      </c>
      <c r="G1865" s="40">
        <v>0.8125</v>
      </c>
      <c r="H1865" s="40">
        <f t="shared" si="168"/>
        <v>11.0625</v>
      </c>
      <c r="I1865" s="40">
        <f t="shared" si="169"/>
        <v>9.125</v>
      </c>
      <c r="J1865" s="38" t="s">
        <v>302</v>
      </c>
      <c r="K1865" s="40">
        <v>12.0625</v>
      </c>
      <c r="L1865" s="40">
        <v>10.125</v>
      </c>
      <c r="M1865" s="61">
        <v>1</v>
      </c>
      <c r="N1865" s="38">
        <v>4081</v>
      </c>
      <c r="O1865" s="38"/>
      <c r="P1865" s="42"/>
      <c r="Q1865" s="38"/>
      <c r="R1865" s="168"/>
      <c r="S1865" s="39" t="s">
        <v>307</v>
      </c>
      <c r="T1865" s="43" t="s">
        <v>307</v>
      </c>
      <c r="U1865" s="43"/>
      <c r="V1865" s="43"/>
      <c r="W1865" s="43"/>
      <c r="X1865" s="43"/>
      <c r="Y1865" s="250"/>
    </row>
    <row r="1866" spans="2:25">
      <c r="B1866" s="26"/>
      <c r="C1866" s="59" t="s">
        <v>1665</v>
      </c>
      <c r="D1866" s="59" t="s">
        <v>301</v>
      </c>
      <c r="E1866" s="46">
        <v>7</v>
      </c>
      <c r="F1866" s="46">
        <v>7</v>
      </c>
      <c r="G1866" s="46">
        <v>0.8125</v>
      </c>
      <c r="H1866" s="46">
        <f t="shared" si="168"/>
        <v>8.625</v>
      </c>
      <c r="I1866" s="46">
        <f t="shared" si="169"/>
        <v>8.625</v>
      </c>
      <c r="J1866" s="44" t="s">
        <v>302</v>
      </c>
      <c r="K1866" s="46">
        <v>9.625</v>
      </c>
      <c r="L1866" s="46">
        <v>9.625</v>
      </c>
      <c r="M1866" s="60">
        <v>1</v>
      </c>
      <c r="N1866" s="44">
        <v>4082</v>
      </c>
      <c r="O1866" s="44"/>
      <c r="P1866" s="52"/>
      <c r="Q1866" s="44"/>
      <c r="R1866" s="167"/>
      <c r="S1866" s="45" t="s">
        <v>1169</v>
      </c>
      <c r="T1866" s="49" t="s">
        <v>1668</v>
      </c>
      <c r="U1866" s="49"/>
      <c r="V1866" s="49"/>
      <c r="W1866" s="49"/>
      <c r="X1866" s="49"/>
      <c r="Y1866" s="250"/>
    </row>
    <row r="1867" spans="2:25">
      <c r="B1867" s="26"/>
      <c r="C1867" s="50" t="s">
        <v>1669</v>
      </c>
      <c r="D1867" s="50" t="s">
        <v>306</v>
      </c>
      <c r="E1867" s="40">
        <v>7</v>
      </c>
      <c r="F1867" s="40">
        <v>7</v>
      </c>
      <c r="G1867" s="40">
        <v>0.8125</v>
      </c>
      <c r="H1867" s="40">
        <f t="shared" si="168"/>
        <v>8.625</v>
      </c>
      <c r="I1867" s="40">
        <f t="shared" si="169"/>
        <v>8.625</v>
      </c>
      <c r="J1867" s="38" t="s">
        <v>302</v>
      </c>
      <c r="K1867" s="40">
        <v>9.625</v>
      </c>
      <c r="L1867" s="40">
        <v>9.625</v>
      </c>
      <c r="M1867" s="61">
        <v>1</v>
      </c>
      <c r="N1867" s="38">
        <v>4082</v>
      </c>
      <c r="O1867" s="38"/>
      <c r="P1867" s="42"/>
      <c r="Q1867" s="38"/>
      <c r="R1867" s="168"/>
      <c r="S1867" s="39" t="s">
        <v>307</v>
      </c>
      <c r="T1867" s="43" t="s">
        <v>307</v>
      </c>
      <c r="U1867" s="43"/>
      <c r="V1867" s="43"/>
      <c r="W1867" s="43"/>
      <c r="X1867" s="43"/>
      <c r="Y1867" s="250"/>
    </row>
    <row r="1868" spans="2:25">
      <c r="B1868" s="26"/>
      <c r="C1868" s="59" t="s">
        <v>1670</v>
      </c>
      <c r="D1868" s="59" t="s">
        <v>301</v>
      </c>
      <c r="E1868" s="46">
        <v>7</v>
      </c>
      <c r="F1868" s="46">
        <v>5.25</v>
      </c>
      <c r="G1868" s="46">
        <v>0.75</v>
      </c>
      <c r="H1868" s="46">
        <f t="shared" si="168"/>
        <v>8.5</v>
      </c>
      <c r="I1868" s="46">
        <f t="shared" si="169"/>
        <v>6.75</v>
      </c>
      <c r="J1868" s="44" t="s">
        <v>302</v>
      </c>
      <c r="K1868" s="46">
        <v>9.5</v>
      </c>
      <c r="L1868" s="46">
        <v>7.75</v>
      </c>
      <c r="M1868" s="60">
        <v>1</v>
      </c>
      <c r="N1868" s="44">
        <v>4083</v>
      </c>
      <c r="O1868" s="44"/>
      <c r="P1868" s="52"/>
      <c r="Q1868" s="44"/>
      <c r="R1868" s="167"/>
      <c r="S1868" s="45" t="s">
        <v>1169</v>
      </c>
      <c r="T1868" s="49" t="s">
        <v>1671</v>
      </c>
      <c r="U1868" s="49"/>
      <c r="V1868" s="49"/>
      <c r="W1868" s="49"/>
      <c r="X1868" s="49"/>
      <c r="Y1868" s="250"/>
    </row>
    <row r="1869" spans="2:25">
      <c r="B1869" s="26"/>
      <c r="C1869" s="50" t="s">
        <v>1672</v>
      </c>
      <c r="D1869" s="50" t="s">
        <v>306</v>
      </c>
      <c r="E1869" s="40">
        <v>7</v>
      </c>
      <c r="F1869" s="40">
        <v>5.25</v>
      </c>
      <c r="G1869" s="40">
        <v>0.75</v>
      </c>
      <c r="H1869" s="40">
        <f t="shared" si="168"/>
        <v>8.5</v>
      </c>
      <c r="I1869" s="40">
        <f t="shared" si="169"/>
        <v>6.75</v>
      </c>
      <c r="J1869" s="38" t="s">
        <v>302</v>
      </c>
      <c r="K1869" s="40">
        <v>9.5</v>
      </c>
      <c r="L1869" s="40">
        <v>7.75</v>
      </c>
      <c r="M1869" s="61">
        <v>1</v>
      </c>
      <c r="N1869" s="38">
        <v>4083</v>
      </c>
      <c r="O1869" s="38"/>
      <c r="P1869" s="42"/>
      <c r="Q1869" s="38"/>
      <c r="R1869" s="168"/>
      <c r="S1869" s="39" t="s">
        <v>307</v>
      </c>
      <c r="T1869" s="43" t="s">
        <v>307</v>
      </c>
      <c r="U1869" s="43"/>
      <c r="V1869" s="43"/>
      <c r="W1869" s="43"/>
      <c r="X1869" s="43"/>
      <c r="Y1869" s="250"/>
    </row>
    <row r="1870" spans="2:25">
      <c r="B1870" s="26"/>
      <c r="C1870" s="59" t="s">
        <v>1673</v>
      </c>
      <c r="D1870" s="59" t="s">
        <v>301</v>
      </c>
      <c r="E1870" s="46">
        <v>8</v>
      </c>
      <c r="F1870" s="46">
        <v>7.125</v>
      </c>
      <c r="G1870" s="46">
        <v>1</v>
      </c>
      <c r="H1870" s="46">
        <f t="shared" si="168"/>
        <v>10</v>
      </c>
      <c r="I1870" s="46">
        <f t="shared" si="169"/>
        <v>9.125</v>
      </c>
      <c r="J1870" s="44" t="s">
        <v>302</v>
      </c>
      <c r="K1870" s="46">
        <v>11</v>
      </c>
      <c r="L1870" s="46">
        <v>10.125</v>
      </c>
      <c r="M1870" s="60">
        <v>1</v>
      </c>
      <c r="N1870" s="44">
        <v>4084</v>
      </c>
      <c r="O1870" s="44"/>
      <c r="P1870" s="52"/>
      <c r="Q1870" s="44"/>
      <c r="R1870" s="167"/>
      <c r="S1870" s="45" t="s">
        <v>1169</v>
      </c>
      <c r="T1870" s="49" t="s">
        <v>1674</v>
      </c>
      <c r="U1870" s="49"/>
      <c r="V1870" s="49"/>
      <c r="W1870" s="49"/>
      <c r="X1870" s="49"/>
      <c r="Y1870" s="250"/>
    </row>
    <row r="1871" spans="2:25">
      <c r="B1871" s="26"/>
      <c r="C1871" s="50" t="s">
        <v>1675</v>
      </c>
      <c r="D1871" s="50" t="s">
        <v>306</v>
      </c>
      <c r="E1871" s="40">
        <v>8</v>
      </c>
      <c r="F1871" s="40">
        <v>7.125</v>
      </c>
      <c r="G1871" s="40">
        <v>1</v>
      </c>
      <c r="H1871" s="40">
        <f t="shared" si="168"/>
        <v>10</v>
      </c>
      <c r="I1871" s="40">
        <f t="shared" si="169"/>
        <v>9.125</v>
      </c>
      <c r="J1871" s="38" t="s">
        <v>302</v>
      </c>
      <c r="K1871" s="40">
        <v>11</v>
      </c>
      <c r="L1871" s="40">
        <v>10.125</v>
      </c>
      <c r="M1871" s="61">
        <v>1</v>
      </c>
      <c r="N1871" s="38">
        <v>4084</v>
      </c>
      <c r="O1871" s="38"/>
      <c r="P1871" s="42"/>
      <c r="Q1871" s="38"/>
      <c r="R1871" s="168"/>
      <c r="S1871" s="39" t="s">
        <v>307</v>
      </c>
      <c r="T1871" s="43" t="s">
        <v>307</v>
      </c>
      <c r="U1871" s="43"/>
      <c r="V1871" s="43"/>
      <c r="W1871" s="43"/>
      <c r="X1871" s="43"/>
      <c r="Y1871" s="250"/>
    </row>
    <row r="1872" spans="2:25">
      <c r="B1872" s="26"/>
      <c r="C1872" s="59" t="s">
        <v>1676</v>
      </c>
      <c r="D1872" s="59" t="s">
        <v>301</v>
      </c>
      <c r="E1872" s="46">
        <v>7.375</v>
      </c>
      <c r="F1872" s="46">
        <v>6.1875</v>
      </c>
      <c r="G1872" s="46">
        <v>0.625</v>
      </c>
      <c r="H1872" s="46">
        <f t="shared" si="168"/>
        <v>8.625</v>
      </c>
      <c r="I1872" s="46">
        <f t="shared" si="169"/>
        <v>7.4375</v>
      </c>
      <c r="J1872" s="44" t="s">
        <v>302</v>
      </c>
      <c r="K1872" s="46">
        <v>9.625</v>
      </c>
      <c r="L1872" s="46">
        <v>8.4375</v>
      </c>
      <c r="M1872" s="60">
        <v>1</v>
      </c>
      <c r="N1872" s="44">
        <v>4085</v>
      </c>
      <c r="O1872" s="44"/>
      <c r="P1872" s="52"/>
      <c r="Q1872" s="44"/>
      <c r="R1872" s="167"/>
      <c r="S1872" s="45" t="s">
        <v>1169</v>
      </c>
      <c r="T1872" s="49" t="s">
        <v>1677</v>
      </c>
      <c r="U1872" s="49"/>
      <c r="V1872" s="49"/>
      <c r="W1872" s="49"/>
      <c r="X1872" s="49"/>
      <c r="Y1872" s="250"/>
    </row>
    <row r="1873" spans="2:25">
      <c r="B1873" s="26"/>
      <c r="C1873" s="50" t="s">
        <v>1678</v>
      </c>
      <c r="D1873" s="50" t="s">
        <v>306</v>
      </c>
      <c r="E1873" s="40">
        <v>7.375</v>
      </c>
      <c r="F1873" s="40">
        <v>6.1875</v>
      </c>
      <c r="G1873" s="40">
        <v>0.625</v>
      </c>
      <c r="H1873" s="40">
        <f t="shared" si="168"/>
        <v>8.625</v>
      </c>
      <c r="I1873" s="40">
        <f t="shared" si="169"/>
        <v>7.4375</v>
      </c>
      <c r="J1873" s="38" t="s">
        <v>302</v>
      </c>
      <c r="K1873" s="40">
        <v>9.625</v>
      </c>
      <c r="L1873" s="40">
        <v>8.4375</v>
      </c>
      <c r="M1873" s="61">
        <v>1</v>
      </c>
      <c r="N1873" s="38">
        <v>4085</v>
      </c>
      <c r="O1873" s="38"/>
      <c r="P1873" s="42"/>
      <c r="Q1873" s="38"/>
      <c r="R1873" s="168"/>
      <c r="S1873" s="39" t="s">
        <v>307</v>
      </c>
      <c r="T1873" s="43" t="s">
        <v>307</v>
      </c>
      <c r="U1873" s="43"/>
      <c r="V1873" s="43"/>
      <c r="W1873" s="43"/>
      <c r="X1873" s="43"/>
      <c r="Y1873" s="250"/>
    </row>
    <row r="1874" spans="2:25">
      <c r="B1874" s="26"/>
      <c r="C1874" s="59" t="s">
        <v>1679</v>
      </c>
      <c r="D1874" s="59" t="s">
        <v>301</v>
      </c>
      <c r="E1874" s="46">
        <v>6</v>
      </c>
      <c r="F1874" s="46">
        <v>5.75</v>
      </c>
      <c r="G1874" s="46">
        <v>0.625</v>
      </c>
      <c r="H1874" s="46">
        <f t="shared" si="168"/>
        <v>7.25</v>
      </c>
      <c r="I1874" s="46">
        <f t="shared" si="169"/>
        <v>7</v>
      </c>
      <c r="J1874" s="44" t="s">
        <v>302</v>
      </c>
      <c r="K1874" s="46">
        <v>8.25</v>
      </c>
      <c r="L1874" s="46">
        <v>8</v>
      </c>
      <c r="M1874" s="60">
        <v>1</v>
      </c>
      <c r="N1874" s="44">
        <v>4086</v>
      </c>
      <c r="O1874" s="44"/>
      <c r="P1874" s="52"/>
      <c r="Q1874" s="44"/>
      <c r="R1874" s="167"/>
      <c r="S1874" s="45" t="s">
        <v>1169</v>
      </c>
      <c r="T1874" s="49" t="s">
        <v>1680</v>
      </c>
      <c r="U1874" s="49"/>
      <c r="V1874" s="49"/>
      <c r="W1874" s="49"/>
      <c r="X1874" s="49"/>
      <c r="Y1874" s="250"/>
    </row>
    <row r="1875" spans="2:25">
      <c r="B1875" s="26"/>
      <c r="C1875" s="50" t="s">
        <v>1681</v>
      </c>
      <c r="D1875" s="50" t="s">
        <v>306</v>
      </c>
      <c r="E1875" s="40">
        <v>6</v>
      </c>
      <c r="F1875" s="40">
        <v>5.75</v>
      </c>
      <c r="G1875" s="40">
        <v>0.625</v>
      </c>
      <c r="H1875" s="40">
        <f t="shared" si="168"/>
        <v>7.25</v>
      </c>
      <c r="I1875" s="40">
        <f t="shared" si="169"/>
        <v>7</v>
      </c>
      <c r="J1875" s="38" t="s">
        <v>302</v>
      </c>
      <c r="K1875" s="40">
        <v>8.25</v>
      </c>
      <c r="L1875" s="40">
        <v>8</v>
      </c>
      <c r="M1875" s="61">
        <v>1</v>
      </c>
      <c r="N1875" s="38">
        <v>4086</v>
      </c>
      <c r="O1875" s="38"/>
      <c r="P1875" s="42"/>
      <c r="Q1875" s="38"/>
      <c r="R1875" s="168"/>
      <c r="S1875" s="39" t="s">
        <v>307</v>
      </c>
      <c r="T1875" s="43" t="s">
        <v>307</v>
      </c>
      <c r="U1875" s="43"/>
      <c r="V1875" s="43"/>
      <c r="W1875" s="43"/>
      <c r="X1875" s="43"/>
      <c r="Y1875" s="250"/>
    </row>
    <row r="1876" spans="2:25">
      <c r="B1876" s="26"/>
      <c r="C1876" s="59" t="s">
        <v>1682</v>
      </c>
      <c r="D1876" s="59" t="s">
        <v>301</v>
      </c>
      <c r="E1876" s="46">
        <v>8.125</v>
      </c>
      <c r="F1876" s="46">
        <v>7.0625</v>
      </c>
      <c r="G1876" s="46">
        <v>0.625</v>
      </c>
      <c r="H1876" s="46">
        <f t="shared" si="168"/>
        <v>9.375</v>
      </c>
      <c r="I1876" s="46">
        <f t="shared" si="169"/>
        <v>8.3125</v>
      </c>
      <c r="J1876" s="44" t="s">
        <v>302</v>
      </c>
      <c r="K1876" s="46">
        <v>10.375</v>
      </c>
      <c r="L1876" s="46">
        <v>9.3125</v>
      </c>
      <c r="M1876" s="60">
        <v>1</v>
      </c>
      <c r="N1876" s="44">
        <v>4087</v>
      </c>
      <c r="O1876" s="44"/>
      <c r="P1876" s="52"/>
      <c r="Q1876" s="44"/>
      <c r="R1876" s="167"/>
      <c r="S1876" s="45" t="s">
        <v>1169</v>
      </c>
      <c r="T1876" s="49" t="s">
        <v>1685</v>
      </c>
      <c r="U1876" s="49"/>
      <c r="V1876" s="49"/>
      <c r="W1876" s="49"/>
      <c r="X1876" s="49"/>
      <c r="Y1876" s="250"/>
    </row>
    <row r="1877" spans="2:25">
      <c r="B1877" s="26"/>
      <c r="C1877" s="50" t="s">
        <v>1686</v>
      </c>
      <c r="D1877" s="50" t="s">
        <v>306</v>
      </c>
      <c r="E1877" s="40">
        <v>8.125</v>
      </c>
      <c r="F1877" s="40">
        <v>7.0625</v>
      </c>
      <c r="G1877" s="40">
        <v>0.625</v>
      </c>
      <c r="H1877" s="40">
        <f t="shared" si="168"/>
        <v>9.375</v>
      </c>
      <c r="I1877" s="40">
        <f t="shared" si="169"/>
        <v>8.3125</v>
      </c>
      <c r="J1877" s="38" t="s">
        <v>302</v>
      </c>
      <c r="K1877" s="40">
        <v>10.375</v>
      </c>
      <c r="L1877" s="40">
        <v>9.3125</v>
      </c>
      <c r="M1877" s="61">
        <v>1</v>
      </c>
      <c r="N1877" s="38">
        <v>4087</v>
      </c>
      <c r="O1877" s="38"/>
      <c r="P1877" s="42"/>
      <c r="Q1877" s="38"/>
      <c r="R1877" s="168"/>
      <c r="S1877" s="39" t="s">
        <v>307</v>
      </c>
      <c r="T1877" s="43" t="s">
        <v>307</v>
      </c>
      <c r="U1877" s="43"/>
      <c r="V1877" s="43"/>
      <c r="W1877" s="43"/>
      <c r="X1877" s="43"/>
      <c r="Y1877" s="250"/>
    </row>
    <row r="1878" spans="2:25">
      <c r="B1878" s="26"/>
      <c r="C1878" s="59" t="s">
        <v>1687</v>
      </c>
      <c r="D1878" s="59" t="s">
        <v>301</v>
      </c>
      <c r="E1878" s="46">
        <v>13.5</v>
      </c>
      <c r="F1878" s="46">
        <v>8.625</v>
      </c>
      <c r="G1878" s="46">
        <v>0.625</v>
      </c>
      <c r="H1878" s="46">
        <f t="shared" si="168"/>
        <v>14.75</v>
      </c>
      <c r="I1878" s="46">
        <f t="shared" si="169"/>
        <v>9.875</v>
      </c>
      <c r="J1878" s="44" t="s">
        <v>302</v>
      </c>
      <c r="K1878" s="46">
        <v>15.75</v>
      </c>
      <c r="L1878" s="46">
        <v>10.875</v>
      </c>
      <c r="M1878" s="60">
        <v>1</v>
      </c>
      <c r="N1878" s="44">
        <v>4088</v>
      </c>
      <c r="O1878" s="44"/>
      <c r="P1878" s="52"/>
      <c r="Q1878" s="44"/>
      <c r="R1878" s="167"/>
      <c r="S1878" s="45" t="s">
        <v>1169</v>
      </c>
      <c r="T1878" s="49" t="s">
        <v>1688</v>
      </c>
      <c r="U1878" s="49"/>
      <c r="V1878" s="49"/>
      <c r="W1878" s="49"/>
      <c r="X1878" s="49"/>
      <c r="Y1878" s="250"/>
    </row>
    <row r="1879" spans="2:25">
      <c r="B1879" s="26"/>
      <c r="C1879" s="50" t="s">
        <v>1689</v>
      </c>
      <c r="D1879" s="50" t="s">
        <v>306</v>
      </c>
      <c r="E1879" s="40">
        <v>13.5</v>
      </c>
      <c r="F1879" s="40">
        <v>8.625</v>
      </c>
      <c r="G1879" s="40">
        <v>0.625</v>
      </c>
      <c r="H1879" s="40">
        <f t="shared" si="168"/>
        <v>14.75</v>
      </c>
      <c r="I1879" s="40">
        <f t="shared" si="169"/>
        <v>9.875</v>
      </c>
      <c r="J1879" s="38" t="s">
        <v>302</v>
      </c>
      <c r="K1879" s="40">
        <v>15.75</v>
      </c>
      <c r="L1879" s="40">
        <v>10.875</v>
      </c>
      <c r="M1879" s="61">
        <v>1</v>
      </c>
      <c r="N1879" s="38">
        <v>4088</v>
      </c>
      <c r="O1879" s="38"/>
      <c r="P1879" s="42"/>
      <c r="Q1879" s="38"/>
      <c r="R1879" s="168"/>
      <c r="S1879" s="39" t="s">
        <v>307</v>
      </c>
      <c r="T1879" s="43" t="s">
        <v>307</v>
      </c>
      <c r="U1879" s="43"/>
      <c r="V1879" s="43"/>
      <c r="W1879" s="43"/>
      <c r="X1879" s="43"/>
      <c r="Y1879" s="250"/>
    </row>
    <row r="1880" spans="2:25">
      <c r="B1880" s="26"/>
      <c r="C1880" s="59" t="s">
        <v>1690</v>
      </c>
      <c r="D1880" s="59" t="s">
        <v>301</v>
      </c>
      <c r="E1880" s="46">
        <v>8.8125</v>
      </c>
      <c r="F1880" s="46">
        <v>6.3125</v>
      </c>
      <c r="G1880" s="46">
        <v>0.875</v>
      </c>
      <c r="H1880" s="46">
        <f t="shared" si="168"/>
        <v>10.5625</v>
      </c>
      <c r="I1880" s="46">
        <f t="shared" si="169"/>
        <v>8.0625</v>
      </c>
      <c r="J1880" s="44" t="s">
        <v>302</v>
      </c>
      <c r="K1880" s="46">
        <v>11.5625</v>
      </c>
      <c r="L1880" s="46">
        <v>9.0625</v>
      </c>
      <c r="M1880" s="60">
        <v>1</v>
      </c>
      <c r="N1880" s="44">
        <v>4089</v>
      </c>
      <c r="O1880" s="44"/>
      <c r="P1880" s="52"/>
      <c r="Q1880" s="44"/>
      <c r="R1880" s="167"/>
      <c r="S1880" s="45" t="s">
        <v>1169</v>
      </c>
      <c r="T1880" s="49" t="s">
        <v>1691</v>
      </c>
      <c r="U1880" s="49"/>
      <c r="V1880" s="49"/>
      <c r="W1880" s="49"/>
      <c r="X1880" s="49"/>
      <c r="Y1880" s="250"/>
    </row>
    <row r="1881" spans="2:25">
      <c r="B1881" s="26"/>
      <c r="C1881" s="50" t="s">
        <v>1692</v>
      </c>
      <c r="D1881" s="50" t="s">
        <v>306</v>
      </c>
      <c r="E1881" s="40">
        <v>8.8125</v>
      </c>
      <c r="F1881" s="40">
        <v>6.3125</v>
      </c>
      <c r="G1881" s="40">
        <v>0.875</v>
      </c>
      <c r="H1881" s="40">
        <f t="shared" si="168"/>
        <v>10.5625</v>
      </c>
      <c r="I1881" s="40">
        <f t="shared" si="169"/>
        <v>8.0625</v>
      </c>
      <c r="J1881" s="38" t="s">
        <v>302</v>
      </c>
      <c r="K1881" s="40">
        <v>11.5625</v>
      </c>
      <c r="L1881" s="40">
        <v>9.0625</v>
      </c>
      <c r="M1881" s="61">
        <v>1</v>
      </c>
      <c r="N1881" s="38">
        <v>4089</v>
      </c>
      <c r="O1881" s="38"/>
      <c r="P1881" s="42"/>
      <c r="Q1881" s="38"/>
      <c r="R1881" s="168"/>
      <c r="S1881" s="39" t="s">
        <v>307</v>
      </c>
      <c r="T1881" s="43" t="s">
        <v>307</v>
      </c>
      <c r="U1881" s="43"/>
      <c r="V1881" s="43"/>
      <c r="W1881" s="43"/>
      <c r="X1881" s="43"/>
      <c r="Y1881" s="250"/>
    </row>
    <row r="1882" spans="2:25">
      <c r="B1882" s="26"/>
      <c r="C1882" s="59" t="s">
        <v>1694</v>
      </c>
      <c r="D1882" s="59" t="s">
        <v>301</v>
      </c>
      <c r="E1882" s="46">
        <v>9.75</v>
      </c>
      <c r="F1882" s="46">
        <v>9.625</v>
      </c>
      <c r="G1882" s="46">
        <v>0.75</v>
      </c>
      <c r="H1882" s="46">
        <f t="shared" si="168"/>
        <v>11.25</v>
      </c>
      <c r="I1882" s="46">
        <f t="shared" si="169"/>
        <v>11.125</v>
      </c>
      <c r="J1882" s="44" t="s">
        <v>302</v>
      </c>
      <c r="K1882" s="46">
        <v>12.25</v>
      </c>
      <c r="L1882" s="46">
        <v>12.125</v>
      </c>
      <c r="M1882" s="60">
        <v>1</v>
      </c>
      <c r="N1882" s="44">
        <v>4090</v>
      </c>
      <c r="O1882" s="44" t="s">
        <v>1693</v>
      </c>
      <c r="P1882" s="52"/>
      <c r="Q1882" s="44"/>
      <c r="R1882" s="167"/>
      <c r="S1882" s="45" t="s">
        <v>1169</v>
      </c>
      <c r="T1882" s="49" t="s">
        <v>1695</v>
      </c>
      <c r="U1882" s="49"/>
      <c r="V1882" s="49"/>
      <c r="W1882" s="49"/>
      <c r="X1882" s="49"/>
      <c r="Y1882" s="250" t="s">
        <v>1693</v>
      </c>
    </row>
    <row r="1883" spans="2:25">
      <c r="B1883" s="26"/>
      <c r="C1883" s="50" t="s">
        <v>1696</v>
      </c>
      <c r="D1883" s="50" t="s">
        <v>306</v>
      </c>
      <c r="E1883" s="40">
        <v>9.75</v>
      </c>
      <c r="F1883" s="40">
        <v>9.625</v>
      </c>
      <c r="G1883" s="40">
        <v>0.75</v>
      </c>
      <c r="H1883" s="40">
        <f t="shared" si="168"/>
        <v>11.25</v>
      </c>
      <c r="I1883" s="40">
        <f t="shared" si="169"/>
        <v>11.125</v>
      </c>
      <c r="J1883" s="38" t="s">
        <v>302</v>
      </c>
      <c r="K1883" s="40">
        <v>12.25</v>
      </c>
      <c r="L1883" s="40">
        <v>12.125</v>
      </c>
      <c r="M1883" s="61">
        <v>1</v>
      </c>
      <c r="N1883" s="38">
        <v>4090</v>
      </c>
      <c r="O1883" s="38" t="s">
        <v>1693</v>
      </c>
      <c r="P1883" s="42"/>
      <c r="Q1883" s="38"/>
      <c r="R1883" s="168"/>
      <c r="S1883" s="39" t="s">
        <v>307</v>
      </c>
      <c r="T1883" s="43" t="s">
        <v>307</v>
      </c>
      <c r="U1883" s="43"/>
      <c r="V1883" s="43"/>
      <c r="W1883" s="43"/>
      <c r="X1883" s="43"/>
      <c r="Y1883" s="250" t="s">
        <v>1693</v>
      </c>
    </row>
    <row r="1884" spans="2:25">
      <c r="B1884" s="26"/>
      <c r="C1884" s="59" t="s">
        <v>1698</v>
      </c>
      <c r="D1884" s="59" t="s">
        <v>301</v>
      </c>
      <c r="E1884" s="46">
        <v>4.5</v>
      </c>
      <c r="F1884" s="46">
        <v>4</v>
      </c>
      <c r="G1884" s="46">
        <v>1.125</v>
      </c>
      <c r="H1884" s="46">
        <f t="shared" si="168"/>
        <v>6.75</v>
      </c>
      <c r="I1884" s="46">
        <f t="shared" si="169"/>
        <v>6.25</v>
      </c>
      <c r="J1884" s="44" t="s">
        <v>302</v>
      </c>
      <c r="K1884" s="46">
        <v>7.75</v>
      </c>
      <c r="L1884" s="46">
        <v>7.25</v>
      </c>
      <c r="M1884" s="60">
        <v>1</v>
      </c>
      <c r="N1884" s="44">
        <v>4091</v>
      </c>
      <c r="O1884" s="44"/>
      <c r="P1884" s="52"/>
      <c r="Q1884" s="44"/>
      <c r="R1884" s="167"/>
      <c r="S1884" s="45" t="s">
        <v>1169</v>
      </c>
      <c r="T1884" s="49" t="s">
        <v>1699</v>
      </c>
      <c r="U1884" s="49"/>
      <c r="V1884" s="49"/>
      <c r="W1884" s="49"/>
      <c r="X1884" s="49"/>
      <c r="Y1884" s="250"/>
    </row>
    <row r="1885" spans="2:25">
      <c r="B1885" s="26"/>
      <c r="C1885" s="50" t="s">
        <v>1700</v>
      </c>
      <c r="D1885" s="50" t="s">
        <v>306</v>
      </c>
      <c r="E1885" s="40">
        <v>4.5</v>
      </c>
      <c r="F1885" s="40">
        <v>4</v>
      </c>
      <c r="G1885" s="40">
        <v>1.125</v>
      </c>
      <c r="H1885" s="40">
        <f t="shared" si="168"/>
        <v>6.75</v>
      </c>
      <c r="I1885" s="40">
        <f t="shared" si="169"/>
        <v>6.25</v>
      </c>
      <c r="J1885" s="38" t="s">
        <v>302</v>
      </c>
      <c r="K1885" s="40">
        <v>7.75</v>
      </c>
      <c r="L1885" s="40">
        <v>7.25</v>
      </c>
      <c r="M1885" s="61">
        <v>1</v>
      </c>
      <c r="N1885" s="38">
        <v>4091</v>
      </c>
      <c r="O1885" s="38"/>
      <c r="P1885" s="42"/>
      <c r="Q1885" s="38"/>
      <c r="R1885" s="168"/>
      <c r="S1885" s="39" t="s">
        <v>307</v>
      </c>
      <c r="T1885" s="43" t="s">
        <v>307</v>
      </c>
      <c r="U1885" s="43"/>
      <c r="V1885" s="43"/>
      <c r="W1885" s="43"/>
      <c r="X1885" s="43"/>
      <c r="Y1885" s="250"/>
    </row>
    <row r="1886" spans="2:25">
      <c r="B1886" s="26"/>
      <c r="C1886" s="59" t="s">
        <v>1701</v>
      </c>
      <c r="D1886" s="59" t="s">
        <v>301</v>
      </c>
      <c r="E1886" s="46">
        <v>7.6875</v>
      </c>
      <c r="F1886" s="46">
        <v>2.875</v>
      </c>
      <c r="G1886" s="46">
        <v>0.5</v>
      </c>
      <c r="H1886" s="46">
        <f t="shared" si="168"/>
        <v>8.6875</v>
      </c>
      <c r="I1886" s="46">
        <f t="shared" si="169"/>
        <v>3.875</v>
      </c>
      <c r="J1886" s="44" t="s">
        <v>302</v>
      </c>
      <c r="K1886" s="46">
        <v>9.6875</v>
      </c>
      <c r="L1886" s="46">
        <v>8.75</v>
      </c>
      <c r="M1886" s="60">
        <v>2</v>
      </c>
      <c r="N1886" s="44">
        <v>4092</v>
      </c>
      <c r="O1886" s="44"/>
      <c r="P1886" s="52"/>
      <c r="Q1886" s="44"/>
      <c r="R1886" s="167"/>
      <c r="S1886" s="45" t="s">
        <v>1169</v>
      </c>
      <c r="T1886" s="49" t="s">
        <v>1702</v>
      </c>
      <c r="U1886" s="49"/>
      <c r="V1886" s="49"/>
      <c r="W1886" s="49"/>
      <c r="X1886" s="49"/>
      <c r="Y1886" s="250"/>
    </row>
    <row r="1887" spans="2:25">
      <c r="B1887" s="26"/>
      <c r="C1887" s="50" t="s">
        <v>1703</v>
      </c>
      <c r="D1887" s="50" t="s">
        <v>306</v>
      </c>
      <c r="E1887" s="40">
        <v>7.6875</v>
      </c>
      <c r="F1887" s="40">
        <v>2.875</v>
      </c>
      <c r="G1887" s="40">
        <v>0.5</v>
      </c>
      <c r="H1887" s="40">
        <f t="shared" si="168"/>
        <v>8.6875</v>
      </c>
      <c r="I1887" s="40">
        <f t="shared" si="169"/>
        <v>3.875</v>
      </c>
      <c r="J1887" s="38" t="s">
        <v>302</v>
      </c>
      <c r="K1887" s="40">
        <v>9.6875</v>
      </c>
      <c r="L1887" s="40">
        <v>8.75</v>
      </c>
      <c r="M1887" s="61">
        <v>2</v>
      </c>
      <c r="N1887" s="38">
        <v>4092</v>
      </c>
      <c r="O1887" s="38"/>
      <c r="P1887" s="42"/>
      <c r="Q1887" s="38"/>
      <c r="R1887" s="168"/>
      <c r="S1887" s="39" t="s">
        <v>307</v>
      </c>
      <c r="T1887" s="43" t="s">
        <v>307</v>
      </c>
      <c r="U1887" s="43"/>
      <c r="V1887" s="43"/>
      <c r="W1887" s="43"/>
      <c r="X1887" s="43"/>
      <c r="Y1887" s="250"/>
    </row>
    <row r="1888" spans="2:25">
      <c r="B1888" s="26"/>
      <c r="C1888" s="59" t="s">
        <v>1704</v>
      </c>
      <c r="D1888" s="59" t="s">
        <v>301</v>
      </c>
      <c r="E1888" s="46">
        <v>7.5</v>
      </c>
      <c r="F1888" s="46">
        <v>5.5</v>
      </c>
      <c r="G1888" s="46">
        <v>0.5625</v>
      </c>
      <c r="H1888" s="46">
        <f t="shared" si="168"/>
        <v>8.625</v>
      </c>
      <c r="I1888" s="46">
        <f t="shared" si="169"/>
        <v>6.625</v>
      </c>
      <c r="J1888" s="44" t="s">
        <v>302</v>
      </c>
      <c r="K1888" s="46">
        <v>9.625</v>
      </c>
      <c r="L1888" s="46">
        <v>7.625</v>
      </c>
      <c r="M1888" s="60">
        <v>1</v>
      </c>
      <c r="N1888" s="44">
        <v>4093</v>
      </c>
      <c r="O1888" s="44"/>
      <c r="P1888" s="52"/>
      <c r="Q1888" s="44"/>
      <c r="R1888" s="167"/>
      <c r="S1888" s="45" t="s">
        <v>1169</v>
      </c>
      <c r="T1888" s="49" t="s">
        <v>1705</v>
      </c>
      <c r="U1888" s="49"/>
      <c r="V1888" s="49"/>
      <c r="W1888" s="49"/>
      <c r="X1888" s="49"/>
      <c r="Y1888" s="250"/>
    </row>
    <row r="1889" spans="2:25">
      <c r="B1889" s="26"/>
      <c r="C1889" s="50" t="s">
        <v>1706</v>
      </c>
      <c r="D1889" s="50" t="s">
        <v>306</v>
      </c>
      <c r="E1889" s="40">
        <v>7.5</v>
      </c>
      <c r="F1889" s="40">
        <v>5.5</v>
      </c>
      <c r="G1889" s="40">
        <v>0.5625</v>
      </c>
      <c r="H1889" s="40">
        <f t="shared" si="168"/>
        <v>8.625</v>
      </c>
      <c r="I1889" s="40">
        <f t="shared" si="169"/>
        <v>6.625</v>
      </c>
      <c r="J1889" s="38" t="s">
        <v>302</v>
      </c>
      <c r="K1889" s="40">
        <v>9.625</v>
      </c>
      <c r="L1889" s="40">
        <v>7.625</v>
      </c>
      <c r="M1889" s="61">
        <v>1</v>
      </c>
      <c r="N1889" s="38">
        <v>4093</v>
      </c>
      <c r="O1889" s="38"/>
      <c r="P1889" s="42"/>
      <c r="Q1889" s="38"/>
      <c r="R1889" s="168"/>
      <c r="S1889" s="39" t="s">
        <v>307</v>
      </c>
      <c r="T1889" s="43" t="s">
        <v>307</v>
      </c>
      <c r="U1889" s="43"/>
      <c r="V1889" s="43"/>
      <c r="W1889" s="43"/>
      <c r="X1889" s="43"/>
      <c r="Y1889" s="250"/>
    </row>
    <row r="1890" spans="2:25">
      <c r="B1890" s="26"/>
      <c r="C1890" s="59" t="s">
        <v>1707</v>
      </c>
      <c r="D1890" s="59" t="s">
        <v>301</v>
      </c>
      <c r="E1890" s="46">
        <v>3.5</v>
      </c>
      <c r="F1890" s="46">
        <v>3.5</v>
      </c>
      <c r="G1890" s="46">
        <v>0.8125</v>
      </c>
      <c r="H1890" s="46">
        <f t="shared" si="168"/>
        <v>5.125</v>
      </c>
      <c r="I1890" s="46">
        <f t="shared" si="169"/>
        <v>5.125</v>
      </c>
      <c r="J1890" s="44" t="s">
        <v>302</v>
      </c>
      <c r="K1890" s="46">
        <v>6.125</v>
      </c>
      <c r="L1890" s="46">
        <v>11.25</v>
      </c>
      <c r="M1890" s="60">
        <v>2</v>
      </c>
      <c r="N1890" s="44">
        <v>4094</v>
      </c>
      <c r="O1890" s="44"/>
      <c r="P1890" s="52"/>
      <c r="Q1890" s="44"/>
      <c r="R1890" s="167"/>
      <c r="S1890" s="45" t="s">
        <v>1169</v>
      </c>
      <c r="T1890" s="49" t="s">
        <v>1708</v>
      </c>
      <c r="U1890" s="49"/>
      <c r="V1890" s="49"/>
      <c r="W1890" s="49"/>
      <c r="X1890" s="49"/>
      <c r="Y1890" s="250"/>
    </row>
    <row r="1891" spans="2:25">
      <c r="B1891" s="26"/>
      <c r="C1891" s="50" t="s">
        <v>1709</v>
      </c>
      <c r="D1891" s="50" t="s">
        <v>306</v>
      </c>
      <c r="E1891" s="40">
        <v>3.5</v>
      </c>
      <c r="F1891" s="40">
        <v>3.5</v>
      </c>
      <c r="G1891" s="40">
        <v>0.8125</v>
      </c>
      <c r="H1891" s="40">
        <f t="shared" si="168"/>
        <v>5.125</v>
      </c>
      <c r="I1891" s="40">
        <f t="shared" si="169"/>
        <v>5.125</v>
      </c>
      <c r="J1891" s="38" t="s">
        <v>302</v>
      </c>
      <c r="K1891" s="40">
        <v>6.125</v>
      </c>
      <c r="L1891" s="40">
        <v>11.25</v>
      </c>
      <c r="M1891" s="61">
        <v>2</v>
      </c>
      <c r="N1891" s="38">
        <v>4094</v>
      </c>
      <c r="O1891" s="38"/>
      <c r="P1891" s="42"/>
      <c r="Q1891" s="38"/>
      <c r="R1891" s="168"/>
      <c r="S1891" s="39" t="s">
        <v>307</v>
      </c>
      <c r="T1891" s="43" t="s">
        <v>307</v>
      </c>
      <c r="U1891" s="43"/>
      <c r="V1891" s="43"/>
      <c r="W1891" s="43"/>
      <c r="X1891" s="43"/>
      <c r="Y1891" s="250"/>
    </row>
    <row r="1892" spans="2:25">
      <c r="B1892" s="26"/>
      <c r="C1892" s="59" t="s">
        <v>1711</v>
      </c>
      <c r="D1892" s="59" t="s">
        <v>301</v>
      </c>
      <c r="E1892" s="46">
        <v>3.5625</v>
      </c>
      <c r="F1892" s="46">
        <v>2.75</v>
      </c>
      <c r="G1892" s="46">
        <v>1</v>
      </c>
      <c r="H1892" s="46">
        <f t="shared" ref="H1892:H1918" si="170">(E1892+G1892*2)</f>
        <v>5.5625</v>
      </c>
      <c r="I1892" s="46">
        <f t="shared" ref="I1892:I1918" si="171">(F1892+G1892*2)</f>
        <v>4.75</v>
      </c>
      <c r="J1892" s="44" t="s">
        <v>302</v>
      </c>
      <c r="K1892" s="46">
        <v>6.5625</v>
      </c>
      <c r="L1892" s="46">
        <v>10.5</v>
      </c>
      <c r="M1892" s="60">
        <v>2</v>
      </c>
      <c r="N1892" s="44">
        <v>4095</v>
      </c>
      <c r="O1892" s="44" t="s">
        <v>1710</v>
      </c>
      <c r="P1892" s="52"/>
      <c r="Q1892" s="44"/>
      <c r="R1892" s="167"/>
      <c r="S1892" s="45" t="s">
        <v>1169</v>
      </c>
      <c r="T1892" s="49" t="s">
        <v>1712</v>
      </c>
      <c r="U1892" s="49"/>
      <c r="V1892" s="49"/>
      <c r="W1892" s="49"/>
      <c r="X1892" s="49"/>
      <c r="Y1892" s="250" t="s">
        <v>1710</v>
      </c>
    </row>
    <row r="1893" spans="2:25">
      <c r="B1893" s="26"/>
      <c r="C1893" s="50" t="s">
        <v>1713</v>
      </c>
      <c r="D1893" s="50" t="s">
        <v>306</v>
      </c>
      <c r="E1893" s="40">
        <v>3.5625</v>
      </c>
      <c r="F1893" s="40">
        <v>2.75</v>
      </c>
      <c r="G1893" s="40">
        <v>1</v>
      </c>
      <c r="H1893" s="40">
        <f t="shared" si="170"/>
        <v>5.5625</v>
      </c>
      <c r="I1893" s="40">
        <f t="shared" si="171"/>
        <v>4.75</v>
      </c>
      <c r="J1893" s="38" t="s">
        <v>302</v>
      </c>
      <c r="K1893" s="40">
        <v>6.5625</v>
      </c>
      <c r="L1893" s="40">
        <v>10.5</v>
      </c>
      <c r="M1893" s="61">
        <v>2</v>
      </c>
      <c r="N1893" s="38">
        <v>4095</v>
      </c>
      <c r="O1893" s="38" t="s">
        <v>1710</v>
      </c>
      <c r="P1893" s="42"/>
      <c r="Q1893" s="38"/>
      <c r="R1893" s="168"/>
      <c r="S1893" s="39" t="s">
        <v>307</v>
      </c>
      <c r="T1893" s="43" t="s">
        <v>307</v>
      </c>
      <c r="U1893" s="43"/>
      <c r="V1893" s="43"/>
      <c r="W1893" s="43"/>
      <c r="X1893" s="43"/>
      <c r="Y1893" s="250" t="s">
        <v>1710</v>
      </c>
    </row>
    <row r="1894" spans="2:25">
      <c r="B1894" s="26"/>
      <c r="C1894" s="59" t="s">
        <v>1714</v>
      </c>
      <c r="D1894" s="59" t="s">
        <v>301</v>
      </c>
      <c r="E1894" s="46">
        <v>3.5625</v>
      </c>
      <c r="F1894" s="46">
        <v>2.75</v>
      </c>
      <c r="G1894" s="46">
        <v>1.375</v>
      </c>
      <c r="H1894" s="46">
        <f t="shared" si="170"/>
        <v>6.3125</v>
      </c>
      <c r="I1894" s="46">
        <f t="shared" si="171"/>
        <v>5.5</v>
      </c>
      <c r="J1894" s="44" t="s">
        <v>302</v>
      </c>
      <c r="K1894" s="46">
        <v>7.3125</v>
      </c>
      <c r="L1894" s="46">
        <v>12</v>
      </c>
      <c r="M1894" s="60">
        <v>2</v>
      </c>
      <c r="N1894" s="44">
        <v>4096</v>
      </c>
      <c r="O1894" s="44" t="s">
        <v>1710</v>
      </c>
      <c r="P1894" s="52"/>
      <c r="Q1894" s="44"/>
      <c r="R1894" s="167"/>
      <c r="S1894" s="45" t="s">
        <v>1169</v>
      </c>
      <c r="T1894" s="49" t="s">
        <v>1715</v>
      </c>
      <c r="U1894" s="49"/>
      <c r="V1894" s="49"/>
      <c r="W1894" s="49"/>
      <c r="X1894" s="49"/>
      <c r="Y1894" s="250" t="s">
        <v>1710</v>
      </c>
    </row>
    <row r="1895" spans="2:25">
      <c r="B1895" s="26"/>
      <c r="C1895" s="50" t="s">
        <v>1716</v>
      </c>
      <c r="D1895" s="50" t="s">
        <v>306</v>
      </c>
      <c r="E1895" s="40">
        <v>3.5625</v>
      </c>
      <c r="F1895" s="40">
        <v>2.75</v>
      </c>
      <c r="G1895" s="40">
        <v>1.375</v>
      </c>
      <c r="H1895" s="40">
        <f t="shared" si="170"/>
        <v>6.3125</v>
      </c>
      <c r="I1895" s="40">
        <f t="shared" si="171"/>
        <v>5.5</v>
      </c>
      <c r="J1895" s="38" t="s">
        <v>302</v>
      </c>
      <c r="K1895" s="40">
        <v>7.3125</v>
      </c>
      <c r="L1895" s="40">
        <v>12</v>
      </c>
      <c r="M1895" s="61">
        <v>2</v>
      </c>
      <c r="N1895" s="38">
        <v>4096</v>
      </c>
      <c r="O1895" s="38" t="s">
        <v>1710</v>
      </c>
      <c r="P1895" s="42"/>
      <c r="Q1895" s="38"/>
      <c r="R1895" s="168"/>
      <c r="S1895" s="39" t="s">
        <v>307</v>
      </c>
      <c r="T1895" s="43" t="s">
        <v>307</v>
      </c>
      <c r="U1895" s="43"/>
      <c r="V1895" s="43"/>
      <c r="W1895" s="43"/>
      <c r="X1895" s="43"/>
      <c r="Y1895" s="250" t="s">
        <v>1710</v>
      </c>
    </row>
    <row r="1896" spans="2:25">
      <c r="B1896" s="26"/>
      <c r="C1896" s="59" t="s">
        <v>1718</v>
      </c>
      <c r="D1896" s="59" t="s">
        <v>301</v>
      </c>
      <c r="E1896" s="46">
        <v>6</v>
      </c>
      <c r="F1896" s="46">
        <v>4</v>
      </c>
      <c r="G1896" s="46">
        <v>1</v>
      </c>
      <c r="H1896" s="46">
        <f t="shared" si="170"/>
        <v>8</v>
      </c>
      <c r="I1896" s="46">
        <f t="shared" si="171"/>
        <v>6</v>
      </c>
      <c r="J1896" s="44" t="s">
        <v>302</v>
      </c>
      <c r="K1896" s="46">
        <v>9</v>
      </c>
      <c r="L1896" s="46">
        <v>7</v>
      </c>
      <c r="M1896" s="60">
        <v>1</v>
      </c>
      <c r="N1896" s="44">
        <v>4097</v>
      </c>
      <c r="O1896" s="44" t="s">
        <v>1717</v>
      </c>
      <c r="P1896" s="52"/>
      <c r="Q1896" s="44"/>
      <c r="R1896" s="167"/>
      <c r="S1896" s="45" t="s">
        <v>1169</v>
      </c>
      <c r="T1896" s="49" t="s">
        <v>1719</v>
      </c>
      <c r="U1896" s="49"/>
      <c r="V1896" s="49"/>
      <c r="W1896" s="49"/>
      <c r="X1896" s="49"/>
      <c r="Y1896" s="250" t="s">
        <v>1717</v>
      </c>
    </row>
    <row r="1897" spans="2:25">
      <c r="B1897" s="26"/>
      <c r="C1897" s="50" t="s">
        <v>1722</v>
      </c>
      <c r="D1897" s="50" t="s">
        <v>306</v>
      </c>
      <c r="E1897" s="40">
        <v>6</v>
      </c>
      <c r="F1897" s="40">
        <v>4</v>
      </c>
      <c r="G1897" s="40">
        <v>1</v>
      </c>
      <c r="H1897" s="40">
        <f t="shared" si="170"/>
        <v>8</v>
      </c>
      <c r="I1897" s="40">
        <f t="shared" si="171"/>
        <v>6</v>
      </c>
      <c r="J1897" s="38" t="s">
        <v>302</v>
      </c>
      <c r="K1897" s="40">
        <v>9</v>
      </c>
      <c r="L1897" s="40">
        <v>7</v>
      </c>
      <c r="M1897" s="61">
        <v>1</v>
      </c>
      <c r="N1897" s="38">
        <v>4097</v>
      </c>
      <c r="O1897" s="38" t="s">
        <v>1717</v>
      </c>
      <c r="P1897" s="42"/>
      <c r="Q1897" s="38"/>
      <c r="R1897" s="168"/>
      <c r="S1897" s="39" t="s">
        <v>307</v>
      </c>
      <c r="T1897" s="43" t="s">
        <v>307</v>
      </c>
      <c r="U1897" s="43"/>
      <c r="V1897" s="43"/>
      <c r="W1897" s="43"/>
      <c r="X1897" s="43"/>
      <c r="Y1897" s="250" t="s">
        <v>1717</v>
      </c>
    </row>
    <row r="1898" spans="2:25">
      <c r="B1898" s="26"/>
      <c r="C1898" s="45" t="s">
        <v>1739</v>
      </c>
      <c r="D1898" s="45" t="s">
        <v>306</v>
      </c>
      <c r="E1898" s="46">
        <v>2.875</v>
      </c>
      <c r="F1898" s="46">
        <v>2.875</v>
      </c>
      <c r="G1898" s="46">
        <v>0.5</v>
      </c>
      <c r="H1898" s="46">
        <f t="shared" si="170"/>
        <v>3.875</v>
      </c>
      <c r="I1898" s="46">
        <f t="shared" si="171"/>
        <v>3.875</v>
      </c>
      <c r="J1898" s="44" t="s">
        <v>302</v>
      </c>
      <c r="K1898" s="46">
        <v>8.75</v>
      </c>
      <c r="L1898" s="46">
        <v>8.75</v>
      </c>
      <c r="M1898" s="60">
        <v>4</v>
      </c>
      <c r="N1898" s="44">
        <v>4098</v>
      </c>
      <c r="O1898" s="44" t="s">
        <v>1738</v>
      </c>
      <c r="P1898" s="48"/>
      <c r="Q1898" s="44"/>
      <c r="R1898" s="167"/>
      <c r="S1898" s="45" t="s">
        <v>307</v>
      </c>
      <c r="T1898" s="49" t="s">
        <v>307</v>
      </c>
      <c r="U1898" s="49"/>
      <c r="V1898" s="49"/>
      <c r="W1898" s="49"/>
      <c r="X1898" s="49"/>
      <c r="Y1898" s="250" t="s">
        <v>1738</v>
      </c>
    </row>
    <row r="1899" spans="2:25">
      <c r="B1899" s="26"/>
      <c r="C1899" s="39" t="s">
        <v>1747</v>
      </c>
      <c r="D1899" s="39" t="s">
        <v>1748</v>
      </c>
      <c r="E1899" s="40">
        <v>2.8125</v>
      </c>
      <c r="F1899" s="40">
        <v>2.09375</v>
      </c>
      <c r="G1899" s="40">
        <v>0.5625</v>
      </c>
      <c r="H1899" s="40">
        <f t="shared" si="170"/>
        <v>3.9375</v>
      </c>
      <c r="I1899" s="40">
        <f t="shared" si="171"/>
        <v>3.21875</v>
      </c>
      <c r="J1899" s="38" t="s">
        <v>302</v>
      </c>
      <c r="K1899" s="40">
        <v>8.875</v>
      </c>
      <c r="L1899" s="40">
        <v>7.4375</v>
      </c>
      <c r="M1899" s="61">
        <v>4</v>
      </c>
      <c r="N1899" s="38">
        <v>4098</v>
      </c>
      <c r="O1899" s="38" t="s">
        <v>1746</v>
      </c>
      <c r="P1899" s="51"/>
      <c r="Q1899" s="38"/>
      <c r="R1899" s="168"/>
      <c r="S1899" s="39" t="s">
        <v>307</v>
      </c>
      <c r="T1899" s="43" t="s">
        <v>307</v>
      </c>
      <c r="U1899" s="43"/>
      <c r="V1899" s="43"/>
      <c r="W1899" s="43"/>
      <c r="X1899" s="43"/>
      <c r="Y1899" s="250" t="s">
        <v>1746</v>
      </c>
    </row>
    <row r="1900" spans="2:25">
      <c r="B1900" s="26"/>
      <c r="C1900" s="45" t="s">
        <v>1741</v>
      </c>
      <c r="D1900" s="45" t="s">
        <v>1742</v>
      </c>
      <c r="E1900" s="46">
        <v>2.8125</v>
      </c>
      <c r="F1900" s="46">
        <v>2.8125</v>
      </c>
      <c r="G1900" s="46">
        <v>0.71875</v>
      </c>
      <c r="H1900" s="46">
        <f t="shared" si="170"/>
        <v>4.25</v>
      </c>
      <c r="I1900" s="46">
        <f t="shared" si="171"/>
        <v>4.25</v>
      </c>
      <c r="J1900" s="44" t="s">
        <v>302</v>
      </c>
      <c r="K1900" s="46">
        <v>9.5</v>
      </c>
      <c r="L1900" s="46">
        <v>9.5</v>
      </c>
      <c r="M1900" s="60">
        <v>4</v>
      </c>
      <c r="N1900" s="44">
        <v>4098</v>
      </c>
      <c r="O1900" s="44" t="s">
        <v>1740</v>
      </c>
      <c r="P1900" s="48"/>
      <c r="Q1900" s="44"/>
      <c r="R1900" s="167"/>
      <c r="S1900" s="45" t="s">
        <v>307</v>
      </c>
      <c r="T1900" s="49" t="s">
        <v>307</v>
      </c>
      <c r="U1900" s="49"/>
      <c r="V1900" s="49"/>
      <c r="W1900" s="49"/>
      <c r="X1900" s="49"/>
      <c r="Y1900" s="250" t="s">
        <v>1740</v>
      </c>
    </row>
    <row r="1901" spans="2:25">
      <c r="B1901" s="26"/>
      <c r="C1901" s="39" t="s">
        <v>1724</v>
      </c>
      <c r="D1901" s="39" t="s">
        <v>301</v>
      </c>
      <c r="E1901" s="40">
        <v>2.875</v>
      </c>
      <c r="F1901" s="40">
        <v>2.875</v>
      </c>
      <c r="G1901" s="40">
        <v>1.25</v>
      </c>
      <c r="H1901" s="40">
        <f t="shared" si="170"/>
        <v>5.375</v>
      </c>
      <c r="I1901" s="40">
        <f t="shared" si="171"/>
        <v>5.375</v>
      </c>
      <c r="J1901" s="38" t="s">
        <v>302</v>
      </c>
      <c r="K1901" s="40">
        <v>6.375</v>
      </c>
      <c r="L1901" s="40">
        <v>11.75</v>
      </c>
      <c r="M1901" s="61">
        <v>2</v>
      </c>
      <c r="N1901" s="38">
        <v>4098</v>
      </c>
      <c r="O1901" s="38" t="s">
        <v>1723</v>
      </c>
      <c r="P1901" s="51"/>
      <c r="Q1901" s="38"/>
      <c r="R1901" s="168"/>
      <c r="S1901" s="39" t="s">
        <v>1169</v>
      </c>
      <c r="T1901" s="43" t="s">
        <v>1737</v>
      </c>
      <c r="U1901" s="43"/>
      <c r="V1901" s="43"/>
      <c r="W1901" s="43"/>
      <c r="X1901" s="43"/>
      <c r="Y1901" s="250" t="s">
        <v>1723</v>
      </c>
    </row>
    <row r="1902" spans="2:25">
      <c r="B1902" s="26"/>
      <c r="C1902" s="45" t="s">
        <v>1744</v>
      </c>
      <c r="D1902" s="45" t="s">
        <v>1745</v>
      </c>
      <c r="E1902" s="46">
        <v>6.625</v>
      </c>
      <c r="F1902" s="46">
        <v>6.625</v>
      </c>
      <c r="G1902" s="46">
        <v>0</v>
      </c>
      <c r="H1902" s="46">
        <f t="shared" si="170"/>
        <v>6.625</v>
      </c>
      <c r="I1902" s="46">
        <f t="shared" si="171"/>
        <v>6.625</v>
      </c>
      <c r="J1902" s="44" t="s">
        <v>302</v>
      </c>
      <c r="K1902" s="46">
        <v>7.625</v>
      </c>
      <c r="L1902" s="46">
        <v>7.625</v>
      </c>
      <c r="M1902" s="60">
        <v>1</v>
      </c>
      <c r="N1902" s="44">
        <v>4098</v>
      </c>
      <c r="O1902" s="44" t="s">
        <v>1743</v>
      </c>
      <c r="P1902" s="52"/>
      <c r="Q1902" s="44"/>
      <c r="R1902" s="167"/>
      <c r="S1902" s="45" t="s">
        <v>307</v>
      </c>
      <c r="T1902" s="49" t="s">
        <v>307</v>
      </c>
      <c r="U1902" s="49"/>
      <c r="V1902" s="49"/>
      <c r="W1902" s="49"/>
      <c r="X1902" s="49"/>
      <c r="Y1902" s="250" t="s">
        <v>1743</v>
      </c>
    </row>
    <row r="1903" spans="2:25">
      <c r="B1903" s="26"/>
      <c r="C1903" s="39" t="s">
        <v>72</v>
      </c>
      <c r="D1903" s="39" t="s">
        <v>2026</v>
      </c>
      <c r="E1903" s="40">
        <v>6.25</v>
      </c>
      <c r="F1903" s="40">
        <v>3.25</v>
      </c>
      <c r="G1903" s="40">
        <v>1.125</v>
      </c>
      <c r="H1903" s="40">
        <f t="shared" si="170"/>
        <v>8.5</v>
      </c>
      <c r="I1903" s="40">
        <f t="shared" si="171"/>
        <v>5.5</v>
      </c>
      <c r="J1903" s="38" t="s">
        <v>302</v>
      </c>
      <c r="K1903" s="40">
        <f t="shared" ref="K1903:L1906" si="172">H1903</f>
        <v>8.5</v>
      </c>
      <c r="L1903" s="40">
        <f t="shared" si="172"/>
        <v>5.5</v>
      </c>
      <c r="M1903" s="61">
        <v>1</v>
      </c>
      <c r="N1903" s="38">
        <v>4099</v>
      </c>
      <c r="O1903" s="38"/>
      <c r="P1903" s="51"/>
      <c r="Q1903" s="38"/>
      <c r="R1903" s="168"/>
      <c r="S1903" s="39"/>
      <c r="T1903" s="43"/>
      <c r="U1903" s="43"/>
      <c r="V1903" s="43"/>
      <c r="W1903" s="43"/>
      <c r="X1903" s="43"/>
      <c r="Y1903" s="250"/>
    </row>
    <row r="1904" spans="2:25">
      <c r="B1904" s="26"/>
      <c r="C1904" s="45" t="s">
        <v>71</v>
      </c>
      <c r="D1904" s="45" t="s">
        <v>306</v>
      </c>
      <c r="E1904" s="46">
        <v>6.25</v>
      </c>
      <c r="F1904" s="46">
        <v>3.25</v>
      </c>
      <c r="G1904" s="46">
        <v>1.125</v>
      </c>
      <c r="H1904" s="46">
        <f t="shared" si="170"/>
        <v>8.5</v>
      </c>
      <c r="I1904" s="46">
        <f t="shared" si="171"/>
        <v>5.5</v>
      </c>
      <c r="J1904" s="44" t="s">
        <v>302</v>
      </c>
      <c r="K1904" s="46">
        <f t="shared" si="172"/>
        <v>8.5</v>
      </c>
      <c r="L1904" s="46">
        <f t="shared" si="172"/>
        <v>5.5</v>
      </c>
      <c r="M1904" s="60">
        <v>1</v>
      </c>
      <c r="N1904" s="44">
        <v>4099</v>
      </c>
      <c r="O1904" s="44"/>
      <c r="P1904" s="52"/>
      <c r="Q1904" s="44"/>
      <c r="R1904" s="167"/>
      <c r="S1904" s="45"/>
      <c r="T1904" s="49"/>
      <c r="U1904" s="49"/>
      <c r="V1904" s="49"/>
      <c r="W1904" s="49"/>
      <c r="X1904" s="49"/>
      <c r="Y1904" s="250"/>
    </row>
    <row r="1905" spans="2:25">
      <c r="B1905" s="26"/>
      <c r="C1905" s="50" t="s">
        <v>1750</v>
      </c>
      <c r="D1905" s="50" t="s">
        <v>301</v>
      </c>
      <c r="E1905" s="40">
        <v>3</v>
      </c>
      <c r="F1905" s="40">
        <v>3</v>
      </c>
      <c r="G1905" s="40">
        <v>0.5</v>
      </c>
      <c r="H1905" s="40">
        <f t="shared" si="170"/>
        <v>4</v>
      </c>
      <c r="I1905" s="40">
        <f t="shared" si="171"/>
        <v>4</v>
      </c>
      <c r="J1905" s="38" t="s">
        <v>302</v>
      </c>
      <c r="K1905" s="40">
        <f t="shared" si="172"/>
        <v>4</v>
      </c>
      <c r="L1905" s="40">
        <f t="shared" si="172"/>
        <v>4</v>
      </c>
      <c r="M1905" s="61">
        <v>4</v>
      </c>
      <c r="N1905" s="38">
        <v>4101</v>
      </c>
      <c r="O1905" s="38" t="s">
        <v>1749</v>
      </c>
      <c r="P1905" s="51"/>
      <c r="Q1905" s="38"/>
      <c r="R1905" s="168"/>
      <c r="S1905" s="39" t="s">
        <v>1169</v>
      </c>
      <c r="T1905" s="43" t="s">
        <v>1751</v>
      </c>
      <c r="U1905" s="43"/>
      <c r="V1905" s="43"/>
      <c r="W1905" s="43"/>
      <c r="X1905" s="43"/>
      <c r="Y1905" s="250" t="s">
        <v>1749</v>
      </c>
    </row>
    <row r="1906" spans="2:25">
      <c r="B1906" s="26"/>
      <c r="C1906" s="59" t="s">
        <v>1752</v>
      </c>
      <c r="D1906" s="59" t="s">
        <v>306</v>
      </c>
      <c r="E1906" s="46">
        <v>3</v>
      </c>
      <c r="F1906" s="46">
        <v>3</v>
      </c>
      <c r="G1906" s="46">
        <v>0.5</v>
      </c>
      <c r="H1906" s="46">
        <f t="shared" si="170"/>
        <v>4</v>
      </c>
      <c r="I1906" s="46">
        <f t="shared" si="171"/>
        <v>4</v>
      </c>
      <c r="J1906" s="44" t="s">
        <v>302</v>
      </c>
      <c r="K1906" s="46">
        <f t="shared" si="172"/>
        <v>4</v>
      </c>
      <c r="L1906" s="46">
        <f t="shared" si="172"/>
        <v>4</v>
      </c>
      <c r="M1906" s="60">
        <v>4</v>
      </c>
      <c r="N1906" s="44">
        <v>4101</v>
      </c>
      <c r="O1906" s="44" t="s">
        <v>1749</v>
      </c>
      <c r="P1906" s="48"/>
      <c r="Q1906" s="44"/>
      <c r="R1906" s="167"/>
      <c r="S1906" s="45" t="s">
        <v>307</v>
      </c>
      <c r="T1906" s="49" t="s">
        <v>307</v>
      </c>
      <c r="U1906" s="49"/>
      <c r="V1906" s="49"/>
      <c r="W1906" s="49"/>
      <c r="X1906" s="49"/>
      <c r="Y1906" s="250" t="s">
        <v>1749</v>
      </c>
    </row>
    <row r="1907" spans="2:25">
      <c r="B1907" s="26"/>
      <c r="C1907" s="50" t="s">
        <v>1753</v>
      </c>
      <c r="D1907" s="50" t="s">
        <v>301</v>
      </c>
      <c r="E1907" s="40">
        <v>3.5</v>
      </c>
      <c r="F1907" s="40">
        <v>3.5</v>
      </c>
      <c r="G1907" s="40">
        <v>1.0625</v>
      </c>
      <c r="H1907" s="40">
        <f t="shared" si="170"/>
        <v>5.625</v>
      </c>
      <c r="I1907" s="40">
        <f t="shared" si="171"/>
        <v>5.625</v>
      </c>
      <c r="J1907" s="38" t="s">
        <v>302</v>
      </c>
      <c r="K1907" s="40">
        <v>6.625</v>
      </c>
      <c r="L1907" s="40">
        <v>12.25</v>
      </c>
      <c r="M1907" s="61">
        <v>2</v>
      </c>
      <c r="N1907" s="38">
        <v>4102</v>
      </c>
      <c r="O1907" s="38"/>
      <c r="P1907" s="51"/>
      <c r="Q1907" s="38"/>
      <c r="R1907" s="168"/>
      <c r="S1907" s="39" t="s">
        <v>1169</v>
      </c>
      <c r="T1907" s="43" t="s">
        <v>1754</v>
      </c>
      <c r="U1907" s="43"/>
      <c r="V1907" s="43"/>
      <c r="W1907" s="43"/>
      <c r="X1907" s="43"/>
      <c r="Y1907" s="250"/>
    </row>
    <row r="1908" spans="2:25">
      <c r="B1908" s="26"/>
      <c r="C1908" s="59" t="s">
        <v>1755</v>
      </c>
      <c r="D1908" s="59" t="s">
        <v>306</v>
      </c>
      <c r="E1908" s="46">
        <v>3.5</v>
      </c>
      <c r="F1908" s="46">
        <v>3.5</v>
      </c>
      <c r="G1908" s="46">
        <v>1.0625</v>
      </c>
      <c r="H1908" s="46">
        <f t="shared" si="170"/>
        <v>5.625</v>
      </c>
      <c r="I1908" s="46">
        <f t="shared" si="171"/>
        <v>5.625</v>
      </c>
      <c r="J1908" s="44" t="s">
        <v>302</v>
      </c>
      <c r="K1908" s="46">
        <v>6.625</v>
      </c>
      <c r="L1908" s="46">
        <v>12.25</v>
      </c>
      <c r="M1908" s="60">
        <v>2</v>
      </c>
      <c r="N1908" s="44">
        <v>4102</v>
      </c>
      <c r="O1908" s="44"/>
      <c r="P1908" s="48"/>
      <c r="Q1908" s="44"/>
      <c r="R1908" s="167"/>
      <c r="S1908" s="45" t="s">
        <v>307</v>
      </c>
      <c r="T1908" s="49" t="s">
        <v>307</v>
      </c>
      <c r="U1908" s="49"/>
      <c r="V1908" s="49"/>
      <c r="W1908" s="49"/>
      <c r="X1908" s="49"/>
      <c r="Y1908" s="250"/>
    </row>
    <row r="1909" spans="2:25">
      <c r="B1909" s="26"/>
      <c r="C1909" s="50" t="s">
        <v>1756</v>
      </c>
      <c r="D1909" s="50" t="s">
        <v>301</v>
      </c>
      <c r="E1909" s="40">
        <v>3.625</v>
      </c>
      <c r="F1909" s="40">
        <v>2.875</v>
      </c>
      <c r="G1909" s="40">
        <v>0.6875</v>
      </c>
      <c r="H1909" s="40">
        <f t="shared" si="170"/>
        <v>5</v>
      </c>
      <c r="I1909" s="40">
        <f t="shared" si="171"/>
        <v>4.25</v>
      </c>
      <c r="J1909" s="38" t="s">
        <v>302</v>
      </c>
      <c r="K1909" s="40">
        <v>11</v>
      </c>
      <c r="L1909" s="40">
        <v>9.5</v>
      </c>
      <c r="M1909" s="61">
        <v>4</v>
      </c>
      <c r="N1909" s="38">
        <v>4103</v>
      </c>
      <c r="O1909" s="38"/>
      <c r="P1909" s="51"/>
      <c r="Q1909" s="38"/>
      <c r="R1909" s="168"/>
      <c r="S1909" s="39" t="s">
        <v>1169</v>
      </c>
      <c r="T1909" s="43" t="s">
        <v>1757</v>
      </c>
      <c r="U1909" s="43"/>
      <c r="V1909" s="43"/>
      <c r="W1909" s="43"/>
      <c r="X1909" s="43"/>
      <c r="Y1909" s="250"/>
    </row>
    <row r="1910" spans="2:25">
      <c r="B1910" s="26"/>
      <c r="C1910" s="59" t="s">
        <v>1758</v>
      </c>
      <c r="D1910" s="59" t="s">
        <v>306</v>
      </c>
      <c r="E1910" s="46">
        <v>3.625</v>
      </c>
      <c r="F1910" s="46">
        <v>2.875</v>
      </c>
      <c r="G1910" s="46">
        <v>0.6875</v>
      </c>
      <c r="H1910" s="46">
        <f t="shared" si="170"/>
        <v>5</v>
      </c>
      <c r="I1910" s="46">
        <f t="shared" si="171"/>
        <v>4.25</v>
      </c>
      <c r="J1910" s="44" t="s">
        <v>302</v>
      </c>
      <c r="K1910" s="46">
        <v>11</v>
      </c>
      <c r="L1910" s="46">
        <v>9.5</v>
      </c>
      <c r="M1910" s="60">
        <v>4</v>
      </c>
      <c r="N1910" s="44">
        <v>4103</v>
      </c>
      <c r="O1910" s="44"/>
      <c r="P1910" s="48"/>
      <c r="Q1910" s="44"/>
      <c r="R1910" s="167"/>
      <c r="S1910" s="45" t="s">
        <v>307</v>
      </c>
      <c r="T1910" s="49" t="s">
        <v>307</v>
      </c>
      <c r="U1910" s="49"/>
      <c r="V1910" s="49"/>
      <c r="W1910" s="49"/>
      <c r="X1910" s="49"/>
      <c r="Y1910" s="250"/>
    </row>
    <row r="1911" spans="2:25">
      <c r="B1911" s="26"/>
      <c r="C1911" s="50" t="s">
        <v>1759</v>
      </c>
      <c r="D1911" s="50" t="s">
        <v>301</v>
      </c>
      <c r="E1911" s="40">
        <v>6.375</v>
      </c>
      <c r="F1911" s="40">
        <v>3.3125</v>
      </c>
      <c r="G1911" s="40">
        <v>0.5</v>
      </c>
      <c r="H1911" s="40">
        <f t="shared" si="170"/>
        <v>7.375</v>
      </c>
      <c r="I1911" s="40">
        <f t="shared" si="171"/>
        <v>4.3125</v>
      </c>
      <c r="J1911" s="38" t="s">
        <v>302</v>
      </c>
      <c r="K1911" s="40">
        <v>8.375</v>
      </c>
      <c r="L1911" s="40">
        <v>9.625</v>
      </c>
      <c r="M1911" s="61">
        <v>2</v>
      </c>
      <c r="N1911" s="38">
        <v>4104</v>
      </c>
      <c r="O1911" s="38"/>
      <c r="P1911" s="51"/>
      <c r="Q1911" s="38"/>
      <c r="R1911" s="168"/>
      <c r="S1911" s="39" t="s">
        <v>1169</v>
      </c>
      <c r="T1911" s="43" t="s">
        <v>1760</v>
      </c>
      <c r="U1911" s="43"/>
      <c r="V1911" s="43"/>
      <c r="W1911" s="43"/>
      <c r="X1911" s="43"/>
      <c r="Y1911" s="250"/>
    </row>
    <row r="1912" spans="2:25">
      <c r="B1912" s="26"/>
      <c r="C1912" s="59" t="s">
        <v>1761</v>
      </c>
      <c r="D1912" s="59" t="s">
        <v>306</v>
      </c>
      <c r="E1912" s="46">
        <v>6.375</v>
      </c>
      <c r="F1912" s="46">
        <v>3.3125</v>
      </c>
      <c r="G1912" s="46">
        <v>0.5</v>
      </c>
      <c r="H1912" s="46">
        <f t="shared" si="170"/>
        <v>7.375</v>
      </c>
      <c r="I1912" s="46">
        <f t="shared" si="171"/>
        <v>4.3125</v>
      </c>
      <c r="J1912" s="44" t="s">
        <v>302</v>
      </c>
      <c r="K1912" s="46">
        <v>8.375</v>
      </c>
      <c r="L1912" s="46">
        <v>9.625</v>
      </c>
      <c r="M1912" s="60">
        <v>2</v>
      </c>
      <c r="N1912" s="44">
        <v>4104</v>
      </c>
      <c r="O1912" s="44"/>
      <c r="P1912" s="48"/>
      <c r="Q1912" s="44"/>
      <c r="R1912" s="167"/>
      <c r="S1912" s="45" t="s">
        <v>307</v>
      </c>
      <c r="T1912" s="49" t="s">
        <v>307</v>
      </c>
      <c r="U1912" s="49"/>
      <c r="V1912" s="49"/>
      <c r="W1912" s="49"/>
      <c r="X1912" s="49"/>
      <c r="Y1912" s="250"/>
    </row>
    <row r="1913" spans="2:25">
      <c r="B1913" s="26"/>
      <c r="C1913" s="50" t="s">
        <v>158</v>
      </c>
      <c r="D1913" s="50" t="s">
        <v>306</v>
      </c>
      <c r="E1913" s="40">
        <v>3.25</v>
      </c>
      <c r="F1913" s="40">
        <v>4.25</v>
      </c>
      <c r="G1913" s="40">
        <v>1.125</v>
      </c>
      <c r="H1913" s="40">
        <f t="shared" si="170"/>
        <v>5.5</v>
      </c>
      <c r="I1913" s="40">
        <f t="shared" si="171"/>
        <v>6.5</v>
      </c>
      <c r="J1913" s="38" t="s">
        <v>302</v>
      </c>
      <c r="K1913" s="40">
        <v>6.5</v>
      </c>
      <c r="L1913" s="40">
        <v>14</v>
      </c>
      <c r="M1913" s="61">
        <v>2</v>
      </c>
      <c r="N1913" s="38">
        <v>4106</v>
      </c>
      <c r="O1913" s="38"/>
      <c r="P1913" s="42"/>
      <c r="Q1913" s="38"/>
      <c r="R1913" s="168"/>
      <c r="S1913" s="39"/>
      <c r="T1913" s="43"/>
      <c r="U1913" s="43"/>
      <c r="V1913" s="43"/>
      <c r="W1913" s="43"/>
      <c r="X1913" s="43"/>
      <c r="Y1913" s="250"/>
    </row>
    <row r="1914" spans="2:25">
      <c r="B1914" s="26"/>
      <c r="C1914" s="59" t="s">
        <v>159</v>
      </c>
      <c r="D1914" s="59" t="s">
        <v>301</v>
      </c>
      <c r="E1914" s="46">
        <v>3.25</v>
      </c>
      <c r="F1914" s="46">
        <v>4.25</v>
      </c>
      <c r="G1914" s="46">
        <v>1.125</v>
      </c>
      <c r="H1914" s="46">
        <f t="shared" si="170"/>
        <v>5.5</v>
      </c>
      <c r="I1914" s="46">
        <f t="shared" si="171"/>
        <v>6.5</v>
      </c>
      <c r="J1914" s="44" t="s">
        <v>302</v>
      </c>
      <c r="K1914" s="46">
        <v>6.5</v>
      </c>
      <c r="L1914" s="46">
        <v>14</v>
      </c>
      <c r="M1914" s="60">
        <v>2</v>
      </c>
      <c r="N1914" s="44">
        <v>4106</v>
      </c>
      <c r="O1914" s="44"/>
      <c r="P1914" s="48"/>
      <c r="Q1914" s="44"/>
      <c r="R1914" s="167"/>
      <c r="S1914" s="45"/>
      <c r="T1914" s="49"/>
      <c r="U1914" s="49"/>
      <c r="V1914" s="49"/>
      <c r="W1914" s="49"/>
      <c r="X1914" s="49"/>
      <c r="Y1914" s="250"/>
    </row>
    <row r="1915" spans="2:25">
      <c r="B1915" s="26"/>
      <c r="C1915" s="50" t="s">
        <v>136</v>
      </c>
      <c r="D1915" s="50" t="s">
        <v>306</v>
      </c>
      <c r="E1915" s="40">
        <v>3.78125</v>
      </c>
      <c r="F1915" s="40">
        <v>3.78125</v>
      </c>
      <c r="G1915" s="40">
        <v>0.625</v>
      </c>
      <c r="H1915" s="40">
        <f t="shared" si="170"/>
        <v>5.03125</v>
      </c>
      <c r="I1915" s="40">
        <f t="shared" si="171"/>
        <v>5.03125</v>
      </c>
      <c r="J1915" s="38" t="s">
        <v>302</v>
      </c>
      <c r="K1915" s="40">
        <f>2*H1915</f>
        <v>10.0625</v>
      </c>
      <c r="L1915" s="40">
        <f>I1915</f>
        <v>5.03125</v>
      </c>
      <c r="M1915" s="61">
        <v>2</v>
      </c>
      <c r="N1915" s="38">
        <v>4107</v>
      </c>
      <c r="O1915" s="38"/>
      <c r="P1915" s="42"/>
      <c r="Q1915" s="38"/>
      <c r="R1915" s="168"/>
      <c r="S1915" s="39"/>
      <c r="T1915" s="43"/>
      <c r="U1915" s="43"/>
      <c r="V1915" s="43"/>
      <c r="W1915" s="43"/>
      <c r="X1915" s="43"/>
      <c r="Y1915" s="250"/>
    </row>
    <row r="1916" spans="2:25">
      <c r="B1916" s="26"/>
      <c r="C1916" s="59" t="s">
        <v>137</v>
      </c>
      <c r="D1916" s="59" t="s">
        <v>94</v>
      </c>
      <c r="E1916" s="46">
        <v>3.78125</v>
      </c>
      <c r="F1916" s="46">
        <v>3.78125</v>
      </c>
      <c r="G1916" s="46">
        <v>1.34375</v>
      </c>
      <c r="H1916" s="46">
        <f t="shared" si="170"/>
        <v>6.46875</v>
      </c>
      <c r="I1916" s="46">
        <f t="shared" si="171"/>
        <v>6.46875</v>
      </c>
      <c r="J1916" s="44" t="s">
        <v>302</v>
      </c>
      <c r="K1916" s="46">
        <f>2*H1916</f>
        <v>12.9375</v>
      </c>
      <c r="L1916" s="46">
        <f>I1916</f>
        <v>6.46875</v>
      </c>
      <c r="M1916" s="60">
        <v>2</v>
      </c>
      <c r="N1916" s="44">
        <v>4107</v>
      </c>
      <c r="O1916" s="44"/>
      <c r="P1916" s="48"/>
      <c r="Q1916" s="44"/>
      <c r="R1916" s="167"/>
      <c r="S1916" s="45"/>
      <c r="T1916" s="49"/>
      <c r="U1916" s="49"/>
      <c r="V1916" s="49"/>
      <c r="W1916" s="49"/>
      <c r="X1916" s="49"/>
      <c r="Y1916" s="250"/>
    </row>
    <row r="1917" spans="2:25">
      <c r="B1917" s="26"/>
      <c r="C1917" s="50" t="s">
        <v>105</v>
      </c>
      <c r="D1917" s="50" t="s">
        <v>301</v>
      </c>
      <c r="E1917" s="40">
        <v>4.125</v>
      </c>
      <c r="F1917" s="40">
        <v>4.125</v>
      </c>
      <c r="G1917" s="40">
        <v>0.5</v>
      </c>
      <c r="H1917" s="40">
        <f t="shared" si="170"/>
        <v>5.125</v>
      </c>
      <c r="I1917" s="40">
        <f t="shared" si="171"/>
        <v>5.125</v>
      </c>
      <c r="J1917" s="38" t="s">
        <v>302</v>
      </c>
      <c r="K1917" s="40">
        <f>2*H1917</f>
        <v>10.25</v>
      </c>
      <c r="L1917" s="40">
        <f>I1917</f>
        <v>5.125</v>
      </c>
      <c r="M1917" s="61">
        <v>2</v>
      </c>
      <c r="N1917" s="38">
        <v>4109</v>
      </c>
      <c r="O1917" s="38"/>
      <c r="P1917" s="42"/>
      <c r="Q1917" s="38"/>
      <c r="R1917" s="168"/>
      <c r="S1917" s="39"/>
      <c r="T1917" s="43"/>
      <c r="U1917" s="43"/>
      <c r="V1917" s="43"/>
      <c r="W1917" s="43"/>
      <c r="X1917" s="43"/>
      <c r="Y1917" s="250"/>
    </row>
    <row r="1918" spans="2:25">
      <c r="B1918" s="26"/>
      <c r="C1918" s="59" t="s">
        <v>104</v>
      </c>
      <c r="D1918" s="59" t="s">
        <v>306</v>
      </c>
      <c r="E1918" s="46">
        <v>4.125</v>
      </c>
      <c r="F1918" s="46">
        <v>4.125</v>
      </c>
      <c r="G1918" s="46">
        <v>0.5</v>
      </c>
      <c r="H1918" s="46">
        <f t="shared" si="170"/>
        <v>5.125</v>
      </c>
      <c r="I1918" s="46">
        <f t="shared" si="171"/>
        <v>5.125</v>
      </c>
      <c r="J1918" s="44" t="s">
        <v>302</v>
      </c>
      <c r="K1918" s="46">
        <f>2*H1918</f>
        <v>10.25</v>
      </c>
      <c r="L1918" s="46">
        <f>I1918</f>
        <v>5.125</v>
      </c>
      <c r="M1918" s="60">
        <v>2</v>
      </c>
      <c r="N1918" s="44">
        <v>4109</v>
      </c>
      <c r="O1918" s="44"/>
      <c r="P1918" s="48"/>
      <c r="Q1918" s="44"/>
      <c r="R1918" s="167"/>
      <c r="S1918" s="45"/>
      <c r="T1918" s="49"/>
      <c r="U1918" s="49"/>
      <c r="V1918" s="49"/>
      <c r="W1918" s="49"/>
      <c r="X1918" s="49"/>
      <c r="Y1918" s="250"/>
    </row>
    <row r="1919" spans="2:25">
      <c r="B1919" s="25"/>
      <c r="C1919" s="100" t="s">
        <v>2759</v>
      </c>
      <c r="D1919" s="130" t="s">
        <v>2625</v>
      </c>
      <c r="E1919" s="101">
        <v>5.6875</v>
      </c>
      <c r="F1919" s="101">
        <v>2.75</v>
      </c>
      <c r="G1919" s="101">
        <v>0.5</v>
      </c>
      <c r="H1919" s="101">
        <f>(G1919*2)+E1919</f>
        <v>6.6875</v>
      </c>
      <c r="I1919" s="101">
        <f>(G1919*2)+F1919</f>
        <v>3.75</v>
      </c>
      <c r="J1919" s="131" t="s">
        <v>302</v>
      </c>
      <c r="K1919" s="101">
        <v>6.6875</v>
      </c>
      <c r="L1919" s="101">
        <v>11.25</v>
      </c>
      <c r="M1919" s="132">
        <v>3</v>
      </c>
      <c r="N1919" s="99">
        <v>4111</v>
      </c>
      <c r="O1919" s="99" t="s">
        <v>1338</v>
      </c>
      <c r="P1919" s="108">
        <v>44823</v>
      </c>
      <c r="Q1919" s="133"/>
      <c r="R1919" s="166">
        <v>0.03</v>
      </c>
      <c r="S1919" s="100"/>
      <c r="T1919" s="105"/>
      <c r="U1919" s="105"/>
      <c r="V1919" s="105"/>
      <c r="W1919" s="105"/>
      <c r="X1919" s="105"/>
      <c r="Y1919" s="250" t="s">
        <v>1338</v>
      </c>
    </row>
    <row r="1920" spans="2:25">
      <c r="B1920" s="25"/>
      <c r="C1920" s="100" t="s">
        <v>2760</v>
      </c>
      <c r="D1920" s="130" t="s">
        <v>2529</v>
      </c>
      <c r="E1920" s="101">
        <v>3.5</v>
      </c>
      <c r="F1920" s="101">
        <v>18.125</v>
      </c>
      <c r="G1920" s="101">
        <v>2.5</v>
      </c>
      <c r="H1920" s="101">
        <f>(G1920*2)+E1920</f>
        <v>8.5</v>
      </c>
      <c r="I1920" s="101">
        <f>(G1920*2)+F1920</f>
        <v>23.125</v>
      </c>
      <c r="J1920" s="131" t="s">
        <v>318</v>
      </c>
      <c r="K1920" s="101">
        <v>23.3125</v>
      </c>
      <c r="L1920" s="101">
        <v>17.1875</v>
      </c>
      <c r="M1920" s="132">
        <v>2</v>
      </c>
      <c r="N1920" s="99">
        <v>4112</v>
      </c>
      <c r="O1920" s="99" t="s">
        <v>1351</v>
      </c>
      <c r="P1920" s="108">
        <v>44823</v>
      </c>
      <c r="Q1920" s="133"/>
      <c r="R1920" s="166">
        <v>4.4999999999999998E-2</v>
      </c>
      <c r="S1920" s="100"/>
      <c r="T1920" s="105"/>
      <c r="U1920" s="105"/>
      <c r="V1920" s="105"/>
      <c r="W1920" s="105"/>
      <c r="X1920" s="105"/>
      <c r="Y1920" s="250" t="s">
        <v>1351</v>
      </c>
    </row>
    <row r="1921" spans="2:25">
      <c r="B1921" s="26"/>
      <c r="C1921" s="100" t="s">
        <v>2762</v>
      </c>
      <c r="D1921" s="130" t="s">
        <v>2529</v>
      </c>
      <c r="E1921" s="101">
        <v>4.625</v>
      </c>
      <c r="F1921" s="101">
        <v>4.625</v>
      </c>
      <c r="G1921" s="101">
        <v>4.125</v>
      </c>
      <c r="H1921" s="101">
        <f>(G1921*2)+E1921</f>
        <v>12.875</v>
      </c>
      <c r="I1921" s="101">
        <f>(G1921*2)+F1921</f>
        <v>12.875</v>
      </c>
      <c r="J1921" s="131" t="s">
        <v>318</v>
      </c>
      <c r="K1921" s="101">
        <v>25.843800000000002</v>
      </c>
      <c r="L1921" s="101">
        <v>12.9688</v>
      </c>
      <c r="M1921" s="132">
        <v>2</v>
      </c>
      <c r="N1921" s="99">
        <v>4113</v>
      </c>
      <c r="O1921" s="99" t="s">
        <v>2761</v>
      </c>
      <c r="P1921" s="108">
        <v>44823</v>
      </c>
      <c r="Q1921" s="133"/>
      <c r="R1921" s="166">
        <v>0.06</v>
      </c>
      <c r="S1921" s="100"/>
      <c r="T1921" s="105"/>
      <c r="U1921" s="105"/>
      <c r="V1921" s="105"/>
      <c r="W1921" s="105"/>
      <c r="X1921" s="105"/>
      <c r="Y1921" s="250" t="s">
        <v>2761</v>
      </c>
    </row>
    <row r="1922" spans="2:25">
      <c r="B1922" s="26"/>
      <c r="C1922" s="68" t="s">
        <v>2616</v>
      </c>
      <c r="D1922" s="83" t="s">
        <v>2025</v>
      </c>
      <c r="E1922" s="69">
        <v>2.5</v>
      </c>
      <c r="F1922" s="69">
        <v>2.5</v>
      </c>
      <c r="G1922" s="69">
        <v>0.75</v>
      </c>
      <c r="H1922" s="69">
        <f>(E1922+G1922*2)</f>
        <v>4</v>
      </c>
      <c r="I1922" s="69">
        <f>(F1922+G1922*2)</f>
        <v>4</v>
      </c>
      <c r="J1922" s="67" t="s">
        <v>302</v>
      </c>
      <c r="K1922" s="69">
        <v>15</v>
      </c>
      <c r="L1922" s="69">
        <v>11.25</v>
      </c>
      <c r="M1922" s="70">
        <v>12</v>
      </c>
      <c r="N1922" s="67">
        <v>4114</v>
      </c>
      <c r="O1922" s="67" t="s">
        <v>1338</v>
      </c>
      <c r="P1922" s="71">
        <v>44743</v>
      </c>
      <c r="Q1922" s="72"/>
      <c r="R1922" s="170"/>
      <c r="S1922" s="68"/>
      <c r="T1922" s="73"/>
      <c r="U1922" s="73"/>
      <c r="V1922" s="73"/>
      <c r="W1922" s="73"/>
      <c r="X1922" s="73"/>
      <c r="Y1922" s="250" t="s">
        <v>1338</v>
      </c>
    </row>
    <row r="1923" spans="2:25">
      <c r="B1923" s="25"/>
      <c r="C1923" s="68" t="s">
        <v>2615</v>
      </c>
      <c r="D1923" s="83" t="s">
        <v>2035</v>
      </c>
      <c r="E1923" s="69">
        <v>2.375</v>
      </c>
      <c r="F1923" s="69">
        <v>2.375</v>
      </c>
      <c r="G1923" s="69">
        <v>1.9375</v>
      </c>
      <c r="H1923" s="69">
        <f>(E1923+G1923*2)</f>
        <v>6.25</v>
      </c>
      <c r="I1923" s="69">
        <f>(F1923+G1923*2)</f>
        <v>6.25</v>
      </c>
      <c r="J1923" s="67" t="s">
        <v>302</v>
      </c>
      <c r="K1923" s="69">
        <v>16.236999999999998</v>
      </c>
      <c r="L1923" s="69">
        <v>12.717000000000001</v>
      </c>
      <c r="M1923" s="70">
        <v>12</v>
      </c>
      <c r="N1923" s="67">
        <v>4114</v>
      </c>
      <c r="O1923" s="67" t="s">
        <v>1338</v>
      </c>
      <c r="P1923" s="71">
        <v>44743</v>
      </c>
      <c r="Q1923" s="72"/>
      <c r="R1923" s="170"/>
      <c r="S1923" s="68"/>
      <c r="T1923" s="73"/>
      <c r="U1923" s="73"/>
      <c r="V1923" s="73"/>
      <c r="W1923" s="73"/>
      <c r="X1923" s="73"/>
      <c r="Y1923" s="250" t="s">
        <v>1338</v>
      </c>
    </row>
    <row r="1924" spans="2:25">
      <c r="B1924" s="25"/>
      <c r="C1924" s="100" t="s">
        <v>2640</v>
      </c>
      <c r="D1924" s="130" t="s">
        <v>2026</v>
      </c>
      <c r="E1924" s="101">
        <v>3.4062999999999999</v>
      </c>
      <c r="F1924" s="101">
        <v>3.4062999999999999</v>
      </c>
      <c r="G1924" s="101">
        <v>1.8438000000000001</v>
      </c>
      <c r="H1924" s="101">
        <f>(G1924*2)+E1924</f>
        <v>7.0938999999999997</v>
      </c>
      <c r="I1924" s="101">
        <f>(G1924*2)+F1924</f>
        <v>7.0938999999999997</v>
      </c>
      <c r="J1924" s="131" t="s">
        <v>302</v>
      </c>
      <c r="K1924" s="101">
        <v>7.0919999999999996</v>
      </c>
      <c r="L1924" s="101">
        <v>14.183999999999999</v>
      </c>
      <c r="M1924" s="132">
        <v>2</v>
      </c>
      <c r="N1924" s="99">
        <v>4115</v>
      </c>
      <c r="O1924" s="99" t="s">
        <v>1338</v>
      </c>
      <c r="P1924" s="108">
        <v>44823</v>
      </c>
      <c r="Q1924" s="133"/>
      <c r="R1924" s="166">
        <v>0.04</v>
      </c>
      <c r="S1924" s="100"/>
      <c r="T1924" s="105"/>
      <c r="U1924" s="105"/>
      <c r="V1924" s="105"/>
      <c r="W1924" s="105"/>
      <c r="X1924" s="105"/>
      <c r="Y1924" s="250" t="s">
        <v>1338</v>
      </c>
    </row>
    <row r="1925" spans="2:25">
      <c r="B1925" s="25"/>
      <c r="C1925" s="100" t="s">
        <v>2641</v>
      </c>
      <c r="D1925" s="130" t="s">
        <v>2025</v>
      </c>
      <c r="E1925" s="101">
        <v>3.5625</v>
      </c>
      <c r="F1925" s="101">
        <v>3.5625</v>
      </c>
      <c r="G1925" s="101">
        <v>1.2813000000000001</v>
      </c>
      <c r="H1925" s="101">
        <f>(G1925*2)+E1925</f>
        <v>6.1250999999999998</v>
      </c>
      <c r="I1925" s="101">
        <f>(G1925*2)+F1925</f>
        <v>6.1250999999999998</v>
      </c>
      <c r="J1925" s="131" t="s">
        <v>302</v>
      </c>
      <c r="K1925" s="101">
        <v>6.125</v>
      </c>
      <c r="L1925" s="101">
        <v>12.25</v>
      </c>
      <c r="M1925" s="132">
        <v>2</v>
      </c>
      <c r="N1925" s="99">
        <v>4115</v>
      </c>
      <c r="O1925" s="99" t="s">
        <v>1338</v>
      </c>
      <c r="P1925" s="108">
        <v>44823</v>
      </c>
      <c r="Q1925" s="133"/>
      <c r="R1925" s="166">
        <v>0.04</v>
      </c>
      <c r="S1925" s="100"/>
      <c r="T1925" s="105"/>
      <c r="U1925" s="105"/>
      <c r="V1925" s="105"/>
      <c r="W1925" s="105"/>
      <c r="X1925" s="105"/>
      <c r="Y1925" s="250" t="s">
        <v>1338</v>
      </c>
    </row>
    <row r="1926" spans="2:25">
      <c r="B1926" s="26"/>
      <c r="C1926" s="100" t="s">
        <v>2756</v>
      </c>
      <c r="D1926" s="130" t="s">
        <v>1970</v>
      </c>
      <c r="E1926" s="101">
        <v>3.7153</v>
      </c>
      <c r="F1926" s="101">
        <v>3.7080000000000002</v>
      </c>
      <c r="G1926" s="101">
        <v>2.0070000000000001</v>
      </c>
      <c r="H1926" s="101">
        <v>12.013999999999999</v>
      </c>
      <c r="I1926" s="101">
        <v>3.7153</v>
      </c>
      <c r="J1926" s="131" t="s">
        <v>302</v>
      </c>
      <c r="K1926" s="101">
        <v>12.013999999999999</v>
      </c>
      <c r="L1926" s="101">
        <v>10.868</v>
      </c>
      <c r="M1926" s="132">
        <v>3</v>
      </c>
      <c r="N1926" s="99">
        <v>4116</v>
      </c>
      <c r="O1926" s="99" t="s">
        <v>1338</v>
      </c>
      <c r="P1926" s="108">
        <v>44823</v>
      </c>
      <c r="Q1926" s="133"/>
      <c r="R1926" s="166"/>
      <c r="S1926" s="100"/>
      <c r="T1926" s="105"/>
      <c r="U1926" s="105"/>
      <c r="V1926" s="105"/>
      <c r="W1926" s="105"/>
      <c r="X1926" s="105"/>
      <c r="Y1926" s="250" t="s">
        <v>1338</v>
      </c>
    </row>
    <row r="1927" spans="2:25">
      <c r="B1927" s="25"/>
      <c r="C1927" s="68" t="s">
        <v>2660</v>
      </c>
      <c r="D1927" s="83" t="s">
        <v>301</v>
      </c>
      <c r="E1927" s="69">
        <v>11</v>
      </c>
      <c r="F1927" s="69">
        <v>5.75</v>
      </c>
      <c r="G1927" s="69">
        <v>5</v>
      </c>
      <c r="H1927" s="69">
        <f>(E1927+G1927*2)</f>
        <v>21</v>
      </c>
      <c r="I1927" s="69">
        <f>(F1927+G1927*2)</f>
        <v>15.75</v>
      </c>
      <c r="J1927" s="67" t="s">
        <v>318</v>
      </c>
      <c r="K1927" s="69">
        <v>28.754000000000001</v>
      </c>
      <c r="L1927" s="69">
        <v>19.571000000000002</v>
      </c>
      <c r="M1927" s="70">
        <v>2</v>
      </c>
      <c r="N1927" s="67">
        <v>4118</v>
      </c>
      <c r="O1927" s="67" t="s">
        <v>1351</v>
      </c>
      <c r="P1927" s="71">
        <v>44705</v>
      </c>
      <c r="Q1927" s="72" t="s">
        <v>2600</v>
      </c>
      <c r="R1927" s="170"/>
      <c r="S1927" s="68"/>
      <c r="T1927" s="73"/>
      <c r="U1927" s="73"/>
      <c r="V1927" s="73"/>
      <c r="W1927" s="73"/>
      <c r="X1927" s="73"/>
      <c r="Y1927" s="250" t="s">
        <v>1351</v>
      </c>
    </row>
    <row r="1928" spans="2:25">
      <c r="B1928" s="26"/>
      <c r="C1928" s="100" t="s">
        <v>2676</v>
      </c>
      <c r="D1928" s="130" t="s">
        <v>2529</v>
      </c>
      <c r="E1928" s="101">
        <v>12.593999999999999</v>
      </c>
      <c r="F1928" s="101">
        <v>12.593999999999999</v>
      </c>
      <c r="G1928" s="101">
        <v>1.0620000000000001</v>
      </c>
      <c r="H1928" s="101">
        <f>(G1928*2)+E1928</f>
        <v>14.718</v>
      </c>
      <c r="I1928" s="101">
        <f>(G1928*2)+F1928</f>
        <v>14.718</v>
      </c>
      <c r="J1928" s="131" t="s">
        <v>318</v>
      </c>
      <c r="K1928" s="101">
        <v>44.905999999999999</v>
      </c>
      <c r="L1928" s="101">
        <v>29.687999999999999</v>
      </c>
      <c r="M1928" s="132">
        <v>6</v>
      </c>
      <c r="N1928" s="99">
        <v>4119</v>
      </c>
      <c r="O1928" s="99" t="s">
        <v>269</v>
      </c>
      <c r="P1928" s="108">
        <v>44823</v>
      </c>
      <c r="Q1928" s="133"/>
      <c r="R1928" s="166"/>
      <c r="S1928" s="100"/>
      <c r="T1928" s="105"/>
      <c r="U1928" s="105"/>
      <c r="V1928" s="105"/>
      <c r="W1928" s="105"/>
      <c r="X1928" s="105"/>
      <c r="Y1928" s="250" t="s">
        <v>269</v>
      </c>
    </row>
    <row r="1929" spans="2:25">
      <c r="B1929" s="25"/>
      <c r="C1929" s="68" t="s">
        <v>2758</v>
      </c>
      <c r="D1929" s="83" t="s">
        <v>2529</v>
      </c>
      <c r="E1929" s="69">
        <v>6.25</v>
      </c>
      <c r="F1929" s="69">
        <v>4.25</v>
      </c>
      <c r="G1929" s="69">
        <v>2.5</v>
      </c>
      <c r="H1929" s="69">
        <f>(E1929+G1929*2)</f>
        <v>11.25</v>
      </c>
      <c r="I1929" s="69">
        <f>(F1929+G1929*2)</f>
        <v>9.25</v>
      </c>
      <c r="J1929" s="67" t="s">
        <v>318</v>
      </c>
      <c r="K1929" s="69">
        <v>20.6875</v>
      </c>
      <c r="L1929" s="69">
        <v>18.5</v>
      </c>
      <c r="M1929" s="70">
        <v>4</v>
      </c>
      <c r="N1929" s="67">
        <v>4121</v>
      </c>
      <c r="O1929" s="67" t="s">
        <v>1351</v>
      </c>
      <c r="P1929" s="71">
        <v>44743</v>
      </c>
      <c r="Q1929" s="72"/>
      <c r="R1929" s="170">
        <v>0.04</v>
      </c>
      <c r="S1929" s="68"/>
      <c r="T1929" s="73"/>
      <c r="U1929" s="73"/>
      <c r="V1929" s="73"/>
      <c r="W1929" s="73"/>
      <c r="X1929" s="73"/>
      <c r="Y1929" s="250" t="s">
        <v>1351</v>
      </c>
    </row>
    <row r="1930" spans="2:25">
      <c r="B1930" s="26"/>
      <c r="C1930" s="100" t="s">
        <v>2686</v>
      </c>
      <c r="D1930" s="130" t="s">
        <v>2529</v>
      </c>
      <c r="E1930" s="101">
        <v>4</v>
      </c>
      <c r="F1930" s="101">
        <v>2.3125</v>
      </c>
      <c r="G1930" s="101">
        <v>2.4375</v>
      </c>
      <c r="H1930" s="101">
        <v>8.875</v>
      </c>
      <c r="I1930" s="101">
        <v>7.1875</v>
      </c>
      <c r="J1930" s="99" t="s">
        <v>318</v>
      </c>
      <c r="K1930" s="101">
        <v>9</v>
      </c>
      <c r="L1930" s="101">
        <v>14.5</v>
      </c>
      <c r="M1930" s="132">
        <v>2</v>
      </c>
      <c r="N1930" s="99">
        <v>4122</v>
      </c>
      <c r="O1930" s="99" t="s">
        <v>1338</v>
      </c>
      <c r="P1930" s="108">
        <v>44852</v>
      </c>
      <c r="Q1930" s="133"/>
      <c r="R1930" s="166"/>
      <c r="S1930" s="100"/>
      <c r="T1930" s="105"/>
      <c r="U1930" s="105"/>
      <c r="V1930" s="105"/>
      <c r="W1930" s="105"/>
      <c r="X1930" s="105"/>
      <c r="Y1930" s="250" t="s">
        <v>1338</v>
      </c>
    </row>
    <row r="1931" spans="2:25">
      <c r="B1931" s="25"/>
      <c r="C1931" s="100" t="s">
        <v>2655</v>
      </c>
      <c r="D1931" s="130" t="s">
        <v>2026</v>
      </c>
      <c r="E1931" s="101">
        <v>7.25</v>
      </c>
      <c r="F1931" s="101">
        <v>6.5</v>
      </c>
      <c r="G1931" s="101">
        <v>3.5</v>
      </c>
      <c r="H1931" s="101">
        <f t="shared" ref="H1931:H1936" si="173">(G1931*2)+E1931</f>
        <v>14.25</v>
      </c>
      <c r="I1931" s="101">
        <f t="shared" ref="I1931:I1936" si="174">(G1931*2)+F1931</f>
        <v>13.5</v>
      </c>
      <c r="J1931" s="131" t="s">
        <v>302</v>
      </c>
      <c r="K1931" s="101">
        <v>14.25</v>
      </c>
      <c r="L1931" s="101">
        <v>13.5</v>
      </c>
      <c r="M1931" s="132">
        <v>1</v>
      </c>
      <c r="N1931" s="99">
        <v>4124</v>
      </c>
      <c r="O1931" s="99" t="s">
        <v>1338</v>
      </c>
      <c r="P1931" s="108">
        <v>44823</v>
      </c>
      <c r="Q1931" s="133"/>
      <c r="R1931" s="166">
        <v>0.04</v>
      </c>
      <c r="S1931" s="100"/>
      <c r="T1931" s="105"/>
      <c r="U1931" s="105"/>
      <c r="V1931" s="105"/>
      <c r="W1931" s="105"/>
      <c r="X1931" s="105"/>
      <c r="Y1931" s="250" t="s">
        <v>1338</v>
      </c>
    </row>
    <row r="1932" spans="2:25">
      <c r="B1932" s="25"/>
      <c r="C1932" s="100" t="s">
        <v>2657</v>
      </c>
      <c r="D1932" s="130" t="s">
        <v>2025</v>
      </c>
      <c r="E1932" s="101">
        <v>7.375</v>
      </c>
      <c r="F1932" s="101">
        <v>6.625</v>
      </c>
      <c r="G1932" s="101">
        <v>1.5</v>
      </c>
      <c r="H1932" s="101">
        <f t="shared" si="173"/>
        <v>10.375</v>
      </c>
      <c r="I1932" s="101">
        <f t="shared" si="174"/>
        <v>9.625</v>
      </c>
      <c r="J1932" s="131" t="s">
        <v>302</v>
      </c>
      <c r="K1932" s="101">
        <v>10.375</v>
      </c>
      <c r="L1932" s="101">
        <v>9.625</v>
      </c>
      <c r="M1932" s="132">
        <v>1</v>
      </c>
      <c r="N1932" s="99">
        <v>4124</v>
      </c>
      <c r="O1932" s="99" t="s">
        <v>1338</v>
      </c>
      <c r="P1932" s="108">
        <v>44823</v>
      </c>
      <c r="Q1932" s="133"/>
      <c r="R1932" s="166">
        <v>0.04</v>
      </c>
      <c r="S1932" s="100"/>
      <c r="T1932" s="105"/>
      <c r="U1932" s="105"/>
      <c r="V1932" s="105"/>
      <c r="W1932" s="105"/>
      <c r="X1932" s="105"/>
      <c r="Y1932" s="250" t="s">
        <v>1338</v>
      </c>
    </row>
    <row r="1933" spans="2:25">
      <c r="B1933" s="25"/>
      <c r="C1933" s="100" t="s">
        <v>2654</v>
      </c>
      <c r="D1933" s="130" t="s">
        <v>2026</v>
      </c>
      <c r="E1933" s="101">
        <v>7.25</v>
      </c>
      <c r="F1933" s="101">
        <v>6.5</v>
      </c>
      <c r="G1933" s="101">
        <v>4.125</v>
      </c>
      <c r="H1933" s="101">
        <f t="shared" si="173"/>
        <v>15.5</v>
      </c>
      <c r="I1933" s="101">
        <f t="shared" si="174"/>
        <v>14.75</v>
      </c>
      <c r="J1933" s="131" t="s">
        <v>302</v>
      </c>
      <c r="K1933" s="101">
        <v>15.5</v>
      </c>
      <c r="L1933" s="101">
        <v>14.75</v>
      </c>
      <c r="M1933" s="132">
        <v>1</v>
      </c>
      <c r="N1933" s="99">
        <v>4125</v>
      </c>
      <c r="O1933" s="99" t="s">
        <v>1338</v>
      </c>
      <c r="P1933" s="108">
        <v>44823</v>
      </c>
      <c r="Q1933" s="133"/>
      <c r="R1933" s="166">
        <v>0.04</v>
      </c>
      <c r="S1933" s="100"/>
      <c r="T1933" s="105"/>
      <c r="U1933" s="105"/>
      <c r="V1933" s="105"/>
      <c r="W1933" s="105"/>
      <c r="X1933" s="105"/>
      <c r="Y1933" s="250" t="s">
        <v>1338</v>
      </c>
    </row>
    <row r="1934" spans="2:25">
      <c r="B1934" s="25"/>
      <c r="C1934" s="100" t="s">
        <v>2656</v>
      </c>
      <c r="D1934" s="130" t="s">
        <v>2025</v>
      </c>
      <c r="E1934" s="101">
        <v>7.375</v>
      </c>
      <c r="F1934" s="101">
        <v>6.625</v>
      </c>
      <c r="G1934" s="101">
        <v>1.5</v>
      </c>
      <c r="H1934" s="101">
        <f t="shared" si="173"/>
        <v>10.375</v>
      </c>
      <c r="I1934" s="101">
        <f t="shared" si="174"/>
        <v>9.625</v>
      </c>
      <c r="J1934" s="131" t="s">
        <v>302</v>
      </c>
      <c r="K1934" s="101">
        <v>10.375</v>
      </c>
      <c r="L1934" s="101">
        <v>9.625</v>
      </c>
      <c r="M1934" s="132">
        <v>1</v>
      </c>
      <c r="N1934" s="99">
        <v>4125</v>
      </c>
      <c r="O1934" s="99" t="s">
        <v>1338</v>
      </c>
      <c r="P1934" s="108">
        <v>44823</v>
      </c>
      <c r="Q1934" s="133"/>
      <c r="R1934" s="166">
        <v>0.04</v>
      </c>
      <c r="S1934" s="100"/>
      <c r="T1934" s="105"/>
      <c r="U1934" s="105"/>
      <c r="V1934" s="105"/>
      <c r="W1934" s="105"/>
      <c r="X1934" s="105"/>
      <c r="Y1934" s="250" t="s">
        <v>1338</v>
      </c>
    </row>
    <row r="1935" spans="2:25">
      <c r="B1935" s="25"/>
      <c r="C1935" s="100" t="s">
        <v>2661</v>
      </c>
      <c r="D1935" s="130" t="s">
        <v>2529</v>
      </c>
      <c r="E1935" s="101">
        <v>8.25</v>
      </c>
      <c r="F1935" s="101">
        <v>3</v>
      </c>
      <c r="G1935" s="101">
        <v>4.1875</v>
      </c>
      <c r="H1935" s="101">
        <f t="shared" si="173"/>
        <v>16.625</v>
      </c>
      <c r="I1935" s="101">
        <f t="shared" si="174"/>
        <v>11.375</v>
      </c>
      <c r="J1935" s="131" t="s">
        <v>302</v>
      </c>
      <c r="K1935" s="101">
        <v>16.625</v>
      </c>
      <c r="L1935" s="101">
        <v>22.656300000000002</v>
      </c>
      <c r="M1935" s="132">
        <v>2</v>
      </c>
      <c r="N1935" s="99">
        <v>4157</v>
      </c>
      <c r="O1935" s="99" t="s">
        <v>2754</v>
      </c>
      <c r="P1935" s="108">
        <v>44823</v>
      </c>
      <c r="Q1935" s="133"/>
      <c r="R1935" s="166"/>
      <c r="S1935" s="100"/>
      <c r="T1935" s="105"/>
      <c r="U1935" s="105"/>
      <c r="V1935" s="105"/>
      <c r="W1935" s="105"/>
      <c r="X1935" s="105"/>
      <c r="Y1935" s="250" t="s">
        <v>2754</v>
      </c>
    </row>
    <row r="1936" spans="2:25">
      <c r="B1936" s="25"/>
      <c r="C1936" s="100" t="s">
        <v>2677</v>
      </c>
      <c r="D1936" s="130" t="s">
        <v>2035</v>
      </c>
      <c r="E1936" s="101">
        <v>4.9443999999999999</v>
      </c>
      <c r="F1936" s="101">
        <v>4.9443999999999999</v>
      </c>
      <c r="G1936" s="101">
        <v>0.70830000000000004</v>
      </c>
      <c r="H1936" s="101">
        <f t="shared" si="173"/>
        <v>6.3609999999999998</v>
      </c>
      <c r="I1936" s="101">
        <f t="shared" si="174"/>
        <v>6.3609999999999998</v>
      </c>
      <c r="J1936" s="131" t="s">
        <v>302</v>
      </c>
      <c r="K1936" s="101">
        <v>38.167000000000002</v>
      </c>
      <c r="L1936" s="101">
        <v>25.443999999999999</v>
      </c>
      <c r="M1936" s="132">
        <v>24</v>
      </c>
      <c r="N1936" s="99">
        <v>4158</v>
      </c>
      <c r="O1936" s="99" t="s">
        <v>269</v>
      </c>
      <c r="P1936" s="108">
        <v>44823</v>
      </c>
      <c r="Q1936" s="133"/>
      <c r="R1936" s="166"/>
      <c r="S1936" s="100"/>
      <c r="T1936" s="105"/>
      <c r="U1936" s="105"/>
      <c r="V1936" s="105"/>
      <c r="W1936" s="105"/>
      <c r="X1936" s="105"/>
      <c r="Y1936" s="250" t="s">
        <v>269</v>
      </c>
    </row>
    <row r="1937" spans="2:25">
      <c r="B1937" s="26"/>
      <c r="C1937" s="100" t="s">
        <v>2630</v>
      </c>
      <c r="D1937" s="130" t="s">
        <v>2035</v>
      </c>
      <c r="E1937" s="101">
        <v>10.625</v>
      </c>
      <c r="F1937" s="101">
        <v>8.625</v>
      </c>
      <c r="G1937" s="101">
        <v>2</v>
      </c>
      <c r="H1937" s="101">
        <v>14.625</v>
      </c>
      <c r="I1937" s="101">
        <v>12.625</v>
      </c>
      <c r="J1937" s="131" t="s">
        <v>302</v>
      </c>
      <c r="K1937" s="101">
        <v>14.625</v>
      </c>
      <c r="L1937" s="101">
        <v>12.625</v>
      </c>
      <c r="M1937" s="132">
        <v>1</v>
      </c>
      <c r="N1937" s="99">
        <v>4159</v>
      </c>
      <c r="O1937" s="99" t="s">
        <v>1338</v>
      </c>
      <c r="P1937" s="108">
        <v>44820</v>
      </c>
      <c r="Q1937" s="133"/>
      <c r="R1937" s="166"/>
      <c r="S1937" s="100"/>
      <c r="T1937" s="105"/>
      <c r="U1937" s="105"/>
      <c r="V1937" s="105"/>
      <c r="W1937" s="105"/>
      <c r="X1937" s="105"/>
      <c r="Y1937" s="250" t="s">
        <v>1338</v>
      </c>
    </row>
    <row r="1938" spans="2:25">
      <c r="B1938" s="25"/>
      <c r="C1938" s="68" t="s">
        <v>2612</v>
      </c>
      <c r="D1938" s="83" t="s">
        <v>301</v>
      </c>
      <c r="E1938" s="69">
        <v>6</v>
      </c>
      <c r="F1938" s="69">
        <v>4</v>
      </c>
      <c r="G1938" s="69">
        <v>3.5</v>
      </c>
      <c r="H1938" s="69">
        <f>(E1938+G1938*2)</f>
        <v>13</v>
      </c>
      <c r="I1938" s="69">
        <f>(F1938+G1938*2)</f>
        <v>11</v>
      </c>
      <c r="J1938" s="67" t="s">
        <v>318</v>
      </c>
      <c r="K1938" s="69">
        <v>25.771000000000001</v>
      </c>
      <c r="L1938" s="69">
        <v>22.823</v>
      </c>
      <c r="M1938" s="70">
        <v>4</v>
      </c>
      <c r="N1938" s="67">
        <v>4161</v>
      </c>
      <c r="O1938" s="67" t="s">
        <v>2585</v>
      </c>
      <c r="P1938" s="71">
        <v>44743</v>
      </c>
      <c r="Q1938" s="72"/>
      <c r="R1938" s="170"/>
      <c r="S1938" s="68"/>
      <c r="T1938" s="73"/>
      <c r="U1938" s="73"/>
      <c r="V1938" s="73"/>
      <c r="W1938" s="73"/>
      <c r="X1938" s="73"/>
      <c r="Y1938" s="250" t="s">
        <v>2585</v>
      </c>
    </row>
    <row r="1939" spans="2:25">
      <c r="B1939" s="25"/>
      <c r="C1939" s="100" t="s">
        <v>2634</v>
      </c>
      <c r="D1939" s="130" t="s">
        <v>2026</v>
      </c>
      <c r="E1939" s="101">
        <v>8.8130000000000006</v>
      </c>
      <c r="F1939" s="101">
        <v>8.8130000000000006</v>
      </c>
      <c r="G1939" s="101">
        <v>2.5</v>
      </c>
      <c r="H1939" s="101">
        <f t="shared" ref="H1939:H1944" si="175">(G1939*2)+E1939</f>
        <v>13.813000000000001</v>
      </c>
      <c r="I1939" s="101">
        <f t="shared" ref="I1939:I1944" si="176">(G1939*2)+F1939</f>
        <v>13.813000000000001</v>
      </c>
      <c r="J1939" s="131" t="s">
        <v>302</v>
      </c>
      <c r="K1939" s="101">
        <v>13.813000000000001</v>
      </c>
      <c r="L1939" s="101">
        <v>13.813000000000001</v>
      </c>
      <c r="M1939" s="132">
        <v>1</v>
      </c>
      <c r="N1939" s="99">
        <v>4168</v>
      </c>
      <c r="O1939" s="99" t="s">
        <v>2436</v>
      </c>
      <c r="P1939" s="108">
        <v>44820</v>
      </c>
      <c r="Q1939" s="133"/>
      <c r="R1939" s="166"/>
      <c r="S1939" s="100"/>
      <c r="T1939" s="105"/>
      <c r="U1939" s="105"/>
      <c r="V1939" s="105"/>
      <c r="W1939" s="105"/>
      <c r="X1939" s="105"/>
      <c r="Y1939" s="250" t="s">
        <v>2436</v>
      </c>
    </row>
    <row r="1940" spans="2:25">
      <c r="B1940" s="25"/>
      <c r="C1940" s="100" t="s">
        <v>2631</v>
      </c>
      <c r="D1940" s="130" t="s">
        <v>2025</v>
      </c>
      <c r="E1940" s="101">
        <v>8.9309999999999992</v>
      </c>
      <c r="F1940" s="101">
        <v>8.9309999999999992</v>
      </c>
      <c r="G1940" s="101">
        <v>2.5</v>
      </c>
      <c r="H1940" s="101">
        <f t="shared" si="175"/>
        <v>13.930999999999999</v>
      </c>
      <c r="I1940" s="101">
        <f t="shared" si="176"/>
        <v>13.930999999999999</v>
      </c>
      <c r="J1940" s="131" t="s">
        <v>302</v>
      </c>
      <c r="K1940" s="101">
        <v>13.930999999999999</v>
      </c>
      <c r="L1940" s="101">
        <v>13.930999999999999</v>
      </c>
      <c r="M1940" s="132">
        <v>1</v>
      </c>
      <c r="N1940" s="99">
        <v>4168</v>
      </c>
      <c r="O1940" s="99" t="s">
        <v>2436</v>
      </c>
      <c r="P1940" s="108">
        <v>44820</v>
      </c>
      <c r="Q1940" s="133"/>
      <c r="R1940" s="166"/>
      <c r="S1940" s="100"/>
      <c r="T1940" s="105"/>
      <c r="U1940" s="105"/>
      <c r="V1940" s="105"/>
      <c r="W1940" s="105"/>
      <c r="X1940" s="105"/>
      <c r="Y1940" s="250" t="s">
        <v>2436</v>
      </c>
    </row>
    <row r="1941" spans="2:25">
      <c r="B1941" s="25"/>
      <c r="C1941" s="100" t="s">
        <v>2678</v>
      </c>
      <c r="D1941" s="130" t="s">
        <v>2026</v>
      </c>
      <c r="E1941" s="101">
        <v>7.1669999999999998</v>
      </c>
      <c r="F1941" s="101">
        <v>5.1669999999999998</v>
      </c>
      <c r="G1941" s="101">
        <v>4.4580000000000002</v>
      </c>
      <c r="H1941" s="101">
        <f t="shared" si="175"/>
        <v>16.082999999999998</v>
      </c>
      <c r="I1941" s="101">
        <f t="shared" si="176"/>
        <v>14.083</v>
      </c>
      <c r="J1941" s="131" t="s">
        <v>302</v>
      </c>
      <c r="K1941" s="101">
        <v>48.25</v>
      </c>
      <c r="L1941" s="101">
        <v>28.167000000000002</v>
      </c>
      <c r="M1941" s="132">
        <v>6</v>
      </c>
      <c r="N1941" s="99">
        <v>4169</v>
      </c>
      <c r="O1941" s="99" t="s">
        <v>269</v>
      </c>
      <c r="P1941" s="108">
        <v>44823</v>
      </c>
      <c r="Q1941" s="133"/>
      <c r="R1941" s="166"/>
      <c r="S1941" s="100"/>
      <c r="T1941" s="105"/>
      <c r="U1941" s="105"/>
      <c r="V1941" s="105"/>
      <c r="W1941" s="105"/>
      <c r="X1941" s="105"/>
      <c r="Y1941" s="250" t="s">
        <v>269</v>
      </c>
    </row>
    <row r="1942" spans="2:25">
      <c r="B1942" s="25"/>
      <c r="C1942" s="100" t="s">
        <v>2679</v>
      </c>
      <c r="D1942" s="130" t="s">
        <v>2025</v>
      </c>
      <c r="E1942" s="101">
        <v>7.3330000000000002</v>
      </c>
      <c r="F1942" s="101">
        <v>5.3330000000000002</v>
      </c>
      <c r="G1942" s="101">
        <v>1.083</v>
      </c>
      <c r="H1942" s="101">
        <f t="shared" si="175"/>
        <v>9.4990000000000006</v>
      </c>
      <c r="I1942" s="101">
        <f t="shared" si="176"/>
        <v>7.4990000000000006</v>
      </c>
      <c r="J1942" s="131" t="s">
        <v>302</v>
      </c>
      <c r="K1942" s="101">
        <v>47.5</v>
      </c>
      <c r="L1942" s="101">
        <v>30.007999999999999</v>
      </c>
      <c r="M1942" s="132">
        <v>20</v>
      </c>
      <c r="N1942" s="99">
        <v>4169</v>
      </c>
      <c r="O1942" s="99" t="s">
        <v>269</v>
      </c>
      <c r="P1942" s="108">
        <v>44823</v>
      </c>
      <c r="Q1942" s="133"/>
      <c r="R1942" s="166"/>
      <c r="S1942" s="100"/>
      <c r="T1942" s="105"/>
      <c r="U1942" s="105"/>
      <c r="V1942" s="105"/>
      <c r="W1942" s="105"/>
      <c r="X1942" s="105"/>
      <c r="Y1942" s="250" t="s">
        <v>269</v>
      </c>
    </row>
    <row r="1943" spans="2:25">
      <c r="B1943" s="25"/>
      <c r="C1943" s="100" t="s">
        <v>2662</v>
      </c>
      <c r="D1943" s="130" t="s">
        <v>2529</v>
      </c>
      <c r="E1943" s="101">
        <v>8.875</v>
      </c>
      <c r="F1943" s="101">
        <v>8.875</v>
      </c>
      <c r="G1943" s="101">
        <v>1</v>
      </c>
      <c r="H1943" s="101">
        <f t="shared" si="175"/>
        <v>10.875</v>
      </c>
      <c r="I1943" s="101">
        <f t="shared" si="176"/>
        <v>10.875</v>
      </c>
      <c r="J1943" s="131" t="s">
        <v>318</v>
      </c>
      <c r="K1943" s="101">
        <v>10.9688</v>
      </c>
      <c r="L1943" s="101">
        <v>21.843800000000002</v>
      </c>
      <c r="M1943" s="132">
        <v>2</v>
      </c>
      <c r="N1943" s="99">
        <v>4170</v>
      </c>
      <c r="O1943" s="99" t="s">
        <v>2626</v>
      </c>
      <c r="P1943" s="108">
        <v>44823</v>
      </c>
      <c r="Q1943" s="133"/>
      <c r="R1943" s="166"/>
      <c r="S1943" s="100"/>
      <c r="T1943" s="105"/>
      <c r="U1943" s="105"/>
      <c r="V1943" s="105"/>
      <c r="W1943" s="105"/>
      <c r="X1943" s="105"/>
      <c r="Y1943" s="250" t="s">
        <v>2626</v>
      </c>
    </row>
    <row r="1944" spans="2:25">
      <c r="B1944" s="25"/>
      <c r="C1944" s="100" t="s">
        <v>2680</v>
      </c>
      <c r="D1944" s="130" t="s">
        <v>2529</v>
      </c>
      <c r="E1944" s="101">
        <v>7.5620000000000003</v>
      </c>
      <c r="F1944" s="101">
        <v>5.5629999999999997</v>
      </c>
      <c r="G1944" s="101">
        <v>0.93799999999999994</v>
      </c>
      <c r="H1944" s="101">
        <f t="shared" si="175"/>
        <v>9.4380000000000006</v>
      </c>
      <c r="I1944" s="101">
        <f t="shared" si="176"/>
        <v>7.4390000000000001</v>
      </c>
      <c r="J1944" s="131" t="s">
        <v>318</v>
      </c>
      <c r="K1944" s="101">
        <v>36.3611</v>
      </c>
      <c r="L1944" s="101">
        <v>21.75</v>
      </c>
      <c r="M1944" s="132">
        <v>12</v>
      </c>
      <c r="N1944" s="99">
        <v>4171</v>
      </c>
      <c r="O1944" s="99" t="s">
        <v>269</v>
      </c>
      <c r="P1944" s="108">
        <v>44820</v>
      </c>
      <c r="Q1944" s="133"/>
      <c r="R1944" s="166"/>
      <c r="S1944" s="100"/>
      <c r="T1944" s="105"/>
      <c r="U1944" s="105"/>
      <c r="V1944" s="105"/>
      <c r="W1944" s="105"/>
      <c r="X1944" s="105"/>
      <c r="Y1944" s="250" t="s">
        <v>269</v>
      </c>
    </row>
    <row r="1945" spans="2:25">
      <c r="B1945" s="25"/>
      <c r="C1945" s="100" t="s">
        <v>2663</v>
      </c>
      <c r="D1945" s="130" t="s">
        <v>2529</v>
      </c>
      <c r="E1945" s="101">
        <v>3.5</v>
      </c>
      <c r="F1945" s="101">
        <v>3.5</v>
      </c>
      <c r="G1945" s="101">
        <v>3.5</v>
      </c>
      <c r="H1945" s="101">
        <v>10.5</v>
      </c>
      <c r="I1945" s="101">
        <v>10.5</v>
      </c>
      <c r="J1945" s="131" t="s">
        <v>318</v>
      </c>
      <c r="K1945" s="101">
        <v>10.5</v>
      </c>
      <c r="L1945" s="101">
        <v>16.1875</v>
      </c>
      <c r="M1945" s="132">
        <v>2</v>
      </c>
      <c r="N1945" s="99">
        <v>4172</v>
      </c>
      <c r="O1945" s="99" t="s">
        <v>1338</v>
      </c>
      <c r="P1945" s="108">
        <v>44820</v>
      </c>
      <c r="Q1945" s="133"/>
      <c r="R1945" s="166"/>
      <c r="S1945" s="100"/>
      <c r="T1945" s="105"/>
      <c r="U1945" s="105"/>
      <c r="V1945" s="105"/>
      <c r="W1945" s="105"/>
      <c r="X1945" s="105"/>
      <c r="Y1945" s="250" t="s">
        <v>1338</v>
      </c>
    </row>
    <row r="1946" spans="2:25">
      <c r="B1946" s="26"/>
      <c r="C1946" s="100" t="s">
        <v>2667</v>
      </c>
      <c r="D1946" s="130" t="s">
        <v>2625</v>
      </c>
      <c r="E1946" s="101">
        <v>3.25</v>
      </c>
      <c r="F1946" s="101">
        <v>3.25</v>
      </c>
      <c r="G1946" s="101">
        <v>0.625</v>
      </c>
      <c r="H1946" s="101">
        <v>4.5</v>
      </c>
      <c r="I1946" s="101">
        <v>4.5</v>
      </c>
      <c r="J1946" s="131" t="s">
        <v>302</v>
      </c>
      <c r="K1946" s="101">
        <v>9</v>
      </c>
      <c r="L1946" s="101">
        <v>9</v>
      </c>
      <c r="M1946" s="132">
        <v>4</v>
      </c>
      <c r="N1946" s="99">
        <v>4172</v>
      </c>
      <c r="O1946" s="99" t="s">
        <v>1338</v>
      </c>
      <c r="P1946" s="108">
        <v>44865</v>
      </c>
      <c r="Q1946" s="133"/>
      <c r="R1946" s="166"/>
      <c r="S1946" s="100"/>
      <c r="T1946" s="105"/>
      <c r="U1946" s="105"/>
      <c r="V1946" s="105"/>
      <c r="W1946" s="105"/>
      <c r="X1946" s="105"/>
      <c r="Y1946" s="250" t="s">
        <v>1338</v>
      </c>
    </row>
    <row r="1947" spans="2:25">
      <c r="B1947" s="25"/>
      <c r="C1947" s="68" t="s">
        <v>2620</v>
      </c>
      <c r="D1947" s="83" t="s">
        <v>301</v>
      </c>
      <c r="E1947" s="69">
        <v>3.5</v>
      </c>
      <c r="F1947" s="69">
        <v>3.5</v>
      </c>
      <c r="G1947" s="69">
        <v>3.5</v>
      </c>
      <c r="H1947" s="69">
        <f>(E1947+G1947*2)</f>
        <v>10.5</v>
      </c>
      <c r="I1947" s="69">
        <f>(F1947+G1947*2)</f>
        <v>10.5</v>
      </c>
      <c r="J1947" s="67" t="s">
        <v>318</v>
      </c>
      <c r="K1947" s="69">
        <v>16.1875</v>
      </c>
      <c r="L1947" s="69">
        <v>10.5</v>
      </c>
      <c r="M1947" s="70">
        <v>2</v>
      </c>
      <c r="N1947" s="67">
        <v>4172</v>
      </c>
      <c r="O1947" s="67" t="s">
        <v>2585</v>
      </c>
      <c r="P1947" s="71">
        <v>44768</v>
      </c>
      <c r="Q1947" s="72"/>
      <c r="R1947" s="170"/>
      <c r="S1947" s="68"/>
      <c r="T1947" s="73"/>
      <c r="U1947" s="73"/>
      <c r="V1947" s="73"/>
      <c r="W1947" s="73"/>
      <c r="X1947" s="73"/>
      <c r="Y1947" s="250" t="s">
        <v>2585</v>
      </c>
    </row>
    <row r="1948" spans="2:25">
      <c r="B1948" s="25"/>
      <c r="C1948" s="100" t="s">
        <v>2629</v>
      </c>
      <c r="D1948" s="130" t="s">
        <v>2026</v>
      </c>
      <c r="E1948" s="101">
        <v>7.375</v>
      </c>
      <c r="F1948" s="101">
        <v>6.125</v>
      </c>
      <c r="G1948" s="101">
        <v>4.9649999999999999</v>
      </c>
      <c r="H1948" s="101">
        <v>17.306000000000001</v>
      </c>
      <c r="I1948" s="101">
        <v>16.056000000000001</v>
      </c>
      <c r="J1948" s="131" t="s">
        <v>302</v>
      </c>
      <c r="K1948" s="101">
        <v>17.306000000000001</v>
      </c>
      <c r="L1948" s="101">
        <v>16.056000000000001</v>
      </c>
      <c r="M1948" s="132">
        <v>1</v>
      </c>
      <c r="N1948" s="99">
        <v>4174</v>
      </c>
      <c r="O1948" s="99" t="s">
        <v>1338</v>
      </c>
      <c r="P1948" s="108">
        <v>44820</v>
      </c>
      <c r="Q1948" s="133"/>
      <c r="R1948" s="166"/>
      <c r="S1948" s="100"/>
      <c r="T1948" s="105"/>
      <c r="U1948" s="105"/>
      <c r="V1948" s="105"/>
      <c r="W1948" s="105"/>
      <c r="X1948" s="105"/>
      <c r="Y1948" s="250" t="s">
        <v>1338</v>
      </c>
    </row>
    <row r="1949" spans="2:25">
      <c r="B1949" s="25"/>
      <c r="C1949" s="100" t="s">
        <v>2628</v>
      </c>
      <c r="D1949" s="130" t="s">
        <v>2025</v>
      </c>
      <c r="E1949" s="101">
        <v>7.6319999999999997</v>
      </c>
      <c r="F1949" s="101">
        <v>6.351</v>
      </c>
      <c r="G1949" s="101">
        <v>1.4688000000000001</v>
      </c>
      <c r="H1949" s="101">
        <v>10.569000000000001</v>
      </c>
      <c r="I1949" s="101">
        <v>9.2880000000000003</v>
      </c>
      <c r="J1949" s="131" t="s">
        <v>302</v>
      </c>
      <c r="K1949" s="101">
        <v>10.569000000000001</v>
      </c>
      <c r="L1949" s="101">
        <v>9.2880000000000003</v>
      </c>
      <c r="M1949" s="132">
        <v>1</v>
      </c>
      <c r="N1949" s="99">
        <v>4174</v>
      </c>
      <c r="O1949" s="99" t="s">
        <v>1338</v>
      </c>
      <c r="P1949" s="108">
        <v>44820</v>
      </c>
      <c r="Q1949" s="133"/>
      <c r="R1949" s="166"/>
      <c r="S1949" s="100"/>
      <c r="T1949" s="105"/>
      <c r="U1949" s="105"/>
      <c r="V1949" s="105"/>
      <c r="W1949" s="105"/>
      <c r="X1949" s="105"/>
      <c r="Y1949" s="250" t="s">
        <v>1338</v>
      </c>
    </row>
    <row r="1950" spans="2:25">
      <c r="B1950" s="25"/>
      <c r="C1950" s="100" t="s">
        <v>2633</v>
      </c>
      <c r="D1950" s="130" t="s">
        <v>2026</v>
      </c>
      <c r="E1950" s="101">
        <v>8.5</v>
      </c>
      <c r="F1950" s="101">
        <v>8.5</v>
      </c>
      <c r="G1950" s="101">
        <v>2.5</v>
      </c>
      <c r="H1950" s="101">
        <f>(G1950*2)+E1950</f>
        <v>13.5</v>
      </c>
      <c r="I1950" s="101">
        <f>(G1950*2)+F1950</f>
        <v>13.5</v>
      </c>
      <c r="J1950" s="131" t="s">
        <v>302</v>
      </c>
      <c r="K1950" s="101">
        <v>13.5</v>
      </c>
      <c r="L1950" s="101">
        <v>13.5</v>
      </c>
      <c r="M1950" s="132">
        <v>1</v>
      </c>
      <c r="N1950" s="99">
        <v>4175</v>
      </c>
      <c r="O1950" s="99" t="s">
        <v>2626</v>
      </c>
      <c r="P1950" s="108">
        <v>44823</v>
      </c>
      <c r="Q1950" s="133"/>
      <c r="R1950" s="166"/>
      <c r="S1950" s="100"/>
      <c r="T1950" s="105"/>
      <c r="U1950" s="105"/>
      <c r="V1950" s="105"/>
      <c r="W1950" s="105"/>
      <c r="X1950" s="105"/>
      <c r="Y1950" s="250" t="s">
        <v>2626</v>
      </c>
    </row>
    <row r="1951" spans="2:25">
      <c r="B1951" s="26"/>
      <c r="C1951" s="100" t="s">
        <v>2632</v>
      </c>
      <c r="D1951" s="130" t="s">
        <v>2025</v>
      </c>
      <c r="E1951" s="101">
        <v>8.75</v>
      </c>
      <c r="F1951" s="101">
        <v>8.75</v>
      </c>
      <c r="G1951" s="101">
        <v>2.3125</v>
      </c>
      <c r="H1951" s="101">
        <f>(G1951*2)+E1951</f>
        <v>13.375</v>
      </c>
      <c r="I1951" s="101">
        <f>(G1951*2)+F1951</f>
        <v>13.375</v>
      </c>
      <c r="J1951" s="131" t="s">
        <v>302</v>
      </c>
      <c r="K1951" s="101">
        <v>13.375</v>
      </c>
      <c r="L1951" s="101">
        <v>13.375</v>
      </c>
      <c r="M1951" s="132">
        <v>1</v>
      </c>
      <c r="N1951" s="99">
        <v>4175</v>
      </c>
      <c r="O1951" s="99" t="s">
        <v>2626</v>
      </c>
      <c r="P1951" s="108">
        <v>44823</v>
      </c>
      <c r="Q1951" s="133"/>
      <c r="R1951" s="166"/>
      <c r="S1951" s="100"/>
      <c r="T1951" s="105"/>
      <c r="U1951" s="105"/>
      <c r="V1951" s="105"/>
      <c r="W1951" s="105"/>
      <c r="X1951" s="105"/>
      <c r="Y1951" s="250" t="s">
        <v>2626</v>
      </c>
    </row>
    <row r="1952" spans="2:25">
      <c r="B1952" s="25"/>
      <c r="C1952" s="100">
        <v>4175</v>
      </c>
      <c r="D1952" s="130" t="s">
        <v>2627</v>
      </c>
      <c r="E1952" s="101">
        <v>8.8119999999999994</v>
      </c>
      <c r="F1952" s="101">
        <v>8.609</v>
      </c>
      <c r="G1952" s="101">
        <v>2.5619999999999998</v>
      </c>
      <c r="H1952" s="101">
        <v>24.875</v>
      </c>
      <c r="I1952" s="101">
        <v>8.8119999999999994</v>
      </c>
      <c r="J1952" s="131" t="s">
        <v>302</v>
      </c>
      <c r="K1952" s="101">
        <v>24.875</v>
      </c>
      <c r="L1952" s="101">
        <v>8.8119999999999994</v>
      </c>
      <c r="M1952" s="132">
        <v>1</v>
      </c>
      <c r="N1952" s="99">
        <v>4175</v>
      </c>
      <c r="O1952" s="99" t="s">
        <v>2626</v>
      </c>
      <c r="P1952" s="108">
        <v>44820</v>
      </c>
      <c r="Q1952" s="133"/>
      <c r="R1952" s="166"/>
      <c r="S1952" s="100"/>
      <c r="T1952" s="105"/>
      <c r="U1952" s="105"/>
      <c r="V1952" s="105"/>
      <c r="W1952" s="105"/>
      <c r="X1952" s="105"/>
      <c r="Y1952" s="250" t="s">
        <v>2626</v>
      </c>
    </row>
    <row r="1953" spans="2:25">
      <c r="B1953" s="26"/>
      <c r="C1953" s="100" t="s">
        <v>2688</v>
      </c>
      <c r="D1953" s="130" t="s">
        <v>2025</v>
      </c>
      <c r="E1953" s="101">
        <v>11.16</v>
      </c>
      <c r="F1953" s="101">
        <v>6.6040000000000001</v>
      </c>
      <c r="G1953" s="101">
        <v>0.71879999999999999</v>
      </c>
      <c r="H1953" s="101">
        <v>15.021000000000001</v>
      </c>
      <c r="I1953" s="101">
        <v>10.465</v>
      </c>
      <c r="J1953" s="131" t="s">
        <v>302</v>
      </c>
      <c r="K1953" s="101">
        <v>15.021000000000001</v>
      </c>
      <c r="L1953" s="101">
        <v>10.465</v>
      </c>
      <c r="M1953" s="132">
        <v>1</v>
      </c>
      <c r="N1953" s="99">
        <v>4178</v>
      </c>
      <c r="O1953" s="99" t="s">
        <v>1338</v>
      </c>
      <c r="P1953" s="108">
        <v>44852</v>
      </c>
      <c r="Q1953" s="133"/>
      <c r="R1953" s="166"/>
      <c r="S1953" s="100"/>
      <c r="T1953" s="105"/>
      <c r="U1953" s="105"/>
      <c r="V1953" s="105"/>
      <c r="W1953" s="105"/>
      <c r="X1953" s="105"/>
      <c r="Y1953" s="250" t="s">
        <v>1338</v>
      </c>
    </row>
    <row r="1954" spans="2:25">
      <c r="B1954" s="25"/>
      <c r="C1954" s="100" t="s">
        <v>2664</v>
      </c>
      <c r="D1954" s="130" t="s">
        <v>2529</v>
      </c>
      <c r="E1954" s="101">
        <v>9.125</v>
      </c>
      <c r="F1954" s="101">
        <v>9.125</v>
      </c>
      <c r="G1954" s="101">
        <v>2.5</v>
      </c>
      <c r="H1954" s="101">
        <v>14.125</v>
      </c>
      <c r="I1954" s="101">
        <v>14.125</v>
      </c>
      <c r="J1954" s="131" t="s">
        <v>318</v>
      </c>
      <c r="K1954" s="101">
        <v>14.125</v>
      </c>
      <c r="L1954" s="101">
        <v>28.4375</v>
      </c>
      <c r="M1954" s="132">
        <v>2</v>
      </c>
      <c r="N1954" s="99">
        <v>4182</v>
      </c>
      <c r="O1954" s="99" t="s">
        <v>1338</v>
      </c>
      <c r="P1954" s="108">
        <v>44820</v>
      </c>
      <c r="Q1954" s="133"/>
      <c r="R1954" s="166"/>
      <c r="S1954" s="100"/>
      <c r="T1954" s="105"/>
      <c r="U1954" s="105"/>
      <c r="V1954" s="105"/>
      <c r="W1954" s="105"/>
      <c r="X1954" s="105"/>
      <c r="Y1954" s="250" t="s">
        <v>1338</v>
      </c>
    </row>
    <row r="1955" spans="2:25">
      <c r="B1955" s="25"/>
      <c r="C1955" s="100" t="s">
        <v>2665</v>
      </c>
      <c r="D1955" s="130" t="s">
        <v>2529</v>
      </c>
      <c r="E1955" s="101">
        <v>9.125</v>
      </c>
      <c r="F1955" s="101">
        <v>9.125</v>
      </c>
      <c r="G1955" s="101">
        <v>1.25</v>
      </c>
      <c r="H1955" s="101">
        <f>(G1955*2)+E1955</f>
        <v>11.625</v>
      </c>
      <c r="I1955" s="101">
        <f>(G1955*2)+F1955</f>
        <v>11.625</v>
      </c>
      <c r="J1955" s="131" t="s">
        <v>318</v>
      </c>
      <c r="K1955" s="101">
        <v>11.8125</v>
      </c>
      <c r="L1955" s="101">
        <v>23.4375</v>
      </c>
      <c r="M1955" s="132">
        <v>2</v>
      </c>
      <c r="N1955" s="99">
        <v>4183</v>
      </c>
      <c r="O1955" s="99" t="s">
        <v>1338</v>
      </c>
      <c r="P1955" s="108">
        <v>44823</v>
      </c>
      <c r="Q1955" s="133"/>
      <c r="R1955" s="166"/>
      <c r="S1955" s="100"/>
      <c r="T1955" s="105"/>
      <c r="U1955" s="105"/>
      <c r="V1955" s="105"/>
      <c r="W1955" s="105"/>
      <c r="X1955" s="105"/>
      <c r="Y1955" s="250" t="s">
        <v>1338</v>
      </c>
    </row>
    <row r="1956" spans="2:25">
      <c r="B1956" s="25"/>
      <c r="C1956" s="100" t="s">
        <v>2692</v>
      </c>
      <c r="D1956" s="130" t="s">
        <v>2693</v>
      </c>
      <c r="E1956" s="101">
        <v>9.0310000000000006</v>
      </c>
      <c r="F1956" s="101">
        <v>6</v>
      </c>
      <c r="G1956" s="101">
        <v>0.625</v>
      </c>
      <c r="H1956" s="101">
        <v>18.029</v>
      </c>
      <c r="I1956" s="101">
        <v>7.5</v>
      </c>
      <c r="J1956" s="131" t="s">
        <v>302</v>
      </c>
      <c r="K1956" s="101">
        <v>18.029</v>
      </c>
      <c r="L1956" s="101">
        <v>14.891</v>
      </c>
      <c r="M1956" s="132">
        <v>2</v>
      </c>
      <c r="N1956" s="99">
        <v>4184</v>
      </c>
      <c r="O1956" s="99" t="s">
        <v>2626</v>
      </c>
      <c r="P1956" s="108">
        <v>44852</v>
      </c>
      <c r="Q1956" s="133"/>
      <c r="R1956" s="166"/>
      <c r="S1956" s="100"/>
      <c r="T1956" s="105"/>
      <c r="U1956" s="105"/>
      <c r="V1956" s="105"/>
      <c r="W1956" s="105"/>
      <c r="X1956" s="105"/>
      <c r="Y1956" s="250" t="s">
        <v>2626</v>
      </c>
    </row>
    <row r="1957" spans="2:25">
      <c r="B1957" s="25"/>
      <c r="C1957" s="100" t="s">
        <v>2687</v>
      </c>
      <c r="D1957" s="130" t="s">
        <v>2025</v>
      </c>
      <c r="E1957" s="101">
        <v>11.16</v>
      </c>
      <c r="F1957" s="101">
        <v>6.6040000000000001</v>
      </c>
      <c r="G1957" s="101">
        <v>0.71879999999999999</v>
      </c>
      <c r="H1957" s="101">
        <v>15.021000000000001</v>
      </c>
      <c r="I1957" s="101">
        <v>10.465</v>
      </c>
      <c r="J1957" s="131" t="s">
        <v>302</v>
      </c>
      <c r="K1957" s="101">
        <v>15.021000000000001</v>
      </c>
      <c r="L1957" s="101">
        <v>10.465</v>
      </c>
      <c r="M1957" s="132">
        <v>1</v>
      </c>
      <c r="N1957" s="99">
        <v>4186</v>
      </c>
      <c r="O1957" s="99" t="s">
        <v>1338</v>
      </c>
      <c r="P1957" s="108">
        <v>44852</v>
      </c>
      <c r="Q1957" s="133"/>
      <c r="R1957" s="166"/>
      <c r="S1957" s="100"/>
      <c r="T1957" s="105"/>
      <c r="U1957" s="105"/>
      <c r="V1957" s="105"/>
      <c r="W1957" s="105"/>
      <c r="X1957" s="105"/>
      <c r="Y1957" s="250" t="s">
        <v>1338</v>
      </c>
    </row>
    <row r="1958" spans="2:25">
      <c r="B1958" s="26"/>
      <c r="C1958" s="100" t="s">
        <v>2689</v>
      </c>
      <c r="D1958" s="130" t="s">
        <v>2026</v>
      </c>
      <c r="E1958" s="101">
        <v>10.917</v>
      </c>
      <c r="F1958" s="101">
        <v>6.375</v>
      </c>
      <c r="G1958" s="101">
        <v>5.431</v>
      </c>
      <c r="H1958" s="101">
        <v>21.777999999999999</v>
      </c>
      <c r="I1958" s="101">
        <v>17.236000000000001</v>
      </c>
      <c r="J1958" s="131" t="s">
        <v>302</v>
      </c>
      <c r="K1958" s="101">
        <v>21.777999999999999</v>
      </c>
      <c r="L1958" s="101">
        <v>17.236000000000001</v>
      </c>
      <c r="M1958" s="132">
        <v>1</v>
      </c>
      <c r="N1958" s="99">
        <v>4186</v>
      </c>
      <c r="O1958" s="99" t="s">
        <v>1351</v>
      </c>
      <c r="P1958" s="108">
        <v>44852</v>
      </c>
      <c r="Q1958" s="133"/>
      <c r="R1958" s="166"/>
      <c r="S1958" s="100"/>
      <c r="T1958" s="105"/>
      <c r="U1958" s="105"/>
      <c r="V1958" s="105"/>
      <c r="W1958" s="105"/>
      <c r="X1958" s="105"/>
      <c r="Y1958" s="250" t="s">
        <v>1351</v>
      </c>
    </row>
    <row r="1959" spans="2:25">
      <c r="B1959" s="26"/>
      <c r="C1959" s="100" t="s">
        <v>2702</v>
      </c>
      <c r="D1959" s="130" t="s">
        <v>2025</v>
      </c>
      <c r="E1959" s="101">
        <v>3.125</v>
      </c>
      <c r="F1959" s="101">
        <v>1.597</v>
      </c>
      <c r="G1959" s="101">
        <v>0.78500000000000003</v>
      </c>
      <c r="H1959" s="101">
        <v>4.694</v>
      </c>
      <c r="I1959" s="101">
        <v>3.1669999999999998</v>
      </c>
      <c r="J1959" s="131" t="s">
        <v>302</v>
      </c>
      <c r="K1959" s="101">
        <v>32.860999999999997</v>
      </c>
      <c r="L1959" s="101">
        <v>22.167000000000002</v>
      </c>
      <c r="M1959" s="132">
        <v>49</v>
      </c>
      <c r="N1959" s="99">
        <v>4187</v>
      </c>
      <c r="O1959" s="99" t="s">
        <v>269</v>
      </c>
      <c r="P1959" s="108">
        <v>44820</v>
      </c>
      <c r="Q1959" s="133"/>
      <c r="R1959" s="166"/>
      <c r="S1959" s="100"/>
      <c r="T1959" s="105"/>
      <c r="U1959" s="105"/>
      <c r="V1959" s="105"/>
      <c r="W1959" s="105"/>
      <c r="X1959" s="105"/>
      <c r="Y1959" s="250" t="s">
        <v>269</v>
      </c>
    </row>
    <row r="1960" spans="2:25">
      <c r="B1960" s="26"/>
      <c r="C1960" s="100" t="s">
        <v>2703</v>
      </c>
      <c r="D1960" s="130" t="s">
        <v>2026</v>
      </c>
      <c r="E1960" s="101">
        <v>2.9860000000000002</v>
      </c>
      <c r="F1960" s="101">
        <v>1.972</v>
      </c>
      <c r="G1960" s="101">
        <v>1.972</v>
      </c>
      <c r="H1960" s="101">
        <v>6.931</v>
      </c>
      <c r="I1960" s="101">
        <v>5.375</v>
      </c>
      <c r="J1960" s="131" t="s">
        <v>302</v>
      </c>
      <c r="K1960" s="101">
        <v>34.652999999999999</v>
      </c>
      <c r="L1960" s="101">
        <v>21.5</v>
      </c>
      <c r="M1960" s="132">
        <v>20</v>
      </c>
      <c r="N1960" s="99">
        <v>4187</v>
      </c>
      <c r="O1960" s="99" t="s">
        <v>269</v>
      </c>
      <c r="P1960" s="108">
        <v>44820</v>
      </c>
      <c r="Q1960" s="133"/>
      <c r="R1960" s="166"/>
      <c r="S1960" s="100"/>
      <c r="T1960" s="105"/>
      <c r="U1960" s="105"/>
      <c r="V1960" s="105"/>
      <c r="W1960" s="105"/>
      <c r="X1960" s="105"/>
      <c r="Y1960" s="250" t="s">
        <v>269</v>
      </c>
    </row>
    <row r="1961" spans="2:25">
      <c r="B1961" s="26"/>
      <c r="C1961" s="100" t="s">
        <v>2624</v>
      </c>
      <c r="D1961" s="130" t="s">
        <v>2025</v>
      </c>
      <c r="E1961" s="101">
        <v>3.125</v>
      </c>
      <c r="F1961" s="101">
        <v>1.597</v>
      </c>
      <c r="G1961" s="101">
        <v>0.78500000000000003</v>
      </c>
      <c r="H1961" s="101">
        <v>4.694</v>
      </c>
      <c r="I1961" s="101">
        <v>3.1669999999999998</v>
      </c>
      <c r="J1961" s="131" t="s">
        <v>302</v>
      </c>
      <c r="K1961" s="101">
        <v>9.3888999999999996</v>
      </c>
      <c r="L1961" s="101">
        <v>9.5</v>
      </c>
      <c r="M1961" s="132">
        <v>6</v>
      </c>
      <c r="N1961" s="99">
        <v>4187</v>
      </c>
      <c r="O1961" s="99" t="s">
        <v>1338</v>
      </c>
      <c r="P1961" s="108">
        <v>44820</v>
      </c>
      <c r="Q1961" s="133"/>
      <c r="R1961" s="166"/>
      <c r="S1961" s="100"/>
      <c r="T1961" s="105"/>
      <c r="U1961" s="105"/>
      <c r="V1961" s="105"/>
      <c r="W1961" s="105"/>
      <c r="X1961" s="105"/>
      <c r="Y1961" s="250" t="s">
        <v>1338</v>
      </c>
    </row>
    <row r="1962" spans="2:25">
      <c r="B1962" s="25"/>
      <c r="C1962" s="100" t="s">
        <v>2623</v>
      </c>
      <c r="D1962" s="130" t="s">
        <v>2026</v>
      </c>
      <c r="E1962" s="101">
        <v>2.9861</v>
      </c>
      <c r="F1962" s="101">
        <v>1.4306000000000001</v>
      </c>
      <c r="G1962" s="101">
        <v>1.972</v>
      </c>
      <c r="H1962" s="101">
        <v>6.931</v>
      </c>
      <c r="I1962" s="101">
        <v>5.375</v>
      </c>
      <c r="J1962" s="131" t="s">
        <v>302</v>
      </c>
      <c r="K1962" s="101">
        <v>6.9306000000000001</v>
      </c>
      <c r="L1962" s="101">
        <v>16.125</v>
      </c>
      <c r="M1962" s="132">
        <v>3</v>
      </c>
      <c r="N1962" s="99">
        <v>4187</v>
      </c>
      <c r="O1962" s="99" t="s">
        <v>1338</v>
      </c>
      <c r="P1962" s="108">
        <v>44820</v>
      </c>
      <c r="Q1962" s="133"/>
      <c r="R1962" s="166"/>
      <c r="S1962" s="100"/>
      <c r="T1962" s="105"/>
      <c r="U1962" s="105"/>
      <c r="V1962" s="105"/>
      <c r="W1962" s="105"/>
      <c r="X1962" s="105"/>
      <c r="Y1962" s="250" t="s">
        <v>1338</v>
      </c>
    </row>
    <row r="1963" spans="2:25">
      <c r="B1963" s="25"/>
      <c r="C1963" s="100" t="s">
        <v>2666</v>
      </c>
      <c r="D1963" s="130" t="s">
        <v>2529</v>
      </c>
      <c r="E1963" s="101">
        <v>3.6562999999999999</v>
      </c>
      <c r="F1963" s="101">
        <v>2.7187999999999999</v>
      </c>
      <c r="G1963" s="101">
        <v>0.875</v>
      </c>
      <c r="H1963" s="101">
        <v>5.4062999999999999</v>
      </c>
      <c r="I1963" s="101">
        <v>4.4687999999999999</v>
      </c>
      <c r="J1963" s="131" t="s">
        <v>318</v>
      </c>
      <c r="K1963" s="101">
        <v>10.8125</v>
      </c>
      <c r="L1963" s="101">
        <v>8.0312999999999999</v>
      </c>
      <c r="M1963" s="132">
        <v>4</v>
      </c>
      <c r="N1963" s="99">
        <v>4188</v>
      </c>
      <c r="O1963" s="99" t="s">
        <v>1338</v>
      </c>
      <c r="P1963" s="108">
        <v>44820</v>
      </c>
      <c r="Q1963" s="133"/>
      <c r="R1963" s="166"/>
      <c r="S1963" s="100"/>
      <c r="T1963" s="105"/>
      <c r="U1963" s="105"/>
      <c r="V1963" s="105"/>
      <c r="W1963" s="105"/>
      <c r="X1963" s="105"/>
      <c r="Y1963" s="250" t="s">
        <v>1338</v>
      </c>
    </row>
    <row r="1964" spans="2:25">
      <c r="B1964" s="25"/>
      <c r="C1964" s="100" t="s">
        <v>2752</v>
      </c>
      <c r="D1964" s="130" t="s">
        <v>2035</v>
      </c>
      <c r="E1964" s="101">
        <v>3.5625</v>
      </c>
      <c r="F1964" s="101">
        <v>2.5625</v>
      </c>
      <c r="G1964" s="101">
        <v>0.42399999999999999</v>
      </c>
      <c r="H1964" s="101">
        <f>(G1964*2)+E1964</f>
        <v>4.4104999999999999</v>
      </c>
      <c r="I1964" s="101">
        <f>(G1964*2)+F1964</f>
        <v>3.4104999999999999</v>
      </c>
      <c r="J1964" s="131" t="s">
        <v>302</v>
      </c>
      <c r="K1964" s="101">
        <v>13.228999999999999</v>
      </c>
      <c r="L1964" s="101">
        <v>6.82</v>
      </c>
      <c r="M1964" s="132">
        <v>6</v>
      </c>
      <c r="N1964" s="99">
        <v>4188</v>
      </c>
      <c r="O1964" s="99" t="s">
        <v>1338</v>
      </c>
      <c r="P1964" s="108">
        <v>44820</v>
      </c>
      <c r="Q1964" s="133"/>
      <c r="R1964" s="166"/>
      <c r="S1964" s="100"/>
      <c r="T1964" s="105"/>
      <c r="U1964" s="105"/>
      <c r="V1964" s="105"/>
      <c r="W1964" s="105"/>
      <c r="X1964" s="105"/>
      <c r="Y1964" s="250" t="s">
        <v>1338</v>
      </c>
    </row>
    <row r="1965" spans="2:25">
      <c r="B1965" s="25"/>
      <c r="C1965" s="100" t="s">
        <v>2669</v>
      </c>
      <c r="D1965" s="130" t="s">
        <v>2625</v>
      </c>
      <c r="E1965" s="101">
        <v>10.3438</v>
      </c>
      <c r="F1965" s="101">
        <v>10.3438</v>
      </c>
      <c r="G1965" s="101">
        <v>0.5</v>
      </c>
      <c r="H1965" s="101">
        <f>(G1965*2)+E1965</f>
        <v>11.3438</v>
      </c>
      <c r="I1965" s="101">
        <f>(G1965*2)+F1965</f>
        <v>11.3438</v>
      </c>
      <c r="J1965" s="131" t="s">
        <v>302</v>
      </c>
      <c r="K1965" s="101">
        <v>11.3438</v>
      </c>
      <c r="L1965" s="101">
        <v>11.3437</v>
      </c>
      <c r="M1965" s="132">
        <v>1</v>
      </c>
      <c r="N1965" s="99">
        <v>4189</v>
      </c>
      <c r="O1965" s="99" t="s">
        <v>2626</v>
      </c>
      <c r="P1965" s="108">
        <v>44823</v>
      </c>
      <c r="Q1965" s="133"/>
      <c r="R1965" s="166"/>
      <c r="S1965" s="100"/>
      <c r="T1965" s="105"/>
      <c r="U1965" s="105"/>
      <c r="V1965" s="105"/>
      <c r="W1965" s="105"/>
      <c r="X1965" s="105"/>
      <c r="Y1965" s="250" t="s">
        <v>2626</v>
      </c>
    </row>
    <row r="1966" spans="2:25">
      <c r="B1966" s="26"/>
      <c r="C1966" s="100" t="s">
        <v>2670</v>
      </c>
      <c r="D1966" s="130" t="s">
        <v>2625</v>
      </c>
      <c r="E1966" s="101">
        <v>8.3437999999999999</v>
      </c>
      <c r="F1966" s="101">
        <v>8.3437999999999999</v>
      </c>
      <c r="G1966" s="101">
        <v>0.5</v>
      </c>
      <c r="H1966" s="101">
        <f>(G1966*2)+E1966</f>
        <v>9.3437999999999999</v>
      </c>
      <c r="I1966" s="101">
        <f>(G1966*2)+F1966</f>
        <v>9.3437999999999999</v>
      </c>
      <c r="J1966" s="131" t="s">
        <v>302</v>
      </c>
      <c r="K1966" s="101">
        <v>9.3437999999999999</v>
      </c>
      <c r="L1966" s="101">
        <v>9.3437000000000001</v>
      </c>
      <c r="M1966" s="132">
        <v>1</v>
      </c>
      <c r="N1966" s="99">
        <v>4190</v>
      </c>
      <c r="O1966" s="99" t="s">
        <v>2626</v>
      </c>
      <c r="P1966" s="108">
        <v>44823</v>
      </c>
      <c r="Q1966" s="133"/>
      <c r="R1966" s="166"/>
      <c r="S1966" s="100"/>
      <c r="T1966" s="105"/>
      <c r="U1966" s="105"/>
      <c r="V1966" s="105"/>
      <c r="W1966" s="105"/>
      <c r="X1966" s="105"/>
      <c r="Y1966" s="250" t="s">
        <v>2626</v>
      </c>
    </row>
    <row r="1967" spans="2:25">
      <c r="B1967" s="26"/>
      <c r="C1967" s="110" t="s">
        <v>2753</v>
      </c>
      <c r="D1967" s="130" t="s">
        <v>2625</v>
      </c>
      <c r="E1967" s="147">
        <v>12.3438</v>
      </c>
      <c r="F1967" s="147">
        <v>12.3438</v>
      </c>
      <c r="G1967" s="147">
        <v>0.5</v>
      </c>
      <c r="H1967" s="147">
        <v>13.3438</v>
      </c>
      <c r="I1967" s="147">
        <v>13.3438</v>
      </c>
      <c r="J1967" s="131" t="s">
        <v>302</v>
      </c>
      <c r="K1967" s="147">
        <v>13.3438</v>
      </c>
      <c r="L1967" s="147">
        <v>13.3438</v>
      </c>
      <c r="M1967" s="132">
        <v>1</v>
      </c>
      <c r="N1967" s="132">
        <v>4191</v>
      </c>
      <c r="O1967" s="132" t="s">
        <v>2626</v>
      </c>
      <c r="P1967" s="108">
        <v>44865</v>
      </c>
      <c r="Q1967" s="133"/>
      <c r="R1967" s="166"/>
      <c r="S1967" s="100"/>
      <c r="T1967" s="105"/>
      <c r="U1967" s="105"/>
      <c r="V1967" s="105"/>
      <c r="W1967" s="105"/>
      <c r="X1967" s="105"/>
      <c r="Y1967" s="206" t="s">
        <v>2626</v>
      </c>
    </row>
    <row r="1968" spans="2:25">
      <c r="B1968" s="26"/>
      <c r="C1968" s="100" t="s">
        <v>2622</v>
      </c>
      <c r="D1968" s="130" t="s">
        <v>2025</v>
      </c>
      <c r="E1968" s="101">
        <v>2.528</v>
      </c>
      <c r="F1968" s="101">
        <v>2.085</v>
      </c>
      <c r="G1968" s="101">
        <v>0.95799999999999996</v>
      </c>
      <c r="H1968" s="101">
        <v>4.444</v>
      </c>
      <c r="I1968" s="101">
        <v>4.0069999999999997</v>
      </c>
      <c r="J1968" s="131" t="s">
        <v>302</v>
      </c>
      <c r="K1968" s="101">
        <v>8.8889999999999993</v>
      </c>
      <c r="L1968" s="101">
        <v>8.0139999999999993</v>
      </c>
      <c r="M1968" s="132">
        <v>4</v>
      </c>
      <c r="N1968" s="99">
        <v>4197</v>
      </c>
      <c r="O1968" s="99" t="s">
        <v>1338</v>
      </c>
      <c r="P1968" s="108">
        <v>44820</v>
      </c>
      <c r="Q1968" s="133"/>
      <c r="R1968" s="166"/>
      <c r="S1968" s="100"/>
      <c r="T1968" s="105"/>
      <c r="U1968" s="105"/>
      <c r="V1968" s="105"/>
      <c r="W1968" s="105"/>
      <c r="X1968" s="105"/>
      <c r="Y1968" s="250" t="s">
        <v>1338</v>
      </c>
    </row>
    <row r="1969" spans="2:25">
      <c r="B1969" s="26"/>
      <c r="C1969" s="100" t="s">
        <v>2696</v>
      </c>
      <c r="D1969" s="130" t="s">
        <v>2025</v>
      </c>
      <c r="E1969" s="101">
        <v>8.8889999999999993</v>
      </c>
      <c r="F1969" s="101">
        <v>4.6390000000000002</v>
      </c>
      <c r="G1969" s="101">
        <v>1.125</v>
      </c>
      <c r="H1969" s="101">
        <v>11.138999999999999</v>
      </c>
      <c r="I1969" s="101">
        <v>6.8890000000000002</v>
      </c>
      <c r="J1969" s="131" t="s">
        <v>302</v>
      </c>
      <c r="K1969" s="101">
        <v>11.138999999999999</v>
      </c>
      <c r="L1969" s="101">
        <v>13.778</v>
      </c>
      <c r="M1969" s="132">
        <v>2</v>
      </c>
      <c r="N1969" s="99">
        <v>4199</v>
      </c>
      <c r="O1969" s="99" t="s">
        <v>1338</v>
      </c>
      <c r="P1969" s="108">
        <v>44852</v>
      </c>
      <c r="Q1969" s="133"/>
      <c r="R1969" s="166"/>
      <c r="S1969" s="100"/>
      <c r="T1969" s="105"/>
      <c r="U1969" s="105"/>
      <c r="V1969" s="105"/>
      <c r="W1969" s="105"/>
      <c r="X1969" s="105"/>
      <c r="Y1969" s="250" t="s">
        <v>1338</v>
      </c>
    </row>
    <row r="1970" spans="2:25">
      <c r="B1970" s="26"/>
      <c r="C1970" s="100" t="s">
        <v>2695</v>
      </c>
      <c r="D1970" s="130" t="s">
        <v>2026</v>
      </c>
      <c r="E1970" s="101">
        <v>8.75</v>
      </c>
      <c r="F1970" s="101">
        <v>4.5</v>
      </c>
      <c r="G1970" s="101">
        <v>1.25</v>
      </c>
      <c r="H1970" s="101">
        <v>11.25</v>
      </c>
      <c r="I1970" s="101">
        <v>7</v>
      </c>
      <c r="J1970" s="131" t="s">
        <v>302</v>
      </c>
      <c r="K1970" s="101">
        <v>11.25</v>
      </c>
      <c r="L1970" s="101">
        <v>14</v>
      </c>
      <c r="M1970" s="132">
        <v>2</v>
      </c>
      <c r="N1970" s="99">
        <v>4199</v>
      </c>
      <c r="O1970" s="99" t="s">
        <v>1338</v>
      </c>
      <c r="P1970" s="108">
        <v>44852</v>
      </c>
      <c r="Q1970" s="133"/>
      <c r="R1970" s="166"/>
      <c r="S1970" s="100"/>
      <c r="T1970" s="105"/>
      <c r="U1970" s="105"/>
      <c r="V1970" s="105"/>
      <c r="W1970" s="105"/>
      <c r="X1970" s="105"/>
      <c r="Y1970" s="250" t="s">
        <v>1338</v>
      </c>
    </row>
    <row r="1971" spans="2:25">
      <c r="B1971" s="26"/>
      <c r="C1971" s="100" t="s">
        <v>2694</v>
      </c>
      <c r="D1971" s="130" t="s">
        <v>2529</v>
      </c>
      <c r="E1971" s="101">
        <v>5.875</v>
      </c>
      <c r="F1971" s="101">
        <v>3.5625</v>
      </c>
      <c r="G1971" s="101">
        <v>2.25</v>
      </c>
      <c r="H1971" s="101">
        <v>10.375</v>
      </c>
      <c r="I1971" s="101">
        <v>8.0625</v>
      </c>
      <c r="J1971" s="131" t="s">
        <v>318</v>
      </c>
      <c r="K1971" s="101">
        <v>10.375</v>
      </c>
      <c r="L1971" s="101">
        <v>15.4063</v>
      </c>
      <c r="M1971" s="132">
        <v>2</v>
      </c>
      <c r="N1971" s="99">
        <v>4200</v>
      </c>
      <c r="O1971" s="99" t="s">
        <v>1338</v>
      </c>
      <c r="P1971" s="108">
        <v>44852</v>
      </c>
      <c r="Q1971" s="133"/>
      <c r="R1971" s="166"/>
      <c r="S1971" s="100"/>
      <c r="T1971" s="105"/>
      <c r="U1971" s="105"/>
      <c r="V1971" s="105"/>
      <c r="W1971" s="105"/>
      <c r="X1971" s="105"/>
      <c r="Y1971" s="250" t="s">
        <v>1338</v>
      </c>
    </row>
    <row r="1972" spans="2:25">
      <c r="B1972" s="26"/>
      <c r="C1972" s="100" t="s">
        <v>2697</v>
      </c>
      <c r="D1972" s="130" t="s">
        <v>2529</v>
      </c>
      <c r="E1972" s="101">
        <v>3</v>
      </c>
      <c r="F1972" s="101">
        <v>2.125</v>
      </c>
      <c r="G1972" s="101">
        <v>1</v>
      </c>
      <c r="H1972" s="101">
        <v>5</v>
      </c>
      <c r="I1972" s="101">
        <v>4.125</v>
      </c>
      <c r="J1972" s="131" t="s">
        <v>318</v>
      </c>
      <c r="K1972" s="101">
        <v>5</v>
      </c>
      <c r="L1972" s="101">
        <v>7.5312999999999999</v>
      </c>
      <c r="M1972" s="132">
        <v>2</v>
      </c>
      <c r="N1972" s="99">
        <v>4201</v>
      </c>
      <c r="O1972" s="99" t="s">
        <v>1338</v>
      </c>
      <c r="P1972" s="108">
        <v>44865</v>
      </c>
      <c r="Q1972" s="133"/>
      <c r="R1972" s="166"/>
      <c r="S1972" s="100"/>
      <c r="T1972" s="105"/>
      <c r="U1972" s="105"/>
      <c r="V1972" s="105"/>
      <c r="W1972" s="105"/>
      <c r="X1972" s="105"/>
      <c r="Y1972" s="250" t="s">
        <v>1338</v>
      </c>
    </row>
    <row r="1973" spans="2:25">
      <c r="B1973" s="26"/>
      <c r="C1973" s="100" t="s">
        <v>2681</v>
      </c>
      <c r="D1973" s="130" t="s">
        <v>2025</v>
      </c>
      <c r="E1973" s="101">
        <v>3.66</v>
      </c>
      <c r="F1973" s="101">
        <v>3.66</v>
      </c>
      <c r="G1973" s="101">
        <v>1.956</v>
      </c>
      <c r="H1973" s="101">
        <v>7.5759999999999996</v>
      </c>
      <c r="I1973" s="101">
        <v>7.5739999999999998</v>
      </c>
      <c r="J1973" s="131" t="s">
        <v>302</v>
      </c>
      <c r="K1973" s="101">
        <v>15.398</v>
      </c>
      <c r="L1973" s="101">
        <v>7.5759999999999996</v>
      </c>
      <c r="M1973" s="132">
        <v>2</v>
      </c>
      <c r="N1973" s="99">
        <v>4204</v>
      </c>
      <c r="O1973" s="99" t="s">
        <v>1338</v>
      </c>
      <c r="P1973" s="108">
        <v>44852</v>
      </c>
      <c r="Q1973" s="133"/>
      <c r="R1973" s="166"/>
      <c r="S1973" s="100"/>
      <c r="T1973" s="105"/>
      <c r="U1973" s="105"/>
      <c r="V1973" s="105"/>
      <c r="W1973" s="105"/>
      <c r="X1973" s="105"/>
      <c r="Y1973" s="250" t="s">
        <v>1338</v>
      </c>
    </row>
    <row r="1974" spans="2:25">
      <c r="B1974" s="26"/>
      <c r="C1974" s="110" t="s">
        <v>2751</v>
      </c>
      <c r="D1974" s="130" t="s">
        <v>2529</v>
      </c>
      <c r="E1974" s="147">
        <v>3.0625</v>
      </c>
      <c r="F1974" s="147">
        <v>2.1562999999999999</v>
      </c>
      <c r="G1974" s="147">
        <v>0.5</v>
      </c>
      <c r="H1974" s="147">
        <v>4.0625</v>
      </c>
      <c r="I1974" s="147">
        <v>3.1562999999999999</v>
      </c>
      <c r="J1974" s="131" t="s">
        <v>302</v>
      </c>
      <c r="K1974" s="147">
        <v>12.75</v>
      </c>
      <c r="L1974" s="147">
        <v>6.5312999999999999</v>
      </c>
      <c r="M1974" s="132">
        <v>6</v>
      </c>
      <c r="N1974" s="132">
        <v>4205</v>
      </c>
      <c r="O1974" s="132" t="s">
        <v>1338</v>
      </c>
      <c r="P1974" s="108">
        <v>44865</v>
      </c>
      <c r="Q1974" s="133"/>
      <c r="R1974" s="166"/>
      <c r="S1974" s="100"/>
      <c r="T1974" s="105"/>
      <c r="U1974" s="105"/>
      <c r="V1974" s="105"/>
      <c r="W1974" s="105"/>
      <c r="X1974" s="105"/>
      <c r="Y1974" s="206" t="s">
        <v>1338</v>
      </c>
    </row>
    <row r="1975" spans="2:25" ht="15.75" customHeight="1">
      <c r="B1975" s="30"/>
      <c r="C1975" s="100">
        <v>4208</v>
      </c>
      <c r="D1975" s="130" t="s">
        <v>2685</v>
      </c>
      <c r="E1975" s="101">
        <v>3.4649999999999999</v>
      </c>
      <c r="F1975" s="101">
        <v>3.4649999999999999</v>
      </c>
      <c r="G1975" s="101">
        <v>0.5</v>
      </c>
      <c r="H1975" s="101">
        <v>4.4649999999999999</v>
      </c>
      <c r="I1975" s="101">
        <v>4.4649999999999999</v>
      </c>
      <c r="J1975" s="131" t="s">
        <v>302</v>
      </c>
      <c r="K1975" s="101">
        <v>8.9309999999999992</v>
      </c>
      <c r="L1975" s="101">
        <v>8.9309999999999992</v>
      </c>
      <c r="M1975" s="132">
        <v>4</v>
      </c>
      <c r="N1975" s="99">
        <v>4208</v>
      </c>
      <c r="O1975" s="99" t="s">
        <v>1338</v>
      </c>
      <c r="P1975" s="108">
        <v>44852</v>
      </c>
      <c r="Q1975" s="133"/>
      <c r="R1975" s="166"/>
      <c r="S1975" s="100"/>
      <c r="T1975" s="105"/>
      <c r="U1975" s="105"/>
      <c r="V1975" s="105"/>
      <c r="W1975" s="105"/>
      <c r="X1975" s="105"/>
      <c r="Y1975" s="250" t="s">
        <v>1338</v>
      </c>
    </row>
    <row r="1976" spans="2:25">
      <c r="B1976" s="30"/>
      <c r="C1976" s="110" t="s">
        <v>2785</v>
      </c>
      <c r="D1976" s="130" t="s">
        <v>2529</v>
      </c>
      <c r="E1976" s="147">
        <v>6.3125</v>
      </c>
      <c r="F1976" s="147">
        <v>6.3125</v>
      </c>
      <c r="G1976" s="147">
        <v>1.125</v>
      </c>
      <c r="H1976" s="147">
        <v>8.5625</v>
      </c>
      <c r="I1976" s="147">
        <v>8.5625</v>
      </c>
      <c r="J1976" s="131" t="s">
        <v>318</v>
      </c>
      <c r="K1976" s="147">
        <v>17.5</v>
      </c>
      <c r="L1976" s="147">
        <v>17.3125</v>
      </c>
      <c r="M1976" s="132">
        <v>4</v>
      </c>
      <c r="N1976" s="132">
        <v>4214</v>
      </c>
      <c r="O1976" s="132" t="s">
        <v>2761</v>
      </c>
      <c r="P1976" s="108">
        <v>44880</v>
      </c>
      <c r="Q1976" s="133" t="s">
        <v>2786</v>
      </c>
      <c r="R1976" s="166"/>
      <c r="S1976" s="100"/>
      <c r="T1976" s="105"/>
      <c r="U1976" s="105"/>
      <c r="V1976" s="105"/>
      <c r="W1976" s="105"/>
      <c r="X1976" s="105"/>
      <c r="Y1976" s="206" t="s">
        <v>2761</v>
      </c>
    </row>
    <row r="1977" spans="2:25">
      <c r="B1977" s="30"/>
      <c r="C1977" s="202" t="s">
        <v>2787</v>
      </c>
      <c r="D1977" s="203" t="s">
        <v>2625</v>
      </c>
      <c r="E1977" s="204">
        <v>11.2813</v>
      </c>
      <c r="F1977" s="204">
        <v>8.875</v>
      </c>
      <c r="G1977" s="204">
        <v>0.5</v>
      </c>
      <c r="H1977" s="204">
        <v>12.2813</v>
      </c>
      <c r="I1977" s="204">
        <v>9.875</v>
      </c>
      <c r="J1977" s="205" t="s">
        <v>302</v>
      </c>
      <c r="K1977" s="204">
        <v>12.2813</v>
      </c>
      <c r="L1977" s="204">
        <v>9.875</v>
      </c>
      <c r="M1977" s="206">
        <v>1</v>
      </c>
      <c r="N1977" s="206">
        <v>4215</v>
      </c>
      <c r="O1977" s="206" t="s">
        <v>2739</v>
      </c>
      <c r="P1977" s="207">
        <v>44880</v>
      </c>
      <c r="Q1977" s="208"/>
      <c r="R1977" s="217">
        <v>0.04</v>
      </c>
      <c r="S1977" s="209"/>
      <c r="T1977" s="210"/>
      <c r="U1977" s="210"/>
      <c r="V1977" s="210"/>
      <c r="W1977" s="210"/>
      <c r="X1977" s="210"/>
      <c r="Y1977" s="206" t="s">
        <v>2739</v>
      </c>
    </row>
    <row r="1978" spans="2:25">
      <c r="B1978" s="30"/>
      <c r="C1978" s="202" t="s">
        <v>2792</v>
      </c>
      <c r="D1978" s="203" t="s">
        <v>2035</v>
      </c>
      <c r="E1978" s="204">
        <v>7.4375</v>
      </c>
      <c r="F1978" s="204">
        <v>5.4375</v>
      </c>
      <c r="G1978" s="204">
        <v>0.875</v>
      </c>
      <c r="H1978" s="204">
        <v>9.1875</v>
      </c>
      <c r="I1978" s="204">
        <v>7.1875</v>
      </c>
      <c r="J1978" s="205" t="s">
        <v>302</v>
      </c>
      <c r="K1978" s="204">
        <v>9.1875</v>
      </c>
      <c r="L1978" s="204">
        <v>7.1875</v>
      </c>
      <c r="M1978" s="206">
        <v>2</v>
      </c>
      <c r="N1978" s="206">
        <v>4223</v>
      </c>
      <c r="O1978" s="206" t="s">
        <v>2739</v>
      </c>
      <c r="P1978" s="207">
        <v>44880</v>
      </c>
      <c r="Q1978" s="221" t="s">
        <v>2793</v>
      </c>
      <c r="R1978" s="217">
        <v>4.3999999999999997E-2</v>
      </c>
      <c r="S1978" s="220"/>
      <c r="T1978" s="210"/>
      <c r="U1978" s="210"/>
      <c r="V1978" s="210"/>
      <c r="W1978" s="210"/>
      <c r="X1978" s="210"/>
      <c r="Y1978" s="206" t="s">
        <v>2739</v>
      </c>
    </row>
    <row r="1979" spans="2:25" ht="41.25" customHeight="1">
      <c r="B1979" s="30"/>
      <c r="C1979" s="121">
        <v>9.9999999999999998E+23</v>
      </c>
      <c r="D1979" s="122">
        <v>9.9999999999999998E+23</v>
      </c>
      <c r="E1979" s="121">
        <v>9.9999999999999998E+23</v>
      </c>
      <c r="F1979" s="121">
        <v>9.9999999999999998E+23</v>
      </c>
      <c r="G1979" s="121">
        <v>9.9999999999999998E+23</v>
      </c>
      <c r="H1979" s="121">
        <v>9.9999999999999998E+23</v>
      </c>
      <c r="I1979" s="121">
        <v>9.9999999999999998E+23</v>
      </c>
      <c r="J1979" s="121">
        <v>9.9999999999999998E+23</v>
      </c>
      <c r="K1979" s="123">
        <v>9.9999999999999998E+23</v>
      </c>
      <c r="L1979" s="123">
        <v>9.9999999999999998E+23</v>
      </c>
      <c r="M1979" s="124">
        <v>9.9999999999999998E+23</v>
      </c>
      <c r="N1979" s="119">
        <v>999999</v>
      </c>
      <c r="O1979" s="120" t="s">
        <v>2721</v>
      </c>
      <c r="P1979" s="125"/>
      <c r="Q1979" s="126"/>
      <c r="R1979" s="218"/>
      <c r="S1979" s="127"/>
      <c r="T1979" s="126"/>
      <c r="U1979" s="126"/>
      <c r="V1979" s="126"/>
      <c r="W1979" s="126"/>
      <c r="X1979" s="129" t="s">
        <v>2735</v>
      </c>
      <c r="Y1979" s="254" t="s">
        <v>2721</v>
      </c>
    </row>
    <row r="1980" spans="2:25">
      <c r="B1980" s="3"/>
      <c r="C1980" s="13"/>
      <c r="D1980" s="33"/>
      <c r="E1980" s="14"/>
      <c r="F1980" s="14"/>
      <c r="G1980" s="14"/>
      <c r="H1980" s="14"/>
      <c r="I1980" s="14"/>
      <c r="J1980" s="15"/>
      <c r="K1980" s="14"/>
      <c r="L1980" s="14"/>
      <c r="M1980" s="18"/>
      <c r="N1980" s="18"/>
      <c r="O1980" s="18"/>
    </row>
    <row r="1981" spans="2:25">
      <c r="B1981" s="3"/>
      <c r="C1981" s="13"/>
      <c r="D1981" s="33"/>
      <c r="E1981" s="14"/>
      <c r="F1981" s="14"/>
      <c r="G1981" s="14"/>
      <c r="H1981" s="14"/>
      <c r="I1981" s="14"/>
      <c r="J1981" s="15"/>
      <c r="K1981" s="14"/>
      <c r="L1981" s="14"/>
      <c r="M1981" s="18"/>
      <c r="N1981" s="18"/>
      <c r="O1981" s="18"/>
    </row>
    <row r="1982" spans="2:25">
      <c r="B1982" s="3"/>
      <c r="C1982" s="13"/>
      <c r="D1982" s="33"/>
      <c r="E1982" s="14"/>
      <c r="F1982" s="14"/>
      <c r="G1982" s="14"/>
      <c r="H1982" s="14"/>
      <c r="I1982" s="14"/>
      <c r="J1982" s="15"/>
      <c r="K1982" s="14"/>
      <c r="L1982" s="14"/>
      <c r="M1982" s="18"/>
      <c r="N1982" s="18"/>
      <c r="O1982" s="18"/>
    </row>
    <row r="1983" spans="2:25">
      <c r="B1983" s="3"/>
      <c r="C1983" s="13"/>
      <c r="D1983" s="33"/>
      <c r="E1983" s="14"/>
      <c r="F1983" s="14"/>
      <c r="G1983" s="14"/>
      <c r="H1983" s="14"/>
      <c r="I1983" s="14"/>
      <c r="J1983" s="15"/>
      <c r="K1983" s="14"/>
      <c r="L1983" s="14"/>
      <c r="M1983" s="18"/>
      <c r="N1983" s="18"/>
      <c r="O1983" s="18"/>
    </row>
    <row r="1984" spans="2:25">
      <c r="B1984" s="3"/>
      <c r="C1984" s="13"/>
      <c r="D1984" s="33"/>
      <c r="E1984" s="14"/>
      <c r="F1984" s="14"/>
      <c r="G1984" s="14"/>
      <c r="H1984" s="14"/>
      <c r="I1984" s="14"/>
      <c r="J1984" s="15"/>
      <c r="K1984" s="14"/>
      <c r="L1984" s="14"/>
      <c r="M1984" s="18"/>
      <c r="N1984" s="18"/>
      <c r="O1984" s="18"/>
    </row>
    <row r="1985" spans="2:15">
      <c r="B1985" s="3"/>
      <c r="C1985" s="13"/>
      <c r="D1985" s="33"/>
      <c r="E1985" s="14"/>
      <c r="F1985" s="14"/>
      <c r="G1985" s="14"/>
      <c r="H1985" s="14"/>
      <c r="I1985" s="14"/>
      <c r="J1985" s="15"/>
      <c r="K1985" s="14"/>
      <c r="L1985" s="14"/>
      <c r="M1985" s="18"/>
      <c r="N1985" s="18"/>
      <c r="O1985" s="18"/>
    </row>
    <row r="1986" spans="2:15">
      <c r="B1986" s="3"/>
      <c r="C1986" s="13"/>
      <c r="D1986" s="33"/>
      <c r="E1986" s="14"/>
      <c r="F1986" s="14"/>
      <c r="G1986" s="14"/>
      <c r="H1986" s="14"/>
      <c r="I1986" s="14"/>
      <c r="J1986" s="15"/>
      <c r="K1986" s="14"/>
      <c r="L1986" s="14"/>
      <c r="M1986" s="18"/>
      <c r="N1986" s="18"/>
      <c r="O1986" s="18"/>
    </row>
    <row r="1987" spans="2:15">
      <c r="B1987" s="3"/>
      <c r="C1987" s="13"/>
      <c r="D1987" s="33"/>
      <c r="E1987" s="14"/>
      <c r="F1987" s="14"/>
      <c r="G1987" s="14"/>
      <c r="H1987" s="14"/>
      <c r="I1987" s="14"/>
      <c r="J1987" s="15"/>
      <c r="K1987" s="14"/>
      <c r="L1987" s="14"/>
      <c r="M1987" s="18"/>
      <c r="N1987" s="18"/>
      <c r="O1987" s="18"/>
    </row>
    <row r="1988" spans="2:15">
      <c r="B1988" s="3"/>
      <c r="C1988" s="13"/>
      <c r="D1988" s="33"/>
      <c r="E1988" s="14"/>
      <c r="F1988" s="14"/>
      <c r="G1988" s="14"/>
      <c r="H1988" s="14"/>
      <c r="I1988" s="14"/>
      <c r="J1988" s="15"/>
      <c r="K1988" s="14"/>
      <c r="L1988" s="14"/>
      <c r="M1988" s="18"/>
      <c r="N1988" s="18"/>
      <c r="O1988" s="18"/>
    </row>
    <row r="1989" spans="2:15">
      <c r="B1989" s="3"/>
      <c r="C1989" s="13"/>
      <c r="D1989" s="33"/>
      <c r="E1989" s="14"/>
      <c r="F1989" s="14"/>
      <c r="G1989" s="14"/>
      <c r="H1989" s="14"/>
      <c r="I1989" s="14"/>
      <c r="J1989" s="15"/>
      <c r="K1989" s="14"/>
      <c r="L1989" s="14"/>
      <c r="M1989" s="18"/>
      <c r="N1989" s="18"/>
      <c r="O1989" s="18"/>
    </row>
    <row r="1990" spans="2:15">
      <c r="B1990" s="3"/>
      <c r="C1990" s="13"/>
      <c r="D1990" s="33"/>
      <c r="E1990" s="14"/>
      <c r="F1990" s="14"/>
      <c r="G1990" s="14"/>
      <c r="H1990" s="14"/>
      <c r="I1990" s="14"/>
      <c r="J1990" s="15"/>
      <c r="K1990" s="14"/>
      <c r="L1990" s="14"/>
      <c r="M1990" s="18"/>
      <c r="N1990" s="18"/>
      <c r="O1990" s="18"/>
    </row>
    <row r="1991" spans="2:15">
      <c r="B1991" s="3"/>
      <c r="C1991" s="13"/>
      <c r="D1991" s="33"/>
      <c r="E1991" s="14"/>
      <c r="F1991" s="14"/>
      <c r="G1991" s="14"/>
      <c r="H1991" s="14"/>
      <c r="I1991" s="14"/>
      <c r="J1991" s="15"/>
      <c r="K1991" s="14"/>
      <c r="L1991" s="14"/>
      <c r="M1991" s="18"/>
      <c r="N1991" s="18"/>
      <c r="O1991" s="18"/>
    </row>
    <row r="1992" spans="2:15">
      <c r="B1992" s="3"/>
      <c r="C1992" s="13"/>
      <c r="D1992" s="33"/>
      <c r="E1992" s="14"/>
      <c r="F1992" s="14"/>
      <c r="G1992" s="14"/>
      <c r="H1992" s="14"/>
      <c r="I1992" s="14"/>
      <c r="J1992" s="15"/>
      <c r="K1992" s="14"/>
      <c r="L1992" s="14"/>
      <c r="M1992" s="18"/>
      <c r="N1992" s="18"/>
      <c r="O1992" s="18"/>
    </row>
    <row r="1993" spans="2:15">
      <c r="B1993" s="3"/>
      <c r="C1993" s="13"/>
      <c r="D1993" s="33"/>
      <c r="E1993" s="14"/>
      <c r="F1993" s="14"/>
      <c r="G1993" s="14"/>
      <c r="H1993" s="14"/>
      <c r="I1993" s="14"/>
      <c r="J1993" s="15"/>
      <c r="K1993" s="14"/>
      <c r="L1993" s="14"/>
      <c r="M1993" s="18"/>
      <c r="N1993" s="18"/>
      <c r="O1993" s="18"/>
    </row>
    <row r="1994" spans="2:15">
      <c r="B1994" s="3"/>
      <c r="C1994" s="13"/>
      <c r="D1994" s="33"/>
      <c r="E1994" s="14"/>
      <c r="F1994" s="14"/>
      <c r="G1994" s="14"/>
      <c r="H1994" s="14"/>
      <c r="I1994" s="14"/>
      <c r="J1994" s="15"/>
      <c r="K1994" s="14"/>
      <c r="L1994" s="14"/>
      <c r="M1994" s="18"/>
      <c r="N1994" s="18"/>
      <c r="O1994" s="18"/>
    </row>
    <row r="1995" spans="2:15">
      <c r="B1995" s="3"/>
      <c r="C1995" s="13"/>
      <c r="D1995" s="33"/>
      <c r="E1995" s="14"/>
      <c r="F1995" s="14"/>
      <c r="G1995" s="14"/>
      <c r="H1995" s="14"/>
      <c r="I1995" s="14"/>
      <c r="J1995" s="15"/>
      <c r="K1995" s="14"/>
      <c r="L1995" s="14"/>
      <c r="M1995" s="18"/>
      <c r="N1995" s="18"/>
      <c r="O1995" s="18"/>
    </row>
    <row r="1996" spans="2:15">
      <c r="B1996" s="3"/>
      <c r="C1996" s="13"/>
      <c r="D1996" s="33"/>
      <c r="E1996" s="14"/>
      <c r="F1996" s="14"/>
      <c r="G1996" s="14"/>
      <c r="H1996" s="14"/>
      <c r="I1996" s="14"/>
      <c r="J1996" s="15"/>
      <c r="K1996" s="14"/>
      <c r="L1996" s="14"/>
      <c r="M1996" s="18"/>
      <c r="N1996" s="18"/>
      <c r="O1996" s="18"/>
    </row>
    <row r="1997" spans="2:15">
      <c r="B1997" s="3"/>
      <c r="C1997" s="13"/>
      <c r="D1997" s="33"/>
      <c r="E1997" s="14"/>
      <c r="F1997" s="14"/>
      <c r="G1997" s="14"/>
      <c r="H1997" s="14"/>
      <c r="I1997" s="14"/>
      <c r="J1997" s="15"/>
      <c r="K1997" s="14"/>
      <c r="L1997" s="14"/>
      <c r="M1997" s="18"/>
      <c r="N1997" s="18"/>
      <c r="O1997" s="18"/>
    </row>
    <row r="1998" spans="2:15">
      <c r="B1998" s="3"/>
      <c r="C1998" s="13"/>
      <c r="D1998" s="33"/>
      <c r="E1998" s="14"/>
      <c r="F1998" s="14"/>
      <c r="G1998" s="14"/>
      <c r="H1998" s="14"/>
      <c r="I1998" s="14"/>
      <c r="J1998" s="15"/>
      <c r="K1998" s="14"/>
      <c r="L1998" s="14"/>
      <c r="M1998" s="18"/>
      <c r="N1998" s="18"/>
      <c r="O1998" s="18"/>
    </row>
    <row r="1999" spans="2:15">
      <c r="B1999" s="3"/>
      <c r="C1999" s="13"/>
      <c r="D1999" s="33"/>
      <c r="E1999" s="14"/>
      <c r="F1999" s="14"/>
      <c r="G1999" s="14"/>
      <c r="H1999" s="14"/>
      <c r="I1999" s="14"/>
      <c r="J1999" s="15"/>
      <c r="K1999" s="14"/>
      <c r="L1999" s="14"/>
      <c r="M1999" s="18"/>
      <c r="N1999" s="18"/>
      <c r="O1999" s="18"/>
    </row>
    <row r="2000" spans="2:15">
      <c r="B2000" s="3"/>
      <c r="C2000" s="13"/>
      <c r="D2000" s="33"/>
      <c r="E2000" s="14"/>
      <c r="F2000" s="14"/>
      <c r="G2000" s="14"/>
      <c r="H2000" s="14"/>
      <c r="I2000" s="14"/>
      <c r="J2000" s="15"/>
      <c r="K2000" s="14"/>
      <c r="L2000" s="14"/>
      <c r="M2000" s="18"/>
      <c r="N2000" s="18"/>
      <c r="O2000" s="18"/>
    </row>
    <row r="2001" spans="2:15">
      <c r="B2001" s="3"/>
      <c r="C2001" s="13"/>
      <c r="D2001" s="33"/>
      <c r="E2001" s="14"/>
      <c r="F2001" s="14"/>
      <c r="G2001" s="14"/>
      <c r="H2001" s="14"/>
      <c r="I2001" s="14"/>
      <c r="J2001" s="15"/>
      <c r="K2001" s="14"/>
      <c r="L2001" s="14"/>
      <c r="M2001" s="18"/>
      <c r="N2001" s="18"/>
      <c r="O2001" s="18"/>
    </row>
    <row r="2002" spans="2:15">
      <c r="B2002" s="3"/>
      <c r="C2002" s="13"/>
      <c r="D2002" s="33"/>
      <c r="E2002" s="14"/>
      <c r="F2002" s="14"/>
      <c r="G2002" s="14"/>
      <c r="H2002" s="14"/>
      <c r="I2002" s="14"/>
      <c r="J2002" s="15"/>
      <c r="K2002" s="14"/>
      <c r="L2002" s="14"/>
      <c r="M2002" s="18"/>
      <c r="N2002" s="18"/>
      <c r="O2002" s="18"/>
    </row>
    <row r="2003" spans="2:15">
      <c r="B2003" s="3"/>
      <c r="C2003" s="13"/>
      <c r="D2003" s="33"/>
      <c r="E2003" s="14"/>
      <c r="F2003" s="14"/>
      <c r="G2003" s="14"/>
      <c r="H2003" s="14"/>
      <c r="I2003" s="14"/>
      <c r="J2003" s="15"/>
      <c r="K2003" s="14"/>
      <c r="L2003" s="14"/>
      <c r="M2003" s="18"/>
      <c r="N2003" s="18"/>
      <c r="O2003" s="18"/>
    </row>
    <row r="2004" spans="2:15">
      <c r="B2004" s="3"/>
      <c r="C2004" s="13"/>
      <c r="D2004" s="33"/>
      <c r="E2004" s="14"/>
      <c r="F2004" s="14"/>
      <c r="G2004" s="14"/>
      <c r="H2004" s="14"/>
      <c r="I2004" s="14"/>
      <c r="J2004" s="15"/>
      <c r="K2004" s="14"/>
      <c r="L2004" s="14"/>
      <c r="M2004" s="18"/>
      <c r="N2004" s="18"/>
      <c r="O2004" s="18"/>
    </row>
    <row r="2005" spans="2:15">
      <c r="B2005" s="3"/>
      <c r="C2005" s="13"/>
      <c r="D2005" s="33"/>
      <c r="E2005" s="14"/>
      <c r="F2005" s="14"/>
      <c r="G2005" s="14"/>
      <c r="H2005" s="14"/>
      <c r="I2005" s="14"/>
      <c r="J2005" s="15"/>
      <c r="K2005" s="14"/>
      <c r="L2005" s="14"/>
      <c r="M2005" s="18"/>
      <c r="N2005" s="18"/>
      <c r="O2005" s="18"/>
    </row>
    <row r="2006" spans="2:15">
      <c r="B2006" s="3"/>
      <c r="C2006" s="13"/>
      <c r="D2006" s="33"/>
      <c r="E2006" s="14"/>
      <c r="F2006" s="14"/>
      <c r="G2006" s="14"/>
      <c r="H2006" s="14"/>
      <c r="I2006" s="14"/>
      <c r="J2006" s="15"/>
      <c r="K2006" s="14"/>
      <c r="L2006" s="14"/>
      <c r="M2006" s="18"/>
      <c r="N2006" s="18"/>
      <c r="O2006" s="18"/>
    </row>
    <row r="2007" spans="2:15">
      <c r="B2007" s="3"/>
      <c r="C2007" s="13"/>
      <c r="D2007" s="33"/>
      <c r="E2007" s="14"/>
      <c r="F2007" s="14"/>
      <c r="G2007" s="14"/>
      <c r="H2007" s="14"/>
      <c r="I2007" s="14"/>
      <c r="J2007" s="15"/>
      <c r="K2007" s="14"/>
      <c r="L2007" s="14"/>
      <c r="M2007" s="18"/>
      <c r="N2007" s="18"/>
      <c r="O2007" s="18"/>
    </row>
    <row r="2008" spans="2:15">
      <c r="B2008" s="3"/>
      <c r="C2008" s="13"/>
      <c r="D2008" s="33"/>
      <c r="E2008" s="14"/>
      <c r="F2008" s="14"/>
      <c r="G2008" s="14"/>
      <c r="H2008" s="14"/>
      <c r="I2008" s="14"/>
      <c r="J2008" s="15"/>
      <c r="K2008" s="14"/>
      <c r="L2008" s="14"/>
      <c r="M2008" s="18"/>
      <c r="N2008" s="18"/>
      <c r="O2008" s="18"/>
    </row>
    <row r="2009" spans="2:15">
      <c r="B2009" s="3"/>
      <c r="C2009" s="13"/>
      <c r="D2009" s="33"/>
      <c r="E2009" s="14"/>
      <c r="F2009" s="14"/>
      <c r="G2009" s="14"/>
      <c r="H2009" s="14"/>
      <c r="I2009" s="14"/>
      <c r="J2009" s="15"/>
      <c r="K2009" s="14"/>
      <c r="L2009" s="14"/>
      <c r="M2009" s="18"/>
      <c r="N2009" s="18"/>
      <c r="O2009" s="18"/>
    </row>
    <row r="2010" spans="2:15">
      <c r="B2010" s="3"/>
      <c r="C2010" s="13"/>
      <c r="D2010" s="33"/>
      <c r="E2010" s="14"/>
      <c r="F2010" s="14"/>
      <c r="G2010" s="14"/>
      <c r="H2010" s="14"/>
      <c r="I2010" s="14"/>
      <c r="J2010" s="15"/>
      <c r="K2010" s="14"/>
      <c r="L2010" s="14"/>
      <c r="M2010" s="18"/>
      <c r="N2010" s="18"/>
      <c r="O2010" s="18"/>
    </row>
    <row r="2011" spans="2:15">
      <c r="B2011" s="3"/>
      <c r="C2011" s="13"/>
      <c r="D2011" s="33"/>
      <c r="E2011" s="14"/>
      <c r="F2011" s="14"/>
      <c r="G2011" s="14"/>
      <c r="H2011" s="14"/>
      <c r="I2011" s="14"/>
      <c r="J2011" s="15"/>
      <c r="K2011" s="14"/>
      <c r="L2011" s="14"/>
      <c r="M2011" s="18"/>
      <c r="N2011" s="18"/>
      <c r="O2011" s="18"/>
    </row>
    <row r="2012" spans="2:15">
      <c r="B2012" s="3"/>
      <c r="C2012" s="13"/>
      <c r="D2012" s="33"/>
      <c r="E2012" s="14"/>
      <c r="F2012" s="14"/>
      <c r="G2012" s="14"/>
      <c r="H2012" s="14"/>
      <c r="I2012" s="14"/>
      <c r="J2012" s="15"/>
      <c r="K2012" s="14"/>
      <c r="L2012" s="14"/>
      <c r="M2012" s="18"/>
      <c r="N2012" s="18"/>
      <c r="O2012" s="18"/>
    </row>
    <row r="2013" spans="2:15">
      <c r="B2013" s="3"/>
      <c r="C2013" s="13"/>
      <c r="D2013" s="33"/>
      <c r="E2013" s="14"/>
      <c r="F2013" s="14"/>
      <c r="G2013" s="14"/>
      <c r="H2013" s="14"/>
      <c r="I2013" s="14"/>
      <c r="J2013" s="15"/>
      <c r="K2013" s="14"/>
      <c r="L2013" s="14"/>
      <c r="M2013" s="18"/>
      <c r="N2013" s="18"/>
      <c r="O2013" s="18"/>
    </row>
    <row r="2014" spans="2:15">
      <c r="B2014" s="3"/>
      <c r="C2014" s="13"/>
      <c r="D2014" s="33"/>
      <c r="E2014" s="14"/>
      <c r="F2014" s="14"/>
      <c r="G2014" s="14"/>
      <c r="H2014" s="14"/>
      <c r="I2014" s="14"/>
      <c r="J2014" s="15"/>
      <c r="K2014" s="14"/>
      <c r="L2014" s="14"/>
      <c r="M2014" s="18"/>
      <c r="N2014" s="18"/>
      <c r="O2014" s="18"/>
    </row>
    <row r="2015" spans="2:15">
      <c r="B2015" s="3"/>
      <c r="C2015" s="13"/>
      <c r="D2015" s="33"/>
      <c r="E2015" s="14"/>
      <c r="F2015" s="14"/>
      <c r="G2015" s="14"/>
      <c r="H2015" s="14"/>
      <c r="I2015" s="14"/>
      <c r="J2015" s="15"/>
      <c r="K2015" s="14"/>
      <c r="L2015" s="14"/>
      <c r="M2015" s="18"/>
      <c r="N2015" s="18"/>
      <c r="O2015" s="18"/>
    </row>
    <row r="2016" spans="2:15">
      <c r="B2016" s="3"/>
      <c r="C2016" s="13"/>
      <c r="D2016" s="33"/>
      <c r="E2016" s="14"/>
      <c r="F2016" s="14"/>
      <c r="G2016" s="14"/>
      <c r="H2016" s="14"/>
      <c r="I2016" s="14"/>
      <c r="J2016" s="15"/>
      <c r="K2016" s="14"/>
      <c r="L2016" s="14"/>
      <c r="M2016" s="18"/>
      <c r="N2016" s="18"/>
      <c r="O2016" s="18"/>
    </row>
    <row r="2017" spans="2:15">
      <c r="B2017" s="3"/>
      <c r="C2017" s="13"/>
      <c r="D2017" s="33"/>
      <c r="E2017" s="14"/>
      <c r="F2017" s="14"/>
      <c r="G2017" s="14"/>
      <c r="H2017" s="14"/>
      <c r="I2017" s="14"/>
      <c r="J2017" s="15"/>
      <c r="K2017" s="14"/>
      <c r="L2017" s="14"/>
      <c r="M2017" s="18"/>
      <c r="N2017" s="18"/>
      <c r="O2017" s="18"/>
    </row>
  </sheetData>
  <phoneticPr fontId="4" type="noConversion"/>
  <pageMargins left="0.5" right="0.5" top="0.5" bottom="0.5" header="0.5" footer="0.5"/>
  <pageSetup scale="75" orientation="landscape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Y167"/>
  <sheetViews>
    <sheetView topLeftCell="A163" workbookViewId="0">
      <selection activeCell="C166" sqref="C166"/>
    </sheetView>
  </sheetViews>
  <sheetFormatPr defaultRowHeight="15"/>
  <sheetData>
    <row r="3" spans="1:25">
      <c r="A3" s="5"/>
      <c r="B3" s="26"/>
      <c r="C3" s="100" t="s">
        <v>402</v>
      </c>
      <c r="D3" s="100" t="s">
        <v>301</v>
      </c>
      <c r="E3" s="101">
        <v>2.75</v>
      </c>
      <c r="F3" s="101">
        <v>2.75</v>
      </c>
      <c r="G3" s="101">
        <v>1</v>
      </c>
      <c r="H3" s="101">
        <f t="shared" ref="H3:H25" si="0">(E3+G3*2)</f>
        <v>4.75</v>
      </c>
      <c r="I3" s="101">
        <f t="shared" ref="I3:I25" si="1">(F3+G3*2)</f>
        <v>4.75</v>
      </c>
      <c r="J3" s="99" t="s">
        <v>302</v>
      </c>
      <c r="K3" s="101">
        <v>4.75</v>
      </c>
      <c r="L3" s="101">
        <v>9.5</v>
      </c>
      <c r="M3" s="102">
        <v>2</v>
      </c>
      <c r="N3" s="99">
        <v>1039</v>
      </c>
      <c r="O3" s="99" t="s">
        <v>1338</v>
      </c>
      <c r="P3" s="107"/>
      <c r="Q3" s="99"/>
      <c r="R3" s="166"/>
      <c r="S3" s="100" t="s">
        <v>303</v>
      </c>
      <c r="T3" s="105" t="s">
        <v>403</v>
      </c>
      <c r="U3" s="105"/>
      <c r="V3" s="105"/>
      <c r="W3" s="105"/>
      <c r="X3" s="105"/>
      <c r="Y3" s="24"/>
    </row>
    <row r="4" spans="1:25">
      <c r="A4" s="5"/>
      <c r="B4" s="26"/>
      <c r="C4" s="100" t="s">
        <v>404</v>
      </c>
      <c r="D4" s="100" t="s">
        <v>306</v>
      </c>
      <c r="E4" s="101">
        <v>2.875</v>
      </c>
      <c r="F4" s="101">
        <v>2.875</v>
      </c>
      <c r="G4" s="101">
        <v>0.625</v>
      </c>
      <c r="H4" s="101">
        <f t="shared" si="0"/>
        <v>4.125</v>
      </c>
      <c r="I4" s="101">
        <f t="shared" si="1"/>
        <v>4.125</v>
      </c>
      <c r="J4" s="99" t="s">
        <v>302</v>
      </c>
      <c r="K4" s="101">
        <v>8.2509999999999994</v>
      </c>
      <c r="L4" s="101">
        <v>12.375</v>
      </c>
      <c r="M4" s="102">
        <v>6</v>
      </c>
      <c r="N4" s="99">
        <v>1039</v>
      </c>
      <c r="O4" s="99" t="s">
        <v>1338</v>
      </c>
      <c r="P4" s="110" t="s">
        <v>2103</v>
      </c>
      <c r="Q4" s="99"/>
      <c r="R4" s="166"/>
      <c r="S4" s="100" t="s">
        <v>307</v>
      </c>
      <c r="T4" s="105" t="s">
        <v>307</v>
      </c>
      <c r="U4" s="105"/>
      <c r="V4" s="105"/>
      <c r="W4" s="105"/>
      <c r="X4" s="105"/>
      <c r="Y4" s="24"/>
    </row>
    <row r="5" spans="1:25">
      <c r="A5" s="5"/>
      <c r="B5" s="26"/>
      <c r="C5" s="45" t="s">
        <v>538</v>
      </c>
      <c r="D5" s="45" t="s">
        <v>301</v>
      </c>
      <c r="E5" s="46">
        <v>7.0625</v>
      </c>
      <c r="F5" s="46">
        <v>2.875</v>
      </c>
      <c r="G5" s="46">
        <v>0.6875</v>
      </c>
      <c r="H5" s="46">
        <f t="shared" si="0"/>
        <v>8.4375</v>
      </c>
      <c r="I5" s="46">
        <f t="shared" si="1"/>
        <v>4.25</v>
      </c>
      <c r="J5" s="44" t="s">
        <v>318</v>
      </c>
      <c r="K5" s="46">
        <v>16.875</v>
      </c>
      <c r="L5" s="46">
        <v>8.5</v>
      </c>
      <c r="M5" s="47">
        <v>4</v>
      </c>
      <c r="N5" s="44">
        <v>1087</v>
      </c>
      <c r="O5" s="44" t="s">
        <v>1338</v>
      </c>
      <c r="P5" s="52"/>
      <c r="Q5" s="44"/>
      <c r="R5" s="167"/>
      <c r="S5" s="45" t="s">
        <v>303</v>
      </c>
      <c r="T5" s="49" t="s">
        <v>539</v>
      </c>
      <c r="U5" s="49"/>
      <c r="V5" s="49"/>
      <c r="W5" s="49"/>
      <c r="X5" s="49"/>
      <c r="Y5" s="24"/>
    </row>
    <row r="6" spans="1:25">
      <c r="A6" s="5"/>
      <c r="B6" s="26"/>
      <c r="C6" s="39" t="s">
        <v>540</v>
      </c>
      <c r="D6" s="39" t="s">
        <v>306</v>
      </c>
      <c r="E6" s="40">
        <v>7.25</v>
      </c>
      <c r="F6" s="40">
        <v>3</v>
      </c>
      <c r="G6" s="40">
        <v>0.625</v>
      </c>
      <c r="H6" s="40">
        <f t="shared" si="0"/>
        <v>8.5</v>
      </c>
      <c r="I6" s="40">
        <f t="shared" si="1"/>
        <v>4.25</v>
      </c>
      <c r="J6" s="38" t="s">
        <v>318</v>
      </c>
      <c r="K6" s="40">
        <v>16.875</v>
      </c>
      <c r="L6" s="40">
        <v>8.5</v>
      </c>
      <c r="M6" s="41">
        <v>4</v>
      </c>
      <c r="N6" s="38">
        <v>1087</v>
      </c>
      <c r="O6" s="38" t="s">
        <v>1338</v>
      </c>
      <c r="P6" s="42"/>
      <c r="Q6" s="38"/>
      <c r="R6" s="168"/>
      <c r="S6" s="39" t="s">
        <v>307</v>
      </c>
      <c r="T6" s="43" t="s">
        <v>307</v>
      </c>
      <c r="U6" s="43"/>
      <c r="V6" s="43"/>
      <c r="W6" s="43"/>
      <c r="X6" s="43"/>
      <c r="Y6" s="24"/>
    </row>
    <row r="7" spans="1:25">
      <c r="A7" s="5"/>
      <c r="B7" s="26"/>
      <c r="C7" s="39" t="s">
        <v>574</v>
      </c>
      <c r="D7" s="39" t="s">
        <v>301</v>
      </c>
      <c r="E7" s="40">
        <v>3.25</v>
      </c>
      <c r="F7" s="40">
        <v>2.5</v>
      </c>
      <c r="G7" s="40">
        <v>0.9375</v>
      </c>
      <c r="H7" s="40">
        <f t="shared" si="0"/>
        <v>5.125</v>
      </c>
      <c r="I7" s="40">
        <f t="shared" si="1"/>
        <v>4.375</v>
      </c>
      <c r="J7" s="38" t="s">
        <v>302</v>
      </c>
      <c r="K7" s="40">
        <v>10.25</v>
      </c>
      <c r="L7" s="40">
        <v>13.125</v>
      </c>
      <c r="M7" s="41">
        <v>6</v>
      </c>
      <c r="N7" s="38">
        <v>1105</v>
      </c>
      <c r="O7" s="38" t="s">
        <v>1338</v>
      </c>
      <c r="P7" s="51"/>
      <c r="Q7" s="38"/>
      <c r="R7" s="168"/>
      <c r="S7" s="39" t="s">
        <v>303</v>
      </c>
      <c r="T7" s="43" t="s">
        <v>575</v>
      </c>
      <c r="U7" s="43"/>
      <c r="V7" s="43"/>
      <c r="W7" s="43"/>
      <c r="X7" s="43"/>
      <c r="Y7" s="24"/>
    </row>
    <row r="8" spans="1:25">
      <c r="A8" s="5"/>
      <c r="B8" s="26"/>
      <c r="C8" s="45" t="s">
        <v>576</v>
      </c>
      <c r="D8" s="45" t="s">
        <v>306</v>
      </c>
      <c r="E8" s="46">
        <v>3.375</v>
      </c>
      <c r="F8" s="46">
        <v>2.625</v>
      </c>
      <c r="G8" s="46">
        <v>0.625</v>
      </c>
      <c r="H8" s="46">
        <f t="shared" si="0"/>
        <v>4.625</v>
      </c>
      <c r="I8" s="46">
        <f t="shared" si="1"/>
        <v>3.875</v>
      </c>
      <c r="J8" s="44" t="s">
        <v>302</v>
      </c>
      <c r="K8" s="46">
        <v>9.25</v>
      </c>
      <c r="L8" s="46">
        <v>11.625</v>
      </c>
      <c r="M8" s="47">
        <v>6</v>
      </c>
      <c r="N8" s="44">
        <v>1105</v>
      </c>
      <c r="O8" s="44" t="s">
        <v>1338</v>
      </c>
      <c r="P8" s="48"/>
      <c r="Q8" s="44"/>
      <c r="R8" s="167"/>
      <c r="S8" s="45" t="s">
        <v>307</v>
      </c>
      <c r="T8" s="49" t="s">
        <v>307</v>
      </c>
      <c r="U8" s="49"/>
      <c r="V8" s="49"/>
      <c r="W8" s="49"/>
      <c r="X8" s="49"/>
      <c r="Y8" s="24"/>
    </row>
    <row r="9" spans="1:25">
      <c r="A9" s="5"/>
      <c r="B9" s="26"/>
      <c r="C9" s="45" t="s">
        <v>596</v>
      </c>
      <c r="D9" s="45" t="s">
        <v>301</v>
      </c>
      <c r="E9" s="46">
        <v>3.375</v>
      </c>
      <c r="F9" s="46">
        <v>2.625</v>
      </c>
      <c r="G9" s="46">
        <v>0.5</v>
      </c>
      <c r="H9" s="46">
        <f t="shared" si="0"/>
        <v>4.375</v>
      </c>
      <c r="I9" s="46">
        <f t="shared" si="1"/>
        <v>3.625</v>
      </c>
      <c r="J9" s="44" t="s">
        <v>302</v>
      </c>
      <c r="K9" s="46">
        <v>8.75</v>
      </c>
      <c r="L9" s="46">
        <v>7.25</v>
      </c>
      <c r="M9" s="47">
        <v>4</v>
      </c>
      <c r="N9" s="44">
        <v>1113</v>
      </c>
      <c r="O9" s="44" t="s">
        <v>1338</v>
      </c>
      <c r="P9" s="52"/>
      <c r="Q9" s="44"/>
      <c r="R9" s="167"/>
      <c r="S9" s="45" t="s">
        <v>303</v>
      </c>
      <c r="T9" s="49" t="s">
        <v>597</v>
      </c>
      <c r="U9" s="49"/>
      <c r="V9" s="49"/>
      <c r="W9" s="49"/>
      <c r="X9" s="49"/>
      <c r="Y9" s="24"/>
    </row>
    <row r="10" spans="1:25">
      <c r="A10" s="5"/>
      <c r="B10" s="26"/>
      <c r="C10" s="39" t="s">
        <v>598</v>
      </c>
      <c r="D10" s="39" t="s">
        <v>306</v>
      </c>
      <c r="E10" s="40">
        <v>3.5</v>
      </c>
      <c r="F10" s="40">
        <v>2.75</v>
      </c>
      <c r="G10" s="40">
        <v>0.4375</v>
      </c>
      <c r="H10" s="40">
        <f t="shared" si="0"/>
        <v>4.375</v>
      </c>
      <c r="I10" s="40">
        <f t="shared" si="1"/>
        <v>3.625</v>
      </c>
      <c r="J10" s="38" t="s">
        <v>302</v>
      </c>
      <c r="K10" s="40">
        <v>8.75</v>
      </c>
      <c r="L10" s="40">
        <v>7.25</v>
      </c>
      <c r="M10" s="41">
        <v>4</v>
      </c>
      <c r="N10" s="38">
        <v>1113</v>
      </c>
      <c r="O10" s="38" t="s">
        <v>1338</v>
      </c>
      <c r="P10" s="42"/>
      <c r="Q10" s="38"/>
      <c r="R10" s="168"/>
      <c r="S10" s="39" t="s">
        <v>307</v>
      </c>
      <c r="T10" s="43" t="s">
        <v>307</v>
      </c>
      <c r="U10" s="43"/>
      <c r="V10" s="43"/>
      <c r="W10" s="43"/>
      <c r="X10" s="43"/>
      <c r="Y10" s="24"/>
    </row>
    <row r="11" spans="1:25">
      <c r="A11" s="5"/>
      <c r="B11" s="26"/>
      <c r="C11" s="45" t="s">
        <v>599</v>
      </c>
      <c r="D11" s="45" t="s">
        <v>301</v>
      </c>
      <c r="E11" s="46">
        <v>3.5</v>
      </c>
      <c r="F11" s="46">
        <v>2.6875</v>
      </c>
      <c r="G11" s="46">
        <v>1.375</v>
      </c>
      <c r="H11" s="46">
        <f t="shared" si="0"/>
        <v>6.25</v>
      </c>
      <c r="I11" s="46">
        <f t="shared" si="1"/>
        <v>5.4375</v>
      </c>
      <c r="J11" s="44" t="s">
        <v>318</v>
      </c>
      <c r="K11" s="46">
        <v>12.5</v>
      </c>
      <c r="L11" s="46">
        <v>9.5</v>
      </c>
      <c r="M11" s="47">
        <v>4</v>
      </c>
      <c r="N11" s="44">
        <v>1114</v>
      </c>
      <c r="O11" s="44" t="s">
        <v>1338</v>
      </c>
      <c r="P11" s="52"/>
      <c r="Q11" s="44"/>
      <c r="R11" s="167"/>
      <c r="S11" s="45" t="s">
        <v>303</v>
      </c>
      <c r="T11" s="49" t="s">
        <v>600</v>
      </c>
      <c r="U11" s="49"/>
      <c r="V11" s="49"/>
      <c r="W11" s="49"/>
      <c r="X11" s="49"/>
      <c r="Y11" s="24"/>
    </row>
    <row r="12" spans="1:25">
      <c r="A12" s="5"/>
      <c r="B12" s="26"/>
      <c r="C12" s="39" t="s">
        <v>601</v>
      </c>
      <c r="D12" s="39" t="s">
        <v>306</v>
      </c>
      <c r="E12" s="40">
        <v>3.625</v>
      </c>
      <c r="F12" s="40">
        <v>2.8125</v>
      </c>
      <c r="G12" s="40">
        <v>0.625</v>
      </c>
      <c r="H12" s="40">
        <f t="shared" si="0"/>
        <v>4.875</v>
      </c>
      <c r="I12" s="40">
        <f t="shared" si="1"/>
        <v>4.0625</v>
      </c>
      <c r="J12" s="38" t="s">
        <v>318</v>
      </c>
      <c r="K12" s="40">
        <v>12.5</v>
      </c>
      <c r="L12" s="40">
        <v>9.5</v>
      </c>
      <c r="M12" s="41">
        <v>4</v>
      </c>
      <c r="N12" s="38">
        <v>1114</v>
      </c>
      <c r="O12" s="38" t="s">
        <v>1338</v>
      </c>
      <c r="P12" s="42"/>
      <c r="Q12" s="38"/>
      <c r="R12" s="168"/>
      <c r="S12" s="39" t="s">
        <v>307</v>
      </c>
      <c r="T12" s="43" t="s">
        <v>307</v>
      </c>
      <c r="U12" s="43"/>
      <c r="V12" s="43"/>
      <c r="W12" s="43"/>
      <c r="X12" s="43"/>
      <c r="Y12" s="24"/>
    </row>
    <row r="13" spans="1:25">
      <c r="A13" s="5"/>
      <c r="B13" s="26"/>
      <c r="C13" s="45" t="s">
        <v>674</v>
      </c>
      <c r="D13" s="45" t="s">
        <v>301</v>
      </c>
      <c r="E13" s="46">
        <v>7.875</v>
      </c>
      <c r="F13" s="46">
        <v>3.5</v>
      </c>
      <c r="G13" s="46">
        <v>1.25</v>
      </c>
      <c r="H13" s="46">
        <f t="shared" si="0"/>
        <v>10.375</v>
      </c>
      <c r="I13" s="46">
        <f t="shared" si="1"/>
        <v>6</v>
      </c>
      <c r="J13" s="44" t="s">
        <v>318</v>
      </c>
      <c r="K13" s="46">
        <v>10.375</v>
      </c>
      <c r="L13" s="46">
        <v>11.125</v>
      </c>
      <c r="M13" s="47">
        <v>2</v>
      </c>
      <c r="N13" s="44">
        <v>1145</v>
      </c>
      <c r="O13" s="44" t="s">
        <v>1338</v>
      </c>
      <c r="P13" s="52"/>
      <c r="Q13" s="44"/>
      <c r="R13" s="167"/>
      <c r="S13" s="45" t="s">
        <v>303</v>
      </c>
      <c r="T13" s="49" t="s">
        <v>675</v>
      </c>
      <c r="U13" s="49"/>
      <c r="V13" s="49"/>
      <c r="W13" s="49"/>
      <c r="X13" s="49"/>
      <c r="Y13" s="24"/>
    </row>
    <row r="14" spans="1:25">
      <c r="A14" s="5"/>
      <c r="B14" s="26"/>
      <c r="C14" s="39" t="s">
        <v>676</v>
      </c>
      <c r="D14" s="39" t="s">
        <v>306</v>
      </c>
      <c r="E14" s="40">
        <v>8.0625</v>
      </c>
      <c r="F14" s="40">
        <v>3.625</v>
      </c>
      <c r="G14" s="40">
        <v>0.75</v>
      </c>
      <c r="H14" s="40">
        <f t="shared" si="0"/>
        <v>9.5625</v>
      </c>
      <c r="I14" s="40">
        <f t="shared" si="1"/>
        <v>5.125</v>
      </c>
      <c r="J14" s="38" t="s">
        <v>318</v>
      </c>
      <c r="K14" s="40">
        <v>10.375</v>
      </c>
      <c r="L14" s="40">
        <v>11.125</v>
      </c>
      <c r="M14" s="41">
        <v>2</v>
      </c>
      <c r="N14" s="38">
        <v>1145</v>
      </c>
      <c r="O14" s="38" t="s">
        <v>1338</v>
      </c>
      <c r="P14" s="42"/>
      <c r="Q14" s="38"/>
      <c r="R14" s="168"/>
      <c r="S14" s="39" t="s">
        <v>307</v>
      </c>
      <c r="T14" s="43" t="s">
        <v>307</v>
      </c>
      <c r="U14" s="43"/>
      <c r="V14" s="43"/>
      <c r="W14" s="43"/>
      <c r="X14" s="43"/>
      <c r="Y14" s="24"/>
    </row>
    <row r="15" spans="1:25">
      <c r="A15" s="5"/>
      <c r="B15" s="26"/>
      <c r="C15" s="45" t="s">
        <v>687</v>
      </c>
      <c r="D15" s="45" t="s">
        <v>301</v>
      </c>
      <c r="E15" s="46">
        <v>3.875</v>
      </c>
      <c r="F15" s="46">
        <v>3.875</v>
      </c>
      <c r="G15" s="46">
        <v>1.125</v>
      </c>
      <c r="H15" s="46">
        <f t="shared" si="0"/>
        <v>6.125</v>
      </c>
      <c r="I15" s="46">
        <f t="shared" si="1"/>
        <v>6.125</v>
      </c>
      <c r="J15" s="44" t="s">
        <v>302</v>
      </c>
      <c r="K15" s="46">
        <v>6.125</v>
      </c>
      <c r="L15" s="46">
        <v>12.25</v>
      </c>
      <c r="M15" s="47">
        <v>2</v>
      </c>
      <c r="N15" s="44">
        <v>1150</v>
      </c>
      <c r="O15" s="44" t="s">
        <v>1338</v>
      </c>
      <c r="P15" s="52"/>
      <c r="Q15" s="44"/>
      <c r="R15" s="167"/>
      <c r="S15" s="45" t="s">
        <v>303</v>
      </c>
      <c r="T15" s="49" t="s">
        <v>688</v>
      </c>
      <c r="U15" s="49"/>
      <c r="V15" s="49"/>
      <c r="W15" s="49"/>
      <c r="X15" s="49"/>
      <c r="Y15" s="24"/>
    </row>
    <row r="16" spans="1:25">
      <c r="A16" s="5"/>
      <c r="B16" s="26"/>
      <c r="C16" s="39" t="s">
        <v>689</v>
      </c>
      <c r="D16" s="39" t="s">
        <v>306</v>
      </c>
      <c r="E16" s="40">
        <v>4</v>
      </c>
      <c r="F16" s="40">
        <v>4</v>
      </c>
      <c r="G16" s="40">
        <v>0.625</v>
      </c>
      <c r="H16" s="40">
        <f t="shared" si="0"/>
        <v>5.25</v>
      </c>
      <c r="I16" s="40">
        <f t="shared" si="1"/>
        <v>5.25</v>
      </c>
      <c r="J16" s="38" t="s">
        <v>302</v>
      </c>
      <c r="K16" s="40">
        <v>5.25</v>
      </c>
      <c r="L16" s="40">
        <v>10.5</v>
      </c>
      <c r="M16" s="41">
        <v>2</v>
      </c>
      <c r="N16" s="38">
        <v>1150</v>
      </c>
      <c r="O16" s="38" t="s">
        <v>1338</v>
      </c>
      <c r="P16" s="42"/>
      <c r="Q16" s="38"/>
      <c r="R16" s="168"/>
      <c r="S16" s="39" t="s">
        <v>307</v>
      </c>
      <c r="T16" s="43" t="s">
        <v>307</v>
      </c>
      <c r="U16" s="43"/>
      <c r="V16" s="43"/>
      <c r="W16" s="43"/>
      <c r="X16" s="43"/>
      <c r="Y16" s="24"/>
    </row>
    <row r="17" spans="1:25">
      <c r="A17" s="5"/>
      <c r="B17" s="26"/>
      <c r="C17" s="45" t="s">
        <v>1952</v>
      </c>
      <c r="D17" s="45" t="s">
        <v>1788</v>
      </c>
      <c r="E17" s="46">
        <v>3.875</v>
      </c>
      <c r="F17" s="46">
        <v>3.875</v>
      </c>
      <c r="G17" s="46">
        <v>1.5625</v>
      </c>
      <c r="H17" s="46">
        <f t="shared" si="0"/>
        <v>7</v>
      </c>
      <c r="I17" s="46">
        <f t="shared" si="1"/>
        <v>7</v>
      </c>
      <c r="J17" s="44" t="s">
        <v>302</v>
      </c>
      <c r="K17" s="46">
        <v>7</v>
      </c>
      <c r="L17" s="46">
        <v>7</v>
      </c>
      <c r="M17" s="47">
        <v>1</v>
      </c>
      <c r="N17" s="44">
        <v>1150</v>
      </c>
      <c r="O17" s="44" t="s">
        <v>1338</v>
      </c>
      <c r="P17" s="52"/>
      <c r="Q17" s="44"/>
      <c r="R17" s="167"/>
      <c r="S17" s="45"/>
      <c r="T17" s="49"/>
      <c r="U17" s="49"/>
      <c r="V17" s="49"/>
      <c r="W17" s="49"/>
      <c r="X17" s="49"/>
      <c r="Y17" s="24"/>
    </row>
    <row r="18" spans="1:25">
      <c r="A18" s="5"/>
      <c r="B18" s="26"/>
      <c r="C18" s="39" t="s">
        <v>706</v>
      </c>
      <c r="D18" s="39" t="s">
        <v>301</v>
      </c>
      <c r="E18" s="40">
        <v>9</v>
      </c>
      <c r="F18" s="40">
        <v>6.125</v>
      </c>
      <c r="G18" s="40">
        <v>1.25</v>
      </c>
      <c r="H18" s="40">
        <f t="shared" si="0"/>
        <v>11.5</v>
      </c>
      <c r="I18" s="40">
        <f t="shared" si="1"/>
        <v>8.625</v>
      </c>
      <c r="J18" s="38" t="s">
        <v>318</v>
      </c>
      <c r="K18" s="40">
        <v>11.5</v>
      </c>
      <c r="L18" s="40">
        <v>16.4375</v>
      </c>
      <c r="M18" s="41">
        <v>2</v>
      </c>
      <c r="N18" s="38">
        <v>1156</v>
      </c>
      <c r="O18" s="38" t="s">
        <v>1338</v>
      </c>
      <c r="P18" s="51"/>
      <c r="Q18" s="38"/>
      <c r="R18" s="168"/>
      <c r="S18" s="39" t="s">
        <v>303</v>
      </c>
      <c r="T18" s="43" t="s">
        <v>707</v>
      </c>
      <c r="U18" s="43"/>
      <c r="V18" s="43"/>
      <c r="W18" s="43"/>
      <c r="X18" s="43"/>
      <c r="Y18" s="24"/>
    </row>
    <row r="19" spans="1:25">
      <c r="A19" s="5"/>
      <c r="B19" s="26"/>
      <c r="C19" s="45" t="s">
        <v>708</v>
      </c>
      <c r="D19" s="45" t="s">
        <v>306</v>
      </c>
      <c r="E19" s="46">
        <v>9.1875</v>
      </c>
      <c r="F19" s="46">
        <v>6.3125</v>
      </c>
      <c r="G19" s="46">
        <v>0.75</v>
      </c>
      <c r="H19" s="46">
        <f t="shared" si="0"/>
        <v>10.6875</v>
      </c>
      <c r="I19" s="46">
        <f t="shared" si="1"/>
        <v>7.8125</v>
      </c>
      <c r="J19" s="44" t="s">
        <v>318</v>
      </c>
      <c r="K19" s="46">
        <v>11.5</v>
      </c>
      <c r="L19" s="46">
        <v>16.4375</v>
      </c>
      <c r="M19" s="47">
        <v>2</v>
      </c>
      <c r="N19" s="44">
        <v>1156</v>
      </c>
      <c r="O19" s="44" t="s">
        <v>1338</v>
      </c>
      <c r="P19" s="48"/>
      <c r="Q19" s="44"/>
      <c r="R19" s="167"/>
      <c r="S19" s="45" t="s">
        <v>307</v>
      </c>
      <c r="T19" s="49" t="s">
        <v>307</v>
      </c>
      <c r="U19" s="49"/>
      <c r="V19" s="49"/>
      <c r="W19" s="49"/>
      <c r="X19" s="49"/>
      <c r="Y19" s="24"/>
    </row>
    <row r="20" spans="1:25">
      <c r="A20" s="5"/>
      <c r="B20" s="26"/>
      <c r="C20" s="39" t="s">
        <v>68</v>
      </c>
      <c r="D20" s="39" t="s">
        <v>301</v>
      </c>
      <c r="E20" s="40">
        <v>3.25</v>
      </c>
      <c r="F20" s="40">
        <v>2.625</v>
      </c>
      <c r="G20" s="40">
        <v>0.75</v>
      </c>
      <c r="H20" s="40">
        <f t="shared" si="0"/>
        <v>4.75</v>
      </c>
      <c r="I20" s="40">
        <f t="shared" si="1"/>
        <v>4.125</v>
      </c>
      <c r="J20" s="38" t="s">
        <v>302</v>
      </c>
      <c r="K20" s="40">
        <f>2*I20</f>
        <v>8.25</v>
      </c>
      <c r="L20" s="40">
        <f>H20</f>
        <v>4.75</v>
      </c>
      <c r="M20" s="41">
        <v>2</v>
      </c>
      <c r="N20" s="38">
        <v>1166</v>
      </c>
      <c r="O20" s="38" t="s">
        <v>1338</v>
      </c>
      <c r="P20" s="42"/>
      <c r="Q20" s="38"/>
      <c r="R20" s="168"/>
      <c r="S20" s="39"/>
      <c r="T20" s="43"/>
      <c r="U20" s="43"/>
      <c r="V20" s="43"/>
      <c r="W20" s="43"/>
      <c r="X20" s="43"/>
      <c r="Y20" s="24"/>
    </row>
    <row r="21" spans="1:25">
      <c r="A21" s="5"/>
      <c r="B21" s="26"/>
      <c r="C21" s="45" t="s">
        <v>67</v>
      </c>
      <c r="D21" s="45" t="s">
        <v>306</v>
      </c>
      <c r="E21" s="46">
        <v>3.375</v>
      </c>
      <c r="F21" s="46">
        <v>2.75</v>
      </c>
      <c r="G21" s="46">
        <v>0.5</v>
      </c>
      <c r="H21" s="46">
        <f t="shared" si="0"/>
        <v>4.375</v>
      </c>
      <c r="I21" s="46">
        <f t="shared" si="1"/>
        <v>3.75</v>
      </c>
      <c r="J21" s="44" t="s">
        <v>302</v>
      </c>
      <c r="K21" s="46">
        <f>2*I21</f>
        <v>7.5</v>
      </c>
      <c r="L21" s="46">
        <f>H21</f>
        <v>4.375</v>
      </c>
      <c r="M21" s="47">
        <v>2</v>
      </c>
      <c r="N21" s="44">
        <v>1166</v>
      </c>
      <c r="O21" s="44" t="s">
        <v>1338</v>
      </c>
      <c r="P21" s="48"/>
      <c r="Q21" s="44"/>
      <c r="R21" s="167"/>
      <c r="S21" s="45"/>
      <c r="T21" s="49"/>
      <c r="U21" s="49"/>
      <c r="V21" s="49"/>
      <c r="W21" s="49"/>
      <c r="X21" s="49"/>
      <c r="Y21" s="24"/>
    </row>
    <row r="22" spans="1:25">
      <c r="A22" s="5"/>
      <c r="B22" s="26"/>
      <c r="C22" s="230" t="s">
        <v>879</v>
      </c>
      <c r="D22" s="230" t="s">
        <v>301</v>
      </c>
      <c r="E22" s="231">
        <v>3.375</v>
      </c>
      <c r="F22" s="231">
        <v>2</v>
      </c>
      <c r="G22" s="231">
        <v>1.4375</v>
      </c>
      <c r="H22" s="231">
        <f t="shared" si="0"/>
        <v>6.25</v>
      </c>
      <c r="I22" s="231">
        <f t="shared" si="1"/>
        <v>4.875</v>
      </c>
      <c r="J22" s="232" t="s">
        <v>302</v>
      </c>
      <c r="K22" s="231">
        <v>6.25</v>
      </c>
      <c r="L22" s="231">
        <v>9.75</v>
      </c>
      <c r="M22" s="233">
        <v>2</v>
      </c>
      <c r="N22" s="232">
        <v>2014</v>
      </c>
      <c r="O22" s="232" t="s">
        <v>1338</v>
      </c>
      <c r="P22" s="234"/>
      <c r="Q22" s="232"/>
      <c r="R22" s="235"/>
      <c r="S22" s="230" t="s">
        <v>303</v>
      </c>
      <c r="T22" s="236" t="s">
        <v>888</v>
      </c>
      <c r="U22" s="236"/>
      <c r="V22" s="236"/>
      <c r="W22" s="236"/>
      <c r="X22" s="236"/>
      <c r="Y22" s="24"/>
    </row>
    <row r="23" spans="1:25">
      <c r="A23" s="5"/>
      <c r="B23" s="26"/>
      <c r="C23" s="237" t="s">
        <v>889</v>
      </c>
      <c r="D23" s="237" t="s">
        <v>306</v>
      </c>
      <c r="E23" s="238">
        <f>3.375+0.125</f>
        <v>3.5</v>
      </c>
      <c r="F23" s="238">
        <f>2+0.125</f>
        <v>2.125</v>
      </c>
      <c r="G23" s="238">
        <v>2.125</v>
      </c>
      <c r="H23" s="238">
        <f t="shared" si="0"/>
        <v>7.75</v>
      </c>
      <c r="I23" s="238">
        <f t="shared" si="1"/>
        <v>6.375</v>
      </c>
      <c r="J23" s="239" t="s">
        <v>302</v>
      </c>
      <c r="K23" s="238">
        <v>7.75</v>
      </c>
      <c r="L23" s="238">
        <v>12.75</v>
      </c>
      <c r="M23" s="240">
        <v>2</v>
      </c>
      <c r="N23" s="239">
        <v>2014</v>
      </c>
      <c r="O23" s="239" t="s">
        <v>1338</v>
      </c>
      <c r="P23" s="241"/>
      <c r="Q23" s="239"/>
      <c r="R23" s="242"/>
      <c r="S23" s="237" t="s">
        <v>307</v>
      </c>
      <c r="T23" s="243" t="s">
        <v>307</v>
      </c>
      <c r="U23" s="243"/>
      <c r="V23" s="243"/>
      <c r="W23" s="243"/>
      <c r="X23" s="243"/>
      <c r="Y23" s="24"/>
    </row>
    <row r="24" spans="1:25">
      <c r="A24" s="5"/>
      <c r="B24" s="26"/>
      <c r="C24" s="230" t="s">
        <v>890</v>
      </c>
      <c r="D24" s="230" t="s">
        <v>489</v>
      </c>
      <c r="E24" s="231">
        <v>3.375</v>
      </c>
      <c r="F24" s="231">
        <v>2</v>
      </c>
      <c r="G24" s="231">
        <v>1.4375</v>
      </c>
      <c r="H24" s="231">
        <f t="shared" si="0"/>
        <v>6.25</v>
      </c>
      <c r="I24" s="231">
        <f t="shared" si="1"/>
        <v>4.875</v>
      </c>
      <c r="J24" s="232" t="s">
        <v>302</v>
      </c>
      <c r="K24" s="231">
        <v>6.25</v>
      </c>
      <c r="L24" s="231">
        <v>9.75</v>
      </c>
      <c r="M24" s="233">
        <v>2</v>
      </c>
      <c r="N24" s="232">
        <v>2014</v>
      </c>
      <c r="O24" s="232" t="s">
        <v>1338</v>
      </c>
      <c r="P24" s="244"/>
      <c r="Q24" s="232"/>
      <c r="R24" s="235"/>
      <c r="S24" s="230" t="s">
        <v>307</v>
      </c>
      <c r="T24" s="236" t="s">
        <v>307</v>
      </c>
      <c r="U24" s="236"/>
      <c r="V24" s="236"/>
      <c r="W24" s="236"/>
      <c r="X24" s="236"/>
      <c r="Y24" s="24"/>
    </row>
    <row r="25" spans="1:25">
      <c r="A25" s="5"/>
      <c r="B25" s="26"/>
      <c r="C25" s="237" t="s">
        <v>891</v>
      </c>
      <c r="D25" s="237" t="s">
        <v>892</v>
      </c>
      <c r="E25" s="238">
        <v>3.625</v>
      </c>
      <c r="F25" s="238">
        <v>2.25</v>
      </c>
      <c r="G25" s="238">
        <v>2</v>
      </c>
      <c r="H25" s="238">
        <f t="shared" si="0"/>
        <v>7.625</v>
      </c>
      <c r="I25" s="238">
        <f t="shared" si="1"/>
        <v>6.25</v>
      </c>
      <c r="J25" s="239" t="s">
        <v>302</v>
      </c>
      <c r="K25" s="238">
        <f>6.25*2</f>
        <v>12.5</v>
      </c>
      <c r="L25" s="238">
        <v>7.625</v>
      </c>
      <c r="M25" s="240">
        <v>2</v>
      </c>
      <c r="N25" s="239">
        <v>2014</v>
      </c>
      <c r="O25" s="239" t="s">
        <v>1338</v>
      </c>
      <c r="P25" s="245"/>
      <c r="Q25" s="239"/>
      <c r="R25" s="242"/>
      <c r="S25" s="237" t="s">
        <v>307</v>
      </c>
      <c r="T25" s="243" t="s">
        <v>307</v>
      </c>
      <c r="U25" s="243"/>
      <c r="V25" s="243"/>
      <c r="W25" s="243"/>
      <c r="X25" s="243"/>
      <c r="Y25" s="24"/>
    </row>
    <row r="26" spans="1:25">
      <c r="A26" s="5"/>
      <c r="B26" s="26"/>
      <c r="C26" s="230" t="s">
        <v>893</v>
      </c>
      <c r="D26" s="230" t="s">
        <v>894</v>
      </c>
      <c r="E26" s="231">
        <v>3.0625</v>
      </c>
      <c r="F26" s="231">
        <v>1.78125</v>
      </c>
      <c r="G26" s="231">
        <v>1.4375</v>
      </c>
      <c r="H26" s="231">
        <v>10.8125</v>
      </c>
      <c r="I26" s="231">
        <v>1.4375</v>
      </c>
      <c r="J26" s="232" t="s">
        <v>302</v>
      </c>
      <c r="K26" s="231">
        <v>10.8125</v>
      </c>
      <c r="L26" s="231">
        <v>5.75</v>
      </c>
      <c r="M26" s="233">
        <v>4</v>
      </c>
      <c r="N26" s="232">
        <v>2014</v>
      </c>
      <c r="O26" s="232" t="s">
        <v>1338</v>
      </c>
      <c r="P26" s="234"/>
      <c r="Q26" s="232"/>
      <c r="R26" s="235"/>
      <c r="S26" s="230" t="s">
        <v>307</v>
      </c>
      <c r="T26" s="236" t="s">
        <v>307</v>
      </c>
      <c r="U26" s="236"/>
      <c r="V26" s="236"/>
      <c r="W26" s="236"/>
      <c r="X26" s="236"/>
      <c r="Y26" s="24"/>
    </row>
    <row r="27" spans="1:25">
      <c r="A27" s="5"/>
      <c r="B27" s="26"/>
      <c r="C27" s="237" t="s">
        <v>1775</v>
      </c>
      <c r="D27" s="237" t="s">
        <v>1776</v>
      </c>
      <c r="E27" s="238">
        <v>3.65625</v>
      </c>
      <c r="F27" s="238">
        <v>2.0625</v>
      </c>
      <c r="G27" s="238">
        <v>2.1875</v>
      </c>
      <c r="H27" s="238">
        <f>(E27+G27*2)</f>
        <v>8.03125</v>
      </c>
      <c r="I27" s="238">
        <f>(F27+G27*2)</f>
        <v>6.4375</v>
      </c>
      <c r="J27" s="239" t="s">
        <v>302</v>
      </c>
      <c r="K27" s="238">
        <v>8.03125</v>
      </c>
      <c r="L27" s="238">
        <v>12.875</v>
      </c>
      <c r="M27" s="240">
        <v>2</v>
      </c>
      <c r="N27" s="239">
        <v>2014</v>
      </c>
      <c r="O27" s="239" t="s">
        <v>1338</v>
      </c>
      <c r="P27" s="245"/>
      <c r="Q27" s="239"/>
      <c r="R27" s="242"/>
      <c r="S27" s="237" t="s">
        <v>307</v>
      </c>
      <c r="T27" s="243" t="s">
        <v>307</v>
      </c>
      <c r="U27" s="243"/>
      <c r="V27" s="243"/>
      <c r="W27" s="243"/>
      <c r="X27" s="243"/>
      <c r="Y27" s="24"/>
    </row>
    <row r="28" spans="1:25">
      <c r="A28" s="5"/>
      <c r="B28" s="26"/>
      <c r="C28" s="230" t="s">
        <v>1849</v>
      </c>
      <c r="D28" s="230" t="s">
        <v>306</v>
      </c>
      <c r="E28" s="231">
        <v>3.59375</v>
      </c>
      <c r="F28" s="231">
        <v>3.59375</v>
      </c>
      <c r="G28" s="231">
        <v>2.125</v>
      </c>
      <c r="H28" s="231">
        <f>E28+G28*2</f>
        <v>7.84375</v>
      </c>
      <c r="I28" s="231">
        <f>F28+G28*2</f>
        <v>7.84375</v>
      </c>
      <c r="J28" s="232" t="s">
        <v>302</v>
      </c>
      <c r="K28" s="231">
        <f>H28</f>
        <v>7.84375</v>
      </c>
      <c r="L28" s="231">
        <f>I28</f>
        <v>7.84375</v>
      </c>
      <c r="M28" s="233">
        <v>1</v>
      </c>
      <c r="N28" s="232">
        <v>2014</v>
      </c>
      <c r="O28" s="232" t="s">
        <v>1338</v>
      </c>
      <c r="P28" s="234"/>
      <c r="Q28" s="232"/>
      <c r="R28" s="235"/>
      <c r="S28" s="230"/>
      <c r="T28" s="236"/>
      <c r="U28" s="236"/>
      <c r="V28" s="236"/>
      <c r="W28" s="236"/>
      <c r="X28" s="236"/>
      <c r="Y28" s="24"/>
    </row>
    <row r="29" spans="1:25">
      <c r="A29" s="5"/>
      <c r="B29" s="26"/>
      <c r="C29" s="39" t="s">
        <v>895</v>
      </c>
      <c r="D29" s="39" t="s">
        <v>301</v>
      </c>
      <c r="E29" s="40">
        <v>1.875</v>
      </c>
      <c r="F29" s="40">
        <v>1.875</v>
      </c>
      <c r="G29" s="40">
        <v>0.75</v>
      </c>
      <c r="H29" s="40">
        <f>(E29+G29*2)</f>
        <v>3.375</v>
      </c>
      <c r="I29" s="40">
        <f>(F29+G29*2)</f>
        <v>3.375</v>
      </c>
      <c r="J29" s="38" t="s">
        <v>302</v>
      </c>
      <c r="K29" s="40">
        <v>6.75</v>
      </c>
      <c r="L29" s="40">
        <v>10.125</v>
      </c>
      <c r="M29" s="41">
        <v>6</v>
      </c>
      <c r="N29" s="38">
        <v>2018</v>
      </c>
      <c r="O29" s="38" t="s">
        <v>1338</v>
      </c>
      <c r="P29" s="51"/>
      <c r="Q29" s="38"/>
      <c r="R29" s="168"/>
      <c r="S29" s="39" t="s">
        <v>303</v>
      </c>
      <c r="T29" s="43" t="s">
        <v>896</v>
      </c>
      <c r="U29" s="43"/>
      <c r="V29" s="43"/>
      <c r="W29" s="43"/>
      <c r="X29" s="43"/>
      <c r="Y29" s="24"/>
    </row>
    <row r="30" spans="1:25">
      <c r="A30" s="5"/>
      <c r="B30" s="26"/>
      <c r="C30" s="45" t="s">
        <v>897</v>
      </c>
      <c r="D30" s="45" t="s">
        <v>306</v>
      </c>
      <c r="E30" s="46">
        <v>2</v>
      </c>
      <c r="F30" s="46">
        <v>2</v>
      </c>
      <c r="G30" s="46">
        <v>0.875</v>
      </c>
      <c r="H30" s="46">
        <f>(E30+G30*2)</f>
        <v>3.75</v>
      </c>
      <c r="I30" s="46">
        <f>(F30+G30*2)</f>
        <v>3.75</v>
      </c>
      <c r="J30" s="44" t="s">
        <v>302</v>
      </c>
      <c r="K30" s="46">
        <v>7.5</v>
      </c>
      <c r="L30" s="46">
        <v>11.25</v>
      </c>
      <c r="M30" s="47">
        <v>6</v>
      </c>
      <c r="N30" s="44">
        <v>2018</v>
      </c>
      <c r="O30" s="44" t="s">
        <v>1338</v>
      </c>
      <c r="P30" s="48"/>
      <c r="Q30" s="44"/>
      <c r="R30" s="167"/>
      <c r="S30" s="45" t="s">
        <v>307</v>
      </c>
      <c r="T30" s="49" t="s">
        <v>307</v>
      </c>
      <c r="U30" s="49"/>
      <c r="V30" s="49"/>
      <c r="W30" s="49"/>
      <c r="X30" s="49"/>
      <c r="Y30" s="24"/>
    </row>
    <row r="31" spans="1:25">
      <c r="A31" s="5"/>
      <c r="B31" s="26"/>
      <c r="C31" s="39" t="s">
        <v>898</v>
      </c>
      <c r="D31" s="39" t="s">
        <v>489</v>
      </c>
      <c r="E31" s="40">
        <v>1.875</v>
      </c>
      <c r="F31" s="40">
        <v>1.875</v>
      </c>
      <c r="G31" s="40">
        <v>0.3125</v>
      </c>
      <c r="H31" s="40">
        <v>2.5</v>
      </c>
      <c r="I31" s="40">
        <v>2.5</v>
      </c>
      <c r="J31" s="38" t="s">
        <v>302</v>
      </c>
      <c r="K31" s="40">
        <f>2.5*3</f>
        <v>7.5</v>
      </c>
      <c r="L31" s="40">
        <f>2.5*2</f>
        <v>5</v>
      </c>
      <c r="M31" s="41">
        <v>6</v>
      </c>
      <c r="N31" s="38">
        <v>2018</v>
      </c>
      <c r="O31" s="38" t="s">
        <v>1338</v>
      </c>
      <c r="P31" s="42"/>
      <c r="Q31" s="38"/>
      <c r="R31" s="168"/>
      <c r="S31" s="39" t="s">
        <v>307</v>
      </c>
      <c r="T31" s="43" t="s">
        <v>307</v>
      </c>
      <c r="U31" s="43"/>
      <c r="V31" s="43"/>
      <c r="W31" s="43"/>
      <c r="X31" s="43"/>
      <c r="Y31" s="24"/>
    </row>
    <row r="32" spans="1:25">
      <c r="A32" s="5"/>
      <c r="B32" s="26"/>
      <c r="C32" s="39" t="s">
        <v>915</v>
      </c>
      <c r="D32" s="39" t="s">
        <v>301</v>
      </c>
      <c r="E32" s="40">
        <v>3.5</v>
      </c>
      <c r="F32" s="40">
        <v>2.75</v>
      </c>
      <c r="G32" s="40">
        <v>1.4375</v>
      </c>
      <c r="H32" s="40">
        <f t="shared" ref="H32:H38" si="2">(E32+G32*2)</f>
        <v>6.375</v>
      </c>
      <c r="I32" s="40">
        <f t="shared" ref="I32:I38" si="3">(F32+G32*2)</f>
        <v>5.625</v>
      </c>
      <c r="J32" s="38" t="s">
        <v>302</v>
      </c>
      <c r="K32" s="40">
        <v>6.375</v>
      </c>
      <c r="L32" s="40">
        <f>I32*2</f>
        <v>11.25</v>
      </c>
      <c r="M32" s="41">
        <v>2</v>
      </c>
      <c r="N32" s="38">
        <v>2025</v>
      </c>
      <c r="O32" s="38" t="s">
        <v>1338</v>
      </c>
      <c r="P32" s="51"/>
      <c r="Q32" s="38"/>
      <c r="R32" s="168"/>
      <c r="S32" s="39" t="s">
        <v>303</v>
      </c>
      <c r="T32" s="43" t="s">
        <v>916</v>
      </c>
      <c r="U32" s="43"/>
      <c r="V32" s="43"/>
      <c r="W32" s="43"/>
      <c r="X32" s="43"/>
      <c r="Y32" s="24"/>
    </row>
    <row r="33" spans="1:25">
      <c r="A33" s="5"/>
      <c r="B33" s="26"/>
      <c r="C33" s="45" t="s">
        <v>917</v>
      </c>
      <c r="D33" s="45" t="s">
        <v>306</v>
      </c>
      <c r="E33" s="46">
        <v>3.625</v>
      </c>
      <c r="F33" s="46">
        <v>2.875</v>
      </c>
      <c r="G33" s="46">
        <v>1</v>
      </c>
      <c r="H33" s="46">
        <f t="shared" si="2"/>
        <v>5.625</v>
      </c>
      <c r="I33" s="46">
        <f t="shared" si="3"/>
        <v>4.875</v>
      </c>
      <c r="J33" s="44" t="s">
        <v>302</v>
      </c>
      <c r="K33" s="46">
        <v>5.625</v>
      </c>
      <c r="L33" s="46">
        <v>9.75</v>
      </c>
      <c r="M33" s="47">
        <v>2</v>
      </c>
      <c r="N33" s="44">
        <v>2025</v>
      </c>
      <c r="O33" s="44" t="s">
        <v>1338</v>
      </c>
      <c r="P33" s="48"/>
      <c r="Q33" s="44"/>
      <c r="R33" s="167"/>
      <c r="S33" s="45" t="s">
        <v>307</v>
      </c>
      <c r="T33" s="49" t="s">
        <v>307</v>
      </c>
      <c r="U33" s="49"/>
      <c r="V33" s="49"/>
      <c r="W33" s="49"/>
      <c r="X33" s="49"/>
      <c r="Y33" s="24"/>
    </row>
    <row r="34" spans="1:25">
      <c r="A34" s="5"/>
      <c r="B34" s="26"/>
      <c r="C34" s="39" t="s">
        <v>1780</v>
      </c>
      <c r="D34" s="39" t="s">
        <v>1781</v>
      </c>
      <c r="E34" s="40">
        <f>2.3125*2+2.9375*2</f>
        <v>10.5</v>
      </c>
      <c r="F34" s="40">
        <v>0.625</v>
      </c>
      <c r="G34" s="40">
        <v>0</v>
      </c>
      <c r="H34" s="40">
        <f t="shared" si="2"/>
        <v>10.5</v>
      </c>
      <c r="I34" s="40">
        <f t="shared" si="3"/>
        <v>0.625</v>
      </c>
      <c r="J34" s="38" t="s">
        <v>302</v>
      </c>
      <c r="K34" s="40">
        <v>10.5</v>
      </c>
      <c r="L34" s="40">
        <f>0.625*5+0.25*4</f>
        <v>4.125</v>
      </c>
      <c r="M34" s="41">
        <v>5</v>
      </c>
      <c r="N34" s="38">
        <v>2025</v>
      </c>
      <c r="O34" s="38" t="s">
        <v>1338</v>
      </c>
      <c r="P34" s="42"/>
      <c r="Q34" s="38"/>
      <c r="R34" s="168"/>
      <c r="S34" s="39" t="s">
        <v>307</v>
      </c>
      <c r="T34" s="43" t="s">
        <v>307</v>
      </c>
      <c r="U34" s="43"/>
      <c r="V34" s="43"/>
      <c r="W34" s="43"/>
      <c r="X34" s="43"/>
      <c r="Y34" s="24"/>
    </row>
    <row r="35" spans="1:25">
      <c r="A35" s="5"/>
      <c r="B35" s="26"/>
      <c r="C35" s="45" t="s">
        <v>2005</v>
      </c>
      <c r="D35" s="45" t="s">
        <v>301</v>
      </c>
      <c r="E35" s="46">
        <v>7.625</v>
      </c>
      <c r="F35" s="46">
        <v>7.25</v>
      </c>
      <c r="G35" s="46">
        <v>2.25</v>
      </c>
      <c r="H35" s="46">
        <f t="shared" si="2"/>
        <v>12.125</v>
      </c>
      <c r="I35" s="46">
        <f t="shared" si="3"/>
        <v>11.75</v>
      </c>
      <c r="J35" s="44" t="s">
        <v>302</v>
      </c>
      <c r="K35" s="46">
        <f>H35</f>
        <v>12.125</v>
      </c>
      <c r="L35" s="46">
        <f>I35</f>
        <v>11.75</v>
      </c>
      <c r="M35" s="60">
        <v>1</v>
      </c>
      <c r="N35" s="44">
        <v>2102</v>
      </c>
      <c r="O35" s="44" t="s">
        <v>1338</v>
      </c>
      <c r="P35" s="52"/>
      <c r="Q35" s="44"/>
      <c r="R35" s="167"/>
      <c r="S35" s="45"/>
      <c r="T35" s="49"/>
      <c r="U35" s="49"/>
      <c r="V35" s="49"/>
      <c r="W35" s="49"/>
      <c r="X35" s="49"/>
      <c r="Y35" s="24"/>
    </row>
    <row r="36" spans="1:25">
      <c r="A36" s="5"/>
      <c r="B36" s="26"/>
      <c r="C36" s="39" t="s">
        <v>2004</v>
      </c>
      <c r="D36" s="39" t="s">
        <v>306</v>
      </c>
      <c r="E36" s="40">
        <v>7.75</v>
      </c>
      <c r="F36" s="40">
        <v>7.375</v>
      </c>
      <c r="G36" s="40">
        <v>1</v>
      </c>
      <c r="H36" s="40">
        <f t="shared" si="2"/>
        <v>9.75</v>
      </c>
      <c r="I36" s="40">
        <f t="shared" si="3"/>
        <v>9.375</v>
      </c>
      <c r="J36" s="38" t="s">
        <v>302</v>
      </c>
      <c r="K36" s="40">
        <v>9.75</v>
      </c>
      <c r="L36" s="40">
        <v>9.375</v>
      </c>
      <c r="M36" s="61">
        <v>1</v>
      </c>
      <c r="N36" s="38">
        <v>2102</v>
      </c>
      <c r="O36" s="38" t="s">
        <v>1338</v>
      </c>
      <c r="P36" s="51"/>
      <c r="Q36" s="38"/>
      <c r="R36" s="168"/>
      <c r="S36" s="39"/>
      <c r="T36" s="43"/>
      <c r="U36" s="43"/>
      <c r="V36" s="43"/>
      <c r="W36" s="43"/>
      <c r="X36" s="43"/>
      <c r="Y36" s="24"/>
    </row>
    <row r="37" spans="1:25">
      <c r="A37" s="5"/>
      <c r="B37" s="26"/>
      <c r="C37" s="45" t="s">
        <v>2410</v>
      </c>
      <c r="D37" s="45" t="s">
        <v>306</v>
      </c>
      <c r="E37" s="46">
        <v>3.625</v>
      </c>
      <c r="F37" s="46">
        <v>3.125</v>
      </c>
      <c r="G37" s="46">
        <v>0.5</v>
      </c>
      <c r="H37" s="46">
        <f t="shared" si="2"/>
        <v>4.625</v>
      </c>
      <c r="I37" s="46">
        <f t="shared" si="3"/>
        <v>4.125</v>
      </c>
      <c r="J37" s="44" t="s">
        <v>302</v>
      </c>
      <c r="K37" s="46">
        <f>H37</f>
        <v>4.625</v>
      </c>
      <c r="L37" s="46">
        <f>I37</f>
        <v>4.125</v>
      </c>
      <c r="M37" s="60">
        <v>2</v>
      </c>
      <c r="N37" s="44">
        <v>2104</v>
      </c>
      <c r="O37" s="44" t="s">
        <v>1338</v>
      </c>
      <c r="P37" s="52"/>
      <c r="Q37" s="44"/>
      <c r="R37" s="167"/>
      <c r="S37" s="45"/>
      <c r="T37" s="49"/>
      <c r="U37" s="49"/>
      <c r="V37" s="49"/>
      <c r="W37" s="49"/>
      <c r="X37" s="49"/>
      <c r="Y37" s="24"/>
    </row>
    <row r="38" spans="1:25">
      <c r="A38" s="5"/>
      <c r="B38" s="26"/>
      <c r="C38" s="39" t="s">
        <v>2411</v>
      </c>
      <c r="D38" s="39" t="s">
        <v>301</v>
      </c>
      <c r="E38" s="40">
        <v>3.5</v>
      </c>
      <c r="F38" s="40">
        <v>3</v>
      </c>
      <c r="G38" s="40">
        <v>1.125</v>
      </c>
      <c r="H38" s="40">
        <f t="shared" si="2"/>
        <v>5.75</v>
      </c>
      <c r="I38" s="40">
        <f t="shared" si="3"/>
        <v>5.25</v>
      </c>
      <c r="J38" s="38" t="s">
        <v>302</v>
      </c>
      <c r="K38" s="40">
        <f>H38</f>
        <v>5.75</v>
      </c>
      <c r="L38" s="40">
        <f>I38</f>
        <v>5.25</v>
      </c>
      <c r="M38" s="61">
        <v>2</v>
      </c>
      <c r="N38" s="38">
        <v>2104</v>
      </c>
      <c r="O38" s="38" t="s">
        <v>1338</v>
      </c>
      <c r="P38" s="51"/>
      <c r="Q38" s="38"/>
      <c r="R38" s="168"/>
      <c r="S38" s="39"/>
      <c r="T38" s="43"/>
      <c r="U38" s="43"/>
      <c r="V38" s="43"/>
      <c r="W38" s="43"/>
      <c r="X38" s="43"/>
      <c r="Y38" s="24"/>
    </row>
    <row r="39" spans="1:25">
      <c r="A39" s="5"/>
      <c r="B39" s="26"/>
      <c r="C39" s="183" t="s">
        <v>2782</v>
      </c>
      <c r="D39" s="184" t="s">
        <v>306</v>
      </c>
      <c r="E39" s="185">
        <v>2.6875</v>
      </c>
      <c r="F39" s="185">
        <v>1.6875</v>
      </c>
      <c r="G39" s="185">
        <v>0.5</v>
      </c>
      <c r="H39" s="186">
        <f t="shared" ref="H39:H45" si="4">(E39+G39*2)</f>
        <v>3.6875</v>
      </c>
      <c r="I39" s="186">
        <f t="shared" ref="I39:I45" si="5">(F39+G39*2)</f>
        <v>2.6875</v>
      </c>
      <c r="J39" s="187" t="s">
        <v>302</v>
      </c>
      <c r="K39" s="186">
        <f>H39*2</f>
        <v>7.375</v>
      </c>
      <c r="L39" s="186">
        <f>I39*3</f>
        <v>8.0625</v>
      </c>
      <c r="M39" s="188">
        <v>6</v>
      </c>
      <c r="N39" s="188">
        <v>2105</v>
      </c>
      <c r="O39" s="188" t="s">
        <v>1338</v>
      </c>
      <c r="P39" s="189"/>
      <c r="Q39" s="190"/>
      <c r="R39" s="214"/>
      <c r="S39" s="191"/>
      <c r="T39" s="192"/>
      <c r="U39" s="192"/>
      <c r="V39" s="192"/>
      <c r="W39" s="192"/>
      <c r="X39" s="192"/>
      <c r="Y39" s="24"/>
    </row>
    <row r="40" spans="1:25">
      <c r="A40" s="5"/>
      <c r="B40" s="26"/>
      <c r="C40" s="193" t="s">
        <v>2783</v>
      </c>
      <c r="D40" s="194" t="s">
        <v>301</v>
      </c>
      <c r="E40" s="195">
        <v>2.5625</v>
      </c>
      <c r="F40" s="195">
        <v>1.5625</v>
      </c>
      <c r="G40" s="195">
        <v>1</v>
      </c>
      <c r="H40" s="40">
        <f t="shared" si="4"/>
        <v>4.5625</v>
      </c>
      <c r="I40" s="40">
        <f t="shared" si="5"/>
        <v>3.5625</v>
      </c>
      <c r="J40" s="196" t="s">
        <v>302</v>
      </c>
      <c r="K40" s="40">
        <f>H40*2</f>
        <v>9.125</v>
      </c>
      <c r="L40" s="40">
        <f>I40*3</f>
        <v>10.6875</v>
      </c>
      <c r="M40" s="197">
        <v>6</v>
      </c>
      <c r="N40" s="197">
        <v>2105</v>
      </c>
      <c r="O40" s="197" t="s">
        <v>1338</v>
      </c>
      <c r="P40" s="198"/>
      <c r="Q40" s="199"/>
      <c r="R40" s="215"/>
      <c r="S40" s="200"/>
      <c r="T40" s="201"/>
      <c r="U40" s="201"/>
      <c r="V40" s="201"/>
      <c r="W40" s="201"/>
      <c r="X40" s="201"/>
      <c r="Y40" s="24"/>
    </row>
    <row r="41" spans="1:25">
      <c r="A41" s="5"/>
      <c r="B41" s="26"/>
      <c r="C41" s="39" t="s">
        <v>1972</v>
      </c>
      <c r="D41" s="39" t="s">
        <v>306</v>
      </c>
      <c r="E41" s="40">
        <v>3</v>
      </c>
      <c r="F41" s="40">
        <v>3</v>
      </c>
      <c r="G41" s="40">
        <v>0.625</v>
      </c>
      <c r="H41" s="40">
        <f t="shared" si="4"/>
        <v>4.25</v>
      </c>
      <c r="I41" s="40">
        <f t="shared" si="5"/>
        <v>4.25</v>
      </c>
      <c r="J41" s="38" t="s">
        <v>302</v>
      </c>
      <c r="K41" s="40">
        <f>I41</f>
        <v>4.25</v>
      </c>
      <c r="L41" s="40">
        <f>H40</f>
        <v>4.5625</v>
      </c>
      <c r="M41" s="61">
        <v>2</v>
      </c>
      <c r="N41" s="38">
        <v>2115</v>
      </c>
      <c r="O41" s="38" t="s">
        <v>1338</v>
      </c>
      <c r="P41" s="51"/>
      <c r="Q41" s="38"/>
      <c r="R41" s="168"/>
      <c r="S41" s="39"/>
      <c r="T41" s="43"/>
      <c r="U41" s="43"/>
      <c r="V41" s="43"/>
      <c r="W41" s="43"/>
      <c r="X41" s="43"/>
      <c r="Y41" s="24"/>
    </row>
    <row r="42" spans="1:25">
      <c r="A42" s="5"/>
      <c r="B42" s="26"/>
      <c r="C42" s="45" t="s">
        <v>200</v>
      </c>
      <c r="D42" s="45" t="s">
        <v>301</v>
      </c>
      <c r="E42" s="46">
        <v>2.875</v>
      </c>
      <c r="F42" s="46">
        <v>2.875</v>
      </c>
      <c r="G42" s="46">
        <v>1.5</v>
      </c>
      <c r="H42" s="46">
        <f t="shared" si="4"/>
        <v>5.875</v>
      </c>
      <c r="I42" s="46">
        <f t="shared" si="5"/>
        <v>5.875</v>
      </c>
      <c r="J42" s="44" t="s">
        <v>302</v>
      </c>
      <c r="K42" s="46">
        <f>I42</f>
        <v>5.875</v>
      </c>
      <c r="L42" s="46">
        <f>H41</f>
        <v>4.25</v>
      </c>
      <c r="M42" s="60">
        <v>2</v>
      </c>
      <c r="N42" s="44">
        <v>2115</v>
      </c>
      <c r="O42" s="44" t="s">
        <v>1338</v>
      </c>
      <c r="P42" s="52"/>
      <c r="Q42" s="44"/>
      <c r="R42" s="167"/>
      <c r="S42" s="45"/>
      <c r="T42" s="49"/>
      <c r="U42" s="49"/>
      <c r="V42" s="49"/>
      <c r="W42" s="49"/>
      <c r="X42" s="49"/>
      <c r="Y42" s="24"/>
    </row>
    <row r="43" spans="1:25">
      <c r="A43" s="5"/>
      <c r="B43" s="26"/>
      <c r="C43" s="45" t="s">
        <v>1983</v>
      </c>
      <c r="D43" s="45" t="s">
        <v>301</v>
      </c>
      <c r="E43" s="46">
        <v>3.5</v>
      </c>
      <c r="F43" s="46">
        <v>2.5</v>
      </c>
      <c r="G43" s="46">
        <v>1</v>
      </c>
      <c r="H43" s="46">
        <f t="shared" si="4"/>
        <v>5.5</v>
      </c>
      <c r="I43" s="46">
        <f t="shared" si="5"/>
        <v>4.5</v>
      </c>
      <c r="J43" s="44" t="s">
        <v>302</v>
      </c>
      <c r="K43" s="46">
        <f t="shared" ref="K43:L45" si="6">2*H43</f>
        <v>11</v>
      </c>
      <c r="L43" s="46">
        <f t="shared" si="6"/>
        <v>9</v>
      </c>
      <c r="M43" s="60">
        <f>4</f>
        <v>4</v>
      </c>
      <c r="N43" s="44">
        <v>2129</v>
      </c>
      <c r="O43" s="44" t="s">
        <v>1338</v>
      </c>
      <c r="P43" s="52"/>
      <c r="Q43" s="44"/>
      <c r="R43" s="167"/>
      <c r="S43" s="45"/>
      <c r="T43" s="49"/>
      <c r="U43" s="49"/>
      <c r="V43" s="49"/>
      <c r="W43" s="49"/>
      <c r="X43" s="49"/>
      <c r="Y43" s="24"/>
    </row>
    <row r="44" spans="1:25">
      <c r="A44" s="5"/>
      <c r="B44" s="26"/>
      <c r="C44" s="39" t="s">
        <v>1984</v>
      </c>
      <c r="D44" s="39" t="s">
        <v>306</v>
      </c>
      <c r="E44" s="40">
        <v>3.625</v>
      </c>
      <c r="F44" s="40">
        <v>2.625</v>
      </c>
      <c r="G44" s="40">
        <v>0.75</v>
      </c>
      <c r="H44" s="40">
        <f t="shared" si="4"/>
        <v>5.125</v>
      </c>
      <c r="I44" s="40">
        <f t="shared" si="5"/>
        <v>4.125</v>
      </c>
      <c r="J44" s="38" t="s">
        <v>302</v>
      </c>
      <c r="K44" s="40">
        <f t="shared" si="6"/>
        <v>10.25</v>
      </c>
      <c r="L44" s="40">
        <f t="shared" si="6"/>
        <v>8.25</v>
      </c>
      <c r="M44" s="61">
        <v>4</v>
      </c>
      <c r="N44" s="38">
        <v>2129</v>
      </c>
      <c r="O44" s="38" t="s">
        <v>1338</v>
      </c>
      <c r="P44" s="51"/>
      <c r="Q44" s="38"/>
      <c r="R44" s="168"/>
      <c r="S44" s="39"/>
      <c r="T44" s="43"/>
      <c r="U44" s="43"/>
      <c r="V44" s="43"/>
      <c r="W44" s="43"/>
      <c r="X44" s="43"/>
      <c r="Y44" s="24"/>
    </row>
    <row r="45" spans="1:25">
      <c r="A45" s="5"/>
      <c r="B45" s="26"/>
      <c r="C45" s="45" t="s">
        <v>2000</v>
      </c>
      <c r="D45" s="45" t="s">
        <v>301</v>
      </c>
      <c r="E45" s="46">
        <v>3.5</v>
      </c>
      <c r="F45" s="46">
        <v>2.5</v>
      </c>
      <c r="G45" s="46">
        <v>0.5</v>
      </c>
      <c r="H45" s="46">
        <f t="shared" si="4"/>
        <v>4.5</v>
      </c>
      <c r="I45" s="46">
        <f t="shared" si="5"/>
        <v>3.5</v>
      </c>
      <c r="J45" s="44" t="s">
        <v>302</v>
      </c>
      <c r="K45" s="46">
        <f t="shared" si="6"/>
        <v>9</v>
      </c>
      <c r="L45" s="46">
        <f t="shared" si="6"/>
        <v>7</v>
      </c>
      <c r="M45" s="60">
        <v>4</v>
      </c>
      <c r="N45" s="44">
        <v>2129</v>
      </c>
      <c r="O45" s="44" t="s">
        <v>1338</v>
      </c>
      <c r="P45" s="52"/>
      <c r="Q45" s="44"/>
      <c r="R45" s="167"/>
      <c r="S45" s="45"/>
      <c r="T45" s="49"/>
      <c r="U45" s="49"/>
      <c r="V45" s="49"/>
      <c r="W45" s="49"/>
      <c r="X45" s="49"/>
      <c r="Y45" s="24"/>
    </row>
    <row r="46" spans="1:25">
      <c r="A46" s="5"/>
      <c r="B46" s="26"/>
      <c r="C46" s="45" t="s">
        <v>4</v>
      </c>
      <c r="D46" s="45" t="s">
        <v>262</v>
      </c>
      <c r="E46" s="46">
        <v>8.25</v>
      </c>
      <c r="F46" s="46">
        <v>2.75</v>
      </c>
      <c r="G46" s="46">
        <v>1E-3</v>
      </c>
      <c r="H46" s="46">
        <v>8.25</v>
      </c>
      <c r="I46" s="46">
        <v>2.75</v>
      </c>
      <c r="J46" s="44" t="s">
        <v>302</v>
      </c>
      <c r="K46" s="46">
        <v>8.35</v>
      </c>
      <c r="L46" s="46">
        <v>8.25</v>
      </c>
      <c r="M46" s="60">
        <v>3</v>
      </c>
      <c r="N46" s="44">
        <v>2186</v>
      </c>
      <c r="O46" s="44" t="s">
        <v>1338</v>
      </c>
      <c r="P46" s="52"/>
      <c r="Q46" s="44"/>
      <c r="R46" s="167"/>
      <c r="S46" s="45"/>
      <c r="T46" s="49"/>
      <c r="U46" s="49"/>
      <c r="V46" s="49"/>
      <c r="W46" s="49"/>
      <c r="X46" s="49"/>
      <c r="Y46" s="24"/>
    </row>
    <row r="47" spans="1:25">
      <c r="A47" s="5"/>
      <c r="B47" s="26"/>
      <c r="C47" s="39" t="s">
        <v>15</v>
      </c>
      <c r="D47" s="39" t="s">
        <v>262</v>
      </c>
      <c r="E47" s="40">
        <v>7.5</v>
      </c>
      <c r="F47" s="40">
        <v>2.1875</v>
      </c>
      <c r="G47" s="40">
        <v>1E-3</v>
      </c>
      <c r="H47" s="40">
        <v>7.5</v>
      </c>
      <c r="I47" s="40">
        <v>2.1875</v>
      </c>
      <c r="J47" s="38" t="s">
        <v>302</v>
      </c>
      <c r="K47" s="40">
        <v>7.5</v>
      </c>
      <c r="L47" s="40">
        <f>4*I47+1.25</f>
        <v>10</v>
      </c>
      <c r="M47" s="61">
        <v>4</v>
      </c>
      <c r="N47" s="38">
        <v>2256</v>
      </c>
      <c r="O47" s="38" t="s">
        <v>1338</v>
      </c>
      <c r="P47" s="51"/>
      <c r="Q47" s="38"/>
      <c r="R47" s="168"/>
      <c r="S47" s="39"/>
      <c r="T47" s="43"/>
      <c r="U47" s="43"/>
      <c r="V47" s="43"/>
      <c r="W47" s="43"/>
      <c r="X47" s="43"/>
      <c r="Y47" s="24"/>
    </row>
    <row r="48" spans="1:25">
      <c r="A48" s="5"/>
      <c r="B48" s="26"/>
      <c r="C48" s="39" t="s">
        <v>1806</v>
      </c>
      <c r="D48" s="39" t="s">
        <v>301</v>
      </c>
      <c r="E48" s="40">
        <v>8.125</v>
      </c>
      <c r="F48" s="40">
        <v>2</v>
      </c>
      <c r="G48" s="40">
        <v>1.125</v>
      </c>
      <c r="H48" s="40">
        <f>(E48+G48*2)</f>
        <v>10.375</v>
      </c>
      <c r="I48" s="40">
        <f>(F48+G48*2)</f>
        <v>4.25</v>
      </c>
      <c r="J48" s="38" t="s">
        <v>302</v>
      </c>
      <c r="K48" s="40">
        <v>10.375</v>
      </c>
      <c r="L48" s="40">
        <f>4.25*2</f>
        <v>8.5</v>
      </c>
      <c r="M48" s="61">
        <v>2</v>
      </c>
      <c r="N48" s="38">
        <v>2272</v>
      </c>
      <c r="O48" s="38" t="s">
        <v>1338</v>
      </c>
      <c r="P48" s="51"/>
      <c r="Q48" s="38"/>
      <c r="R48" s="168"/>
      <c r="S48" s="39" t="s">
        <v>303</v>
      </c>
      <c r="T48" s="43" t="s">
        <v>1807</v>
      </c>
      <c r="U48" s="43"/>
      <c r="V48" s="43"/>
      <c r="W48" s="43"/>
      <c r="X48" s="43"/>
      <c r="Y48" s="24"/>
    </row>
    <row r="49" spans="1:25">
      <c r="A49" s="5"/>
      <c r="B49" s="26"/>
      <c r="C49" s="45" t="s">
        <v>1808</v>
      </c>
      <c r="D49" s="45" t="s">
        <v>306</v>
      </c>
      <c r="E49" s="46">
        <v>8.25</v>
      </c>
      <c r="F49" s="46">
        <v>2.125</v>
      </c>
      <c r="G49" s="46">
        <v>0.625</v>
      </c>
      <c r="H49" s="46">
        <f>(E49+G49*2)</f>
        <v>9.5</v>
      </c>
      <c r="I49" s="46">
        <f>(F49+G49*2)</f>
        <v>3.375</v>
      </c>
      <c r="J49" s="44" t="s">
        <v>302</v>
      </c>
      <c r="K49" s="46">
        <v>9.5</v>
      </c>
      <c r="L49" s="46">
        <f>3.375*3</f>
        <v>10.125</v>
      </c>
      <c r="M49" s="60">
        <v>3</v>
      </c>
      <c r="N49" s="44">
        <v>2272</v>
      </c>
      <c r="O49" s="44" t="s">
        <v>1338</v>
      </c>
      <c r="P49" s="48"/>
      <c r="Q49" s="44"/>
      <c r="R49" s="167"/>
      <c r="S49" s="45" t="s">
        <v>307</v>
      </c>
      <c r="T49" s="49" t="s">
        <v>307</v>
      </c>
      <c r="U49" s="49"/>
      <c r="V49" s="49"/>
      <c r="W49" s="49"/>
      <c r="X49" s="49"/>
      <c r="Y49" s="24"/>
    </row>
    <row r="50" spans="1:25">
      <c r="A50" s="5"/>
      <c r="B50" s="26"/>
      <c r="C50" s="39" t="s">
        <v>1817</v>
      </c>
      <c r="D50" s="39" t="s">
        <v>301</v>
      </c>
      <c r="E50" s="40">
        <v>4.75</v>
      </c>
      <c r="F50" s="40">
        <v>2.375</v>
      </c>
      <c r="G50" s="40">
        <v>1.125</v>
      </c>
      <c r="H50" s="40">
        <f>(E50+G50*2)</f>
        <v>7</v>
      </c>
      <c r="I50" s="40">
        <f>(F50+G50*2)</f>
        <v>4.625</v>
      </c>
      <c r="J50" s="38" t="s">
        <v>302</v>
      </c>
      <c r="K50" s="40">
        <v>7</v>
      </c>
      <c r="L50" s="40">
        <v>4.625</v>
      </c>
      <c r="M50" s="61">
        <v>1</v>
      </c>
      <c r="N50" s="38">
        <v>2280</v>
      </c>
      <c r="O50" s="38" t="s">
        <v>1338</v>
      </c>
      <c r="P50" s="51"/>
      <c r="Q50" s="38"/>
      <c r="R50" s="168"/>
      <c r="S50" s="39" t="s">
        <v>303</v>
      </c>
      <c r="T50" s="43" t="s">
        <v>1820</v>
      </c>
      <c r="U50" s="43"/>
      <c r="V50" s="43"/>
      <c r="W50" s="43"/>
      <c r="X50" s="43"/>
      <c r="Y50" s="24"/>
    </row>
    <row r="51" spans="1:25">
      <c r="A51" s="5"/>
      <c r="B51" s="26"/>
      <c r="C51" s="45" t="s">
        <v>1821</v>
      </c>
      <c r="D51" s="45" t="s">
        <v>306</v>
      </c>
      <c r="E51" s="46">
        <v>4.875</v>
      </c>
      <c r="F51" s="46">
        <v>2.5</v>
      </c>
      <c r="G51" s="46">
        <v>0.875</v>
      </c>
      <c r="H51" s="46">
        <f>(E51+G51*2)</f>
        <v>6.625</v>
      </c>
      <c r="I51" s="46">
        <f>(F51+G51*2)</f>
        <v>4.25</v>
      </c>
      <c r="J51" s="44" t="s">
        <v>302</v>
      </c>
      <c r="K51" s="46">
        <v>6.625</v>
      </c>
      <c r="L51" s="46">
        <v>4.25</v>
      </c>
      <c r="M51" s="60">
        <v>1</v>
      </c>
      <c r="N51" s="44">
        <v>2280</v>
      </c>
      <c r="O51" s="44" t="s">
        <v>1338</v>
      </c>
      <c r="P51" s="48"/>
      <c r="Q51" s="44"/>
      <c r="R51" s="167"/>
      <c r="S51" s="45" t="s">
        <v>307</v>
      </c>
      <c r="T51" s="49" t="s">
        <v>307</v>
      </c>
      <c r="U51" s="49"/>
      <c r="V51" s="49"/>
      <c r="W51" s="49"/>
      <c r="X51" s="49"/>
      <c r="Y51" s="24"/>
    </row>
    <row r="52" spans="1:25">
      <c r="A52" s="5"/>
      <c r="B52" s="26"/>
      <c r="C52" s="45" t="s">
        <v>1854</v>
      </c>
      <c r="D52" s="45" t="s">
        <v>301</v>
      </c>
      <c r="E52" s="46">
        <v>4.71875</v>
      </c>
      <c r="F52" s="46">
        <v>3.546875</v>
      </c>
      <c r="G52" s="46">
        <v>1.578125</v>
      </c>
      <c r="H52" s="46">
        <f>E52+G52*2</f>
        <v>7.875</v>
      </c>
      <c r="I52" s="46">
        <f>F52+G52*2</f>
        <v>6.703125</v>
      </c>
      <c r="J52" s="44" t="s">
        <v>302</v>
      </c>
      <c r="K52" s="46">
        <f>H52</f>
        <v>7.875</v>
      </c>
      <c r="L52" s="46">
        <f>I52*2</f>
        <v>13.40625</v>
      </c>
      <c r="M52" s="60">
        <v>2</v>
      </c>
      <c r="N52" s="44">
        <v>2285</v>
      </c>
      <c r="O52" s="44" t="s">
        <v>1338</v>
      </c>
      <c r="P52" s="52"/>
      <c r="Q52" s="44"/>
      <c r="R52" s="167"/>
      <c r="S52" s="45" t="s">
        <v>1833</v>
      </c>
      <c r="T52" s="49" t="s">
        <v>1855</v>
      </c>
      <c r="U52" s="49"/>
      <c r="V52" s="49"/>
      <c r="W52" s="49"/>
      <c r="X52" s="49"/>
      <c r="Y52" s="24"/>
    </row>
    <row r="53" spans="1:25">
      <c r="A53" s="5"/>
      <c r="B53" s="26"/>
      <c r="C53" s="39" t="s">
        <v>1853</v>
      </c>
      <c r="D53" s="39" t="s">
        <v>306</v>
      </c>
      <c r="E53" s="40">
        <v>4.84375</v>
      </c>
      <c r="F53" s="40">
        <v>3.671875</v>
      </c>
      <c r="G53" s="40">
        <v>0.625</v>
      </c>
      <c r="H53" s="40">
        <f>E53+G53*2</f>
        <v>6.09375</v>
      </c>
      <c r="I53" s="40">
        <f>F53+G53*2</f>
        <v>4.921875</v>
      </c>
      <c r="J53" s="38" t="s">
        <v>302</v>
      </c>
      <c r="K53" s="40">
        <f>H53</f>
        <v>6.09375</v>
      </c>
      <c r="L53" s="40">
        <f>I53*2</f>
        <v>9.84375</v>
      </c>
      <c r="M53" s="61">
        <v>2</v>
      </c>
      <c r="N53" s="38">
        <v>2285</v>
      </c>
      <c r="O53" s="38" t="s">
        <v>1338</v>
      </c>
      <c r="P53" s="42"/>
      <c r="Q53" s="38"/>
      <c r="R53" s="168"/>
      <c r="S53" s="39"/>
      <c r="T53" s="43"/>
      <c r="U53" s="43"/>
      <c r="V53" s="43"/>
      <c r="W53" s="43"/>
      <c r="X53" s="43"/>
      <c r="Y53" s="24"/>
    </row>
    <row r="54" spans="1:25">
      <c r="A54" s="5"/>
      <c r="B54" s="26"/>
      <c r="C54" s="45" t="s">
        <v>103</v>
      </c>
      <c r="D54" s="45" t="s">
        <v>301</v>
      </c>
      <c r="E54" s="46">
        <v>4</v>
      </c>
      <c r="F54" s="46">
        <v>3</v>
      </c>
      <c r="G54" s="46">
        <v>1.125</v>
      </c>
      <c r="H54" s="46">
        <f>(E54+G54*2)</f>
        <v>6.25</v>
      </c>
      <c r="I54" s="46">
        <f>(F54+G54*2)</f>
        <v>5.25</v>
      </c>
      <c r="J54" s="44" t="s">
        <v>302</v>
      </c>
      <c r="K54" s="46">
        <f>I54*2</f>
        <v>10.5</v>
      </c>
      <c r="L54" s="46">
        <f>H54</f>
        <v>6.25</v>
      </c>
      <c r="M54" s="60">
        <v>2</v>
      </c>
      <c r="N54" s="44">
        <v>2302</v>
      </c>
      <c r="O54" s="44" t="s">
        <v>1338</v>
      </c>
      <c r="P54" s="48"/>
      <c r="Q54" s="44"/>
      <c r="R54" s="167"/>
      <c r="S54" s="45"/>
      <c r="T54" s="49"/>
      <c r="U54" s="49"/>
      <c r="V54" s="49"/>
      <c r="W54" s="49"/>
      <c r="X54" s="49"/>
      <c r="Y54" s="24"/>
    </row>
    <row r="55" spans="1:25">
      <c r="A55" s="5"/>
      <c r="B55" s="26"/>
      <c r="C55" s="39" t="s">
        <v>102</v>
      </c>
      <c r="D55" s="39" t="s">
        <v>306</v>
      </c>
      <c r="E55" s="40">
        <v>4.125</v>
      </c>
      <c r="F55" s="40">
        <v>3.125</v>
      </c>
      <c r="G55" s="40">
        <v>1</v>
      </c>
      <c r="H55" s="40">
        <f>(E55+G55*2)</f>
        <v>6.125</v>
      </c>
      <c r="I55" s="40">
        <f>(F55+G55*2)</f>
        <v>5.125</v>
      </c>
      <c r="J55" s="38" t="s">
        <v>302</v>
      </c>
      <c r="K55" s="40">
        <f>I55*2</f>
        <v>10.25</v>
      </c>
      <c r="L55" s="40">
        <f>H55</f>
        <v>6.125</v>
      </c>
      <c r="M55" s="61">
        <v>2</v>
      </c>
      <c r="N55" s="38">
        <v>2302</v>
      </c>
      <c r="O55" s="38" t="s">
        <v>1338</v>
      </c>
      <c r="P55" s="42"/>
      <c r="Q55" s="38"/>
      <c r="R55" s="168"/>
      <c r="S55" s="39"/>
      <c r="T55" s="43"/>
      <c r="U55" s="43"/>
      <c r="V55" s="43"/>
      <c r="W55" s="43"/>
      <c r="X55" s="43"/>
      <c r="Y55" s="24"/>
    </row>
    <row r="56" spans="1:25">
      <c r="A56" s="5"/>
      <c r="B56" s="26"/>
      <c r="C56" s="45" t="s">
        <v>1995</v>
      </c>
      <c r="D56" s="45" t="s">
        <v>1788</v>
      </c>
      <c r="E56" s="46">
        <v>4.375</v>
      </c>
      <c r="F56" s="46">
        <v>4.375</v>
      </c>
      <c r="G56" s="46">
        <v>1.3125</v>
      </c>
      <c r="H56" s="46">
        <f>(E56+G56*2)</f>
        <v>7</v>
      </c>
      <c r="I56" s="46">
        <f>(F56+G56*2)</f>
        <v>7</v>
      </c>
      <c r="J56" s="44" t="s">
        <v>302</v>
      </c>
      <c r="K56" s="46">
        <v>6.625</v>
      </c>
      <c r="L56" s="46">
        <v>6.625</v>
      </c>
      <c r="M56" s="60">
        <v>1</v>
      </c>
      <c r="N56" s="44">
        <v>2329</v>
      </c>
      <c r="O56" s="44" t="s">
        <v>1338</v>
      </c>
      <c r="P56" s="52"/>
      <c r="Q56" s="44"/>
      <c r="R56" s="167"/>
      <c r="S56" s="45"/>
      <c r="T56" s="49"/>
      <c r="U56" s="49"/>
      <c r="V56" s="49"/>
      <c r="W56" s="49"/>
      <c r="X56" s="49"/>
      <c r="Y56" s="24"/>
    </row>
    <row r="57" spans="1:25">
      <c r="A57" s="5"/>
      <c r="B57" s="26"/>
      <c r="C57" s="39" t="s">
        <v>144</v>
      </c>
      <c r="D57" s="39" t="s">
        <v>145</v>
      </c>
      <c r="E57" s="40">
        <v>4.5</v>
      </c>
      <c r="F57" s="40">
        <v>4.5</v>
      </c>
      <c r="G57" s="40">
        <v>0.75</v>
      </c>
      <c r="H57" s="40">
        <f>(E57+G57*2)</f>
        <v>6</v>
      </c>
      <c r="I57" s="40">
        <f>(F57+G57*2)</f>
        <v>6</v>
      </c>
      <c r="J57" s="38" t="s">
        <v>302</v>
      </c>
      <c r="K57" s="40">
        <f>2*H57</f>
        <v>12</v>
      </c>
      <c r="L57" s="40">
        <f>I57</f>
        <v>6</v>
      </c>
      <c r="M57" s="61">
        <v>2</v>
      </c>
      <c r="N57" s="38">
        <v>2329</v>
      </c>
      <c r="O57" s="38" t="s">
        <v>1338</v>
      </c>
      <c r="P57" s="51"/>
      <c r="Q57" s="38"/>
      <c r="R57" s="168"/>
      <c r="S57" s="39"/>
      <c r="T57" s="43"/>
      <c r="U57" s="43"/>
      <c r="V57" s="43"/>
      <c r="W57" s="43"/>
      <c r="X57" s="43"/>
      <c r="Y57" s="24"/>
    </row>
    <row r="58" spans="1:25">
      <c r="A58" s="5"/>
      <c r="B58" s="26"/>
      <c r="C58" s="39" t="s">
        <v>6</v>
      </c>
      <c r="D58" s="39" t="s">
        <v>1970</v>
      </c>
      <c r="E58" s="40">
        <v>9.75</v>
      </c>
      <c r="F58" s="40">
        <v>4</v>
      </c>
      <c r="G58" s="40">
        <v>1E-3</v>
      </c>
      <c r="H58" s="40">
        <v>9.5</v>
      </c>
      <c r="I58" s="40">
        <v>4</v>
      </c>
      <c r="J58" s="38" t="s">
        <v>302</v>
      </c>
      <c r="K58" s="40">
        <v>9.75</v>
      </c>
      <c r="L58" s="40">
        <v>12</v>
      </c>
      <c r="M58" s="61">
        <v>3</v>
      </c>
      <c r="N58" s="38">
        <v>2332</v>
      </c>
      <c r="O58" s="38" t="s">
        <v>1338</v>
      </c>
      <c r="P58" s="51"/>
      <c r="Q58" s="38"/>
      <c r="R58" s="168"/>
      <c r="S58" s="39"/>
      <c r="T58" s="43"/>
      <c r="U58" s="43"/>
      <c r="V58" s="43"/>
      <c r="W58" s="43"/>
      <c r="X58" s="43"/>
      <c r="Y58" s="24"/>
    </row>
    <row r="59" spans="1:25">
      <c r="A59" s="5"/>
      <c r="B59" s="26"/>
      <c r="C59" s="39" t="s">
        <v>10</v>
      </c>
      <c r="D59" s="39" t="s">
        <v>1970</v>
      </c>
      <c r="E59" s="40">
        <v>11</v>
      </c>
      <c r="F59" s="40">
        <v>6</v>
      </c>
      <c r="G59" s="40">
        <v>1E-3</v>
      </c>
      <c r="H59" s="40">
        <v>11</v>
      </c>
      <c r="I59" s="40">
        <v>6</v>
      </c>
      <c r="J59" s="38" t="s">
        <v>302</v>
      </c>
      <c r="K59" s="40">
        <v>11</v>
      </c>
      <c r="L59" s="40">
        <v>6</v>
      </c>
      <c r="M59" s="61">
        <v>1</v>
      </c>
      <c r="N59" s="38">
        <v>2334</v>
      </c>
      <c r="O59" s="38" t="s">
        <v>1338</v>
      </c>
      <c r="P59" s="51"/>
      <c r="Q59" s="38"/>
      <c r="R59" s="168"/>
      <c r="S59" s="39"/>
      <c r="T59" s="43"/>
      <c r="U59" s="43"/>
      <c r="V59" s="43"/>
      <c r="W59" s="43"/>
      <c r="X59" s="43"/>
      <c r="Y59" s="24"/>
    </row>
    <row r="60" spans="1:25">
      <c r="A60" s="5"/>
      <c r="B60" s="26"/>
      <c r="C60" s="39" t="s">
        <v>93</v>
      </c>
      <c r="D60" s="39" t="s">
        <v>94</v>
      </c>
      <c r="E60" s="40">
        <v>2.5</v>
      </c>
      <c r="F60" s="40">
        <v>2.5</v>
      </c>
      <c r="G60" s="40">
        <v>0.625</v>
      </c>
      <c r="H60" s="40">
        <f>E60+G60*2</f>
        <v>3.75</v>
      </c>
      <c r="I60" s="40">
        <f>F60+G60*2</f>
        <v>3.75</v>
      </c>
      <c r="J60" s="38" t="s">
        <v>302</v>
      </c>
      <c r="K60" s="40">
        <f>H60*2</f>
        <v>7.5</v>
      </c>
      <c r="L60" s="40">
        <f>I60*2</f>
        <v>7.5</v>
      </c>
      <c r="M60" s="61">
        <v>4</v>
      </c>
      <c r="N60" s="38">
        <v>2367</v>
      </c>
      <c r="O60" s="38" t="s">
        <v>1338</v>
      </c>
      <c r="P60" s="51"/>
      <c r="Q60" s="38"/>
      <c r="R60" s="168"/>
      <c r="S60" s="39"/>
      <c r="T60" s="43"/>
      <c r="U60" s="43"/>
      <c r="V60" s="43"/>
      <c r="W60" s="43"/>
      <c r="X60" s="43"/>
      <c r="Y60" s="24"/>
    </row>
    <row r="61" spans="1:25">
      <c r="A61" s="5"/>
      <c r="B61" s="26"/>
      <c r="C61" s="45" t="s">
        <v>92</v>
      </c>
      <c r="D61" s="45" t="s">
        <v>2025</v>
      </c>
      <c r="E61" s="46">
        <v>2.625</v>
      </c>
      <c r="F61" s="46">
        <v>2.625</v>
      </c>
      <c r="G61" s="46">
        <v>1</v>
      </c>
      <c r="H61" s="46">
        <f>E61+G61*2</f>
        <v>4.625</v>
      </c>
      <c r="I61" s="46">
        <f>F61+G61*2</f>
        <v>4.625</v>
      </c>
      <c r="J61" s="44" t="s">
        <v>302</v>
      </c>
      <c r="K61" s="46">
        <f>H61*2</f>
        <v>9.25</v>
      </c>
      <c r="L61" s="46">
        <f>I61</f>
        <v>4.625</v>
      </c>
      <c r="M61" s="60">
        <v>2</v>
      </c>
      <c r="N61" s="44">
        <v>2367</v>
      </c>
      <c r="O61" s="44" t="s">
        <v>1338</v>
      </c>
      <c r="P61" s="52"/>
      <c r="Q61" s="44"/>
      <c r="R61" s="167"/>
      <c r="S61" s="45"/>
      <c r="T61" s="49"/>
      <c r="U61" s="49"/>
      <c r="V61" s="49"/>
      <c r="W61" s="49"/>
      <c r="X61" s="49"/>
      <c r="Y61" s="24"/>
    </row>
    <row r="62" spans="1:25">
      <c r="A62" s="5"/>
      <c r="B62" s="26"/>
      <c r="C62" s="39" t="s">
        <v>881</v>
      </c>
      <c r="D62" s="39" t="s">
        <v>262</v>
      </c>
      <c r="E62" s="40">
        <v>9.25</v>
      </c>
      <c r="F62" s="40">
        <v>2.75</v>
      </c>
      <c r="G62" s="40">
        <v>1E-3</v>
      </c>
      <c r="H62" s="40">
        <f t="shared" ref="H62:H68" si="7">(E62+G62*2)</f>
        <v>9.2520000000000007</v>
      </c>
      <c r="I62" s="40">
        <f t="shared" ref="I62:I68" si="8">(F62+G62*2)</f>
        <v>2.7519999999999998</v>
      </c>
      <c r="J62" s="38" t="s">
        <v>302</v>
      </c>
      <c r="K62" s="40">
        <f>H62</f>
        <v>9.2520000000000007</v>
      </c>
      <c r="L62" s="40">
        <v>11</v>
      </c>
      <c r="M62" s="61">
        <v>4</v>
      </c>
      <c r="N62" s="38">
        <v>2415</v>
      </c>
      <c r="O62" s="38" t="s">
        <v>1338</v>
      </c>
      <c r="P62" s="51"/>
      <c r="Q62" s="38"/>
      <c r="R62" s="168"/>
      <c r="S62" s="39"/>
      <c r="T62" s="43"/>
      <c r="U62" s="43"/>
      <c r="V62" s="43"/>
      <c r="W62" s="43"/>
      <c r="X62" s="43"/>
      <c r="Y62" s="24"/>
    </row>
    <row r="63" spans="1:25">
      <c r="A63" s="5"/>
      <c r="B63" s="26"/>
      <c r="C63" s="39" t="s">
        <v>133</v>
      </c>
      <c r="D63" s="39" t="s">
        <v>301</v>
      </c>
      <c r="E63" s="40">
        <v>5.625</v>
      </c>
      <c r="F63" s="40">
        <v>4.375</v>
      </c>
      <c r="G63" s="40">
        <v>0.75</v>
      </c>
      <c r="H63" s="40">
        <f t="shared" si="7"/>
        <v>7.125</v>
      </c>
      <c r="I63" s="40">
        <f t="shared" si="8"/>
        <v>5.875</v>
      </c>
      <c r="J63" s="38" t="s">
        <v>302</v>
      </c>
      <c r="K63" s="40">
        <f>I63*3</f>
        <v>17.625</v>
      </c>
      <c r="L63" s="40">
        <f>H63</f>
        <v>7.125</v>
      </c>
      <c r="M63" s="61">
        <v>2</v>
      </c>
      <c r="N63" s="38">
        <v>2467</v>
      </c>
      <c r="O63" s="38" t="s">
        <v>1338</v>
      </c>
      <c r="P63" s="51"/>
      <c r="Q63" s="38"/>
      <c r="R63" s="168"/>
      <c r="S63" s="39"/>
      <c r="T63" s="43"/>
      <c r="U63" s="43"/>
      <c r="V63" s="43"/>
      <c r="W63" s="43"/>
      <c r="X63" s="43"/>
      <c r="Y63" s="24"/>
    </row>
    <row r="64" spans="1:25">
      <c r="A64" s="5"/>
      <c r="B64" s="26"/>
      <c r="C64" s="45" t="s">
        <v>2491</v>
      </c>
      <c r="D64" s="45" t="s">
        <v>262</v>
      </c>
      <c r="E64" s="46">
        <v>7.4375</v>
      </c>
      <c r="F64" s="46">
        <v>3.5625</v>
      </c>
      <c r="G64" s="46">
        <v>1E-3</v>
      </c>
      <c r="H64" s="46">
        <f t="shared" si="7"/>
        <v>7.4394999999999998</v>
      </c>
      <c r="I64" s="46">
        <f t="shared" si="8"/>
        <v>3.5644999999999998</v>
      </c>
      <c r="J64" s="44" t="s">
        <v>302</v>
      </c>
      <c r="K64" s="46">
        <f>H64</f>
        <v>7.4394999999999998</v>
      </c>
      <c r="L64" s="46">
        <f>I64*2</f>
        <v>7.1289999999999996</v>
      </c>
      <c r="M64" s="60">
        <v>2</v>
      </c>
      <c r="N64" s="44">
        <v>2525</v>
      </c>
      <c r="O64" s="44" t="s">
        <v>1338</v>
      </c>
      <c r="P64" s="52"/>
      <c r="Q64" s="44"/>
      <c r="R64" s="167"/>
      <c r="S64" s="45"/>
      <c r="T64" s="49"/>
      <c r="U64" s="49"/>
      <c r="V64" s="49"/>
      <c r="W64" s="49"/>
      <c r="X64" s="49"/>
      <c r="Y64" s="24"/>
    </row>
    <row r="65" spans="1:25">
      <c r="A65" s="5"/>
      <c r="B65" s="26"/>
      <c r="C65" s="39" t="s">
        <v>97</v>
      </c>
      <c r="D65" s="39" t="s">
        <v>2025</v>
      </c>
      <c r="E65" s="40">
        <v>3.1875</v>
      </c>
      <c r="F65" s="40">
        <v>2.3125</v>
      </c>
      <c r="G65" s="40">
        <v>0.9375</v>
      </c>
      <c r="H65" s="40">
        <f t="shared" si="7"/>
        <v>5.0625</v>
      </c>
      <c r="I65" s="40">
        <f t="shared" si="8"/>
        <v>4.1875</v>
      </c>
      <c r="J65" s="38" t="s">
        <v>302</v>
      </c>
      <c r="K65" s="40">
        <f t="shared" ref="K65:L68" si="9">H65</f>
        <v>5.0625</v>
      </c>
      <c r="L65" s="40">
        <f t="shared" si="9"/>
        <v>4.1875</v>
      </c>
      <c r="M65" s="61">
        <v>1</v>
      </c>
      <c r="N65" s="38">
        <v>2559</v>
      </c>
      <c r="O65" s="38" t="s">
        <v>1338</v>
      </c>
      <c r="P65" s="51"/>
      <c r="Q65" s="38"/>
      <c r="R65" s="168"/>
      <c r="S65" s="39"/>
      <c r="T65" s="43"/>
      <c r="U65" s="43"/>
      <c r="V65" s="43"/>
      <c r="W65" s="43"/>
      <c r="X65" s="43"/>
      <c r="Y65" s="24"/>
    </row>
    <row r="66" spans="1:25">
      <c r="A66" s="5"/>
      <c r="B66" s="26"/>
      <c r="C66" s="45" t="s">
        <v>98</v>
      </c>
      <c r="D66" s="45" t="s">
        <v>99</v>
      </c>
      <c r="E66" s="46">
        <v>3.0625</v>
      </c>
      <c r="F66" s="46">
        <v>2.1875</v>
      </c>
      <c r="G66" s="46">
        <v>1</v>
      </c>
      <c r="H66" s="46">
        <f t="shared" si="7"/>
        <v>5.0625</v>
      </c>
      <c r="I66" s="46">
        <f t="shared" si="8"/>
        <v>4.1875</v>
      </c>
      <c r="J66" s="44" t="s">
        <v>302</v>
      </c>
      <c r="K66" s="46">
        <f t="shared" si="9"/>
        <v>5.0625</v>
      </c>
      <c r="L66" s="46">
        <f t="shared" si="9"/>
        <v>4.1875</v>
      </c>
      <c r="M66" s="60">
        <v>1</v>
      </c>
      <c r="N66" s="44">
        <v>2559</v>
      </c>
      <c r="O66" s="44" t="s">
        <v>1338</v>
      </c>
      <c r="P66" s="52"/>
      <c r="Q66" s="44"/>
      <c r="R66" s="167"/>
      <c r="S66" s="45"/>
      <c r="T66" s="49"/>
      <c r="U66" s="49"/>
      <c r="V66" s="49"/>
      <c r="W66" s="49"/>
      <c r="X66" s="49"/>
      <c r="Y66" s="24"/>
    </row>
    <row r="67" spans="1:25">
      <c r="A67" s="5"/>
      <c r="B67" s="26"/>
      <c r="C67" s="45" t="s">
        <v>1802</v>
      </c>
      <c r="D67" s="45" t="s">
        <v>2025</v>
      </c>
      <c r="E67" s="46">
        <v>3.625</v>
      </c>
      <c r="F67" s="46">
        <v>3.625</v>
      </c>
      <c r="G67" s="46">
        <v>0.75</v>
      </c>
      <c r="H67" s="46">
        <f t="shared" si="7"/>
        <v>5.125</v>
      </c>
      <c r="I67" s="46">
        <f t="shared" si="8"/>
        <v>5.125</v>
      </c>
      <c r="J67" s="44" t="s">
        <v>302</v>
      </c>
      <c r="K67" s="46">
        <f t="shared" si="9"/>
        <v>5.125</v>
      </c>
      <c r="L67" s="46">
        <f t="shared" si="9"/>
        <v>5.125</v>
      </c>
      <c r="M67" s="60">
        <v>1</v>
      </c>
      <c r="N67" s="44">
        <v>2564</v>
      </c>
      <c r="O67" s="44" t="s">
        <v>1338</v>
      </c>
      <c r="P67" s="52"/>
      <c r="Q67" s="44"/>
      <c r="R67" s="167"/>
      <c r="S67" s="45"/>
      <c r="T67" s="49"/>
      <c r="U67" s="49"/>
      <c r="V67" s="49"/>
      <c r="W67" s="49"/>
      <c r="X67" s="49"/>
      <c r="Y67" s="24"/>
    </row>
    <row r="68" spans="1:25">
      <c r="A68" s="5"/>
      <c r="B68" s="26"/>
      <c r="C68" s="39" t="s">
        <v>1803</v>
      </c>
      <c r="D68" s="39" t="s">
        <v>2026</v>
      </c>
      <c r="E68" s="40">
        <v>3.5</v>
      </c>
      <c r="F68" s="40">
        <v>3.5</v>
      </c>
      <c r="G68" s="40">
        <v>2</v>
      </c>
      <c r="H68" s="40">
        <f t="shared" si="7"/>
        <v>7.5</v>
      </c>
      <c r="I68" s="40">
        <f t="shared" si="8"/>
        <v>7.5</v>
      </c>
      <c r="J68" s="38" t="s">
        <v>302</v>
      </c>
      <c r="K68" s="40">
        <f t="shared" si="9"/>
        <v>7.5</v>
      </c>
      <c r="L68" s="40">
        <f t="shared" si="9"/>
        <v>7.5</v>
      </c>
      <c r="M68" s="61">
        <v>1</v>
      </c>
      <c r="N68" s="38">
        <v>2564</v>
      </c>
      <c r="O68" s="38" t="s">
        <v>1338</v>
      </c>
      <c r="P68" s="51"/>
      <c r="Q68" s="38"/>
      <c r="R68" s="168"/>
      <c r="S68" s="39"/>
      <c r="T68" s="43"/>
      <c r="U68" s="43"/>
      <c r="V68" s="43"/>
      <c r="W68" s="43"/>
      <c r="X68" s="43"/>
      <c r="Y68" s="24"/>
    </row>
    <row r="69" spans="1:25">
      <c r="A69" s="5"/>
      <c r="B69" s="26"/>
      <c r="C69" s="39" t="s">
        <v>2365</v>
      </c>
      <c r="D69" s="39" t="s">
        <v>2025</v>
      </c>
      <c r="E69" s="40">
        <v>11.125</v>
      </c>
      <c r="F69" s="40">
        <v>6.125</v>
      </c>
      <c r="G69" s="40">
        <v>0.75</v>
      </c>
      <c r="H69" s="40">
        <v>12.625</v>
      </c>
      <c r="I69" s="40">
        <v>7.625</v>
      </c>
      <c r="J69" s="38"/>
      <c r="K69" s="40">
        <f>H69</f>
        <v>12.625</v>
      </c>
      <c r="L69" s="40">
        <f>I69</f>
        <v>7.625</v>
      </c>
      <c r="M69" s="61">
        <v>1</v>
      </c>
      <c r="N69" s="38">
        <v>2593</v>
      </c>
      <c r="O69" s="38" t="s">
        <v>1338</v>
      </c>
      <c r="P69" s="51"/>
      <c r="Q69" s="65"/>
      <c r="R69" s="168"/>
      <c r="S69" s="39"/>
      <c r="T69" s="43"/>
      <c r="U69" s="43"/>
      <c r="V69" s="43"/>
      <c r="W69" s="43"/>
      <c r="X69" s="43"/>
      <c r="Y69" s="24"/>
    </row>
    <row r="70" spans="1:25">
      <c r="A70" s="5"/>
      <c r="B70" s="26"/>
      <c r="C70" s="45" t="s">
        <v>2366</v>
      </c>
      <c r="D70" s="45" t="s">
        <v>94</v>
      </c>
      <c r="E70" s="46">
        <v>11.125</v>
      </c>
      <c r="F70" s="46">
        <v>6.125</v>
      </c>
      <c r="G70" s="46">
        <v>0.75</v>
      </c>
      <c r="H70" s="46">
        <v>12.625</v>
      </c>
      <c r="I70" s="46">
        <v>7.625</v>
      </c>
      <c r="J70" s="44"/>
      <c r="K70" s="46">
        <f>H70</f>
        <v>12.625</v>
      </c>
      <c r="L70" s="46">
        <f>I70</f>
        <v>7.625</v>
      </c>
      <c r="M70" s="60">
        <v>1</v>
      </c>
      <c r="N70" s="44">
        <v>2593</v>
      </c>
      <c r="O70" s="44" t="s">
        <v>1338</v>
      </c>
      <c r="P70" s="52"/>
      <c r="Q70" s="66"/>
      <c r="R70" s="167"/>
      <c r="S70" s="45"/>
      <c r="T70" s="49"/>
      <c r="U70" s="49"/>
      <c r="V70" s="49"/>
      <c r="W70" s="49"/>
      <c r="X70" s="49"/>
      <c r="Y70" s="24"/>
    </row>
    <row r="71" spans="1:25">
      <c r="A71" s="5"/>
      <c r="B71" s="26"/>
      <c r="C71" s="39" t="s">
        <v>275</v>
      </c>
      <c r="D71" s="39" t="s">
        <v>2025</v>
      </c>
      <c r="E71" s="40">
        <v>6.21875</v>
      </c>
      <c r="F71" s="40">
        <v>2.96875</v>
      </c>
      <c r="G71" s="40">
        <v>0.75</v>
      </c>
      <c r="H71" s="40">
        <f>(E71+G71*2)</f>
        <v>7.71875</v>
      </c>
      <c r="I71" s="40">
        <f>(F71+G71*2)</f>
        <v>4.46875</v>
      </c>
      <c r="J71" s="38"/>
      <c r="K71" s="40">
        <v>7.75</v>
      </c>
      <c r="L71" s="40">
        <v>14.903</v>
      </c>
      <c r="M71" s="61">
        <v>3</v>
      </c>
      <c r="N71" s="38">
        <v>2597</v>
      </c>
      <c r="O71" s="38" t="s">
        <v>1338</v>
      </c>
      <c r="P71" s="51" t="s">
        <v>264</v>
      </c>
      <c r="Q71" s="65"/>
      <c r="R71" s="168"/>
      <c r="S71" s="39"/>
      <c r="T71" s="43"/>
      <c r="U71" s="43"/>
      <c r="V71" s="43"/>
      <c r="W71" s="43"/>
      <c r="X71" s="43"/>
      <c r="Y71" s="24"/>
    </row>
    <row r="72" spans="1:25">
      <c r="A72" s="5"/>
      <c r="B72" s="26"/>
      <c r="C72" s="45" t="s">
        <v>276</v>
      </c>
      <c r="D72" s="45" t="s">
        <v>94</v>
      </c>
      <c r="E72" s="46">
        <v>6.09375</v>
      </c>
      <c r="F72" s="46">
        <v>2.84375</v>
      </c>
      <c r="G72" s="46">
        <v>0.75</v>
      </c>
      <c r="H72" s="46">
        <f>(E72+G72*2)</f>
        <v>7.59375</v>
      </c>
      <c r="I72" s="46">
        <f>(F72+G72*2)</f>
        <v>4.34375</v>
      </c>
      <c r="J72" s="44"/>
      <c r="K72" s="46">
        <v>7.5933999999999999</v>
      </c>
      <c r="L72" s="46">
        <v>13.0312</v>
      </c>
      <c r="M72" s="60">
        <v>3</v>
      </c>
      <c r="N72" s="44">
        <v>2597</v>
      </c>
      <c r="O72" s="44" t="s">
        <v>1338</v>
      </c>
      <c r="P72" s="52" t="s">
        <v>264</v>
      </c>
      <c r="Q72" s="66"/>
      <c r="R72" s="167"/>
      <c r="S72" s="45"/>
      <c r="T72" s="49"/>
      <c r="U72" s="49"/>
      <c r="V72" s="49"/>
      <c r="W72" s="49"/>
      <c r="X72" s="49"/>
      <c r="Y72" s="24"/>
    </row>
    <row r="73" spans="1:25" ht="12.75" customHeight="1">
      <c r="A73" s="5"/>
      <c r="B73" s="26"/>
      <c r="C73" s="39" t="s">
        <v>2076</v>
      </c>
      <c r="D73" s="39" t="s">
        <v>2025</v>
      </c>
      <c r="E73" s="40">
        <v>3.625</v>
      </c>
      <c r="F73" s="40">
        <v>3.625</v>
      </c>
      <c r="G73" s="40">
        <v>0.75</v>
      </c>
      <c r="H73" s="40">
        <f t="shared" ref="H73:H96" si="10">(E73+G73*2)</f>
        <v>5.125</v>
      </c>
      <c r="I73" s="40">
        <f t="shared" ref="I73:I96" si="11">(F73+G73*2)</f>
        <v>5.125</v>
      </c>
      <c r="J73" s="38"/>
      <c r="K73" s="40">
        <f>H73</f>
        <v>5.125</v>
      </c>
      <c r="L73" s="40">
        <f>I73</f>
        <v>5.125</v>
      </c>
      <c r="M73" s="61">
        <v>1</v>
      </c>
      <c r="N73" s="38">
        <v>2603</v>
      </c>
      <c r="O73" s="38" t="s">
        <v>1338</v>
      </c>
      <c r="P73" s="51"/>
      <c r="Q73" s="38"/>
      <c r="R73" s="168"/>
      <c r="S73" s="39"/>
      <c r="T73" s="43"/>
      <c r="U73" s="43"/>
      <c r="V73" s="43"/>
      <c r="W73" s="43"/>
      <c r="X73" s="43"/>
      <c r="Y73" s="24"/>
    </row>
    <row r="74" spans="1:25">
      <c r="A74" s="5"/>
      <c r="B74" s="26"/>
      <c r="C74" s="45" t="s">
        <v>1411</v>
      </c>
      <c r="D74" s="45" t="s">
        <v>1970</v>
      </c>
      <c r="E74" s="46">
        <v>10.3125</v>
      </c>
      <c r="F74" s="46">
        <v>3.75</v>
      </c>
      <c r="G74" s="46">
        <v>1E-3</v>
      </c>
      <c r="H74" s="46">
        <f t="shared" si="10"/>
        <v>10.314500000000001</v>
      </c>
      <c r="I74" s="46">
        <f t="shared" si="11"/>
        <v>3.7519999999999998</v>
      </c>
      <c r="J74" s="44" t="s">
        <v>302</v>
      </c>
      <c r="K74" s="46">
        <f>H74</f>
        <v>10.314500000000001</v>
      </c>
      <c r="L74" s="46">
        <f>I74*3</f>
        <v>11.256</v>
      </c>
      <c r="M74" s="60">
        <v>3</v>
      </c>
      <c r="N74" s="44">
        <v>2607</v>
      </c>
      <c r="O74" s="44" t="s">
        <v>1338</v>
      </c>
      <c r="P74" s="52"/>
      <c r="Q74" s="44"/>
      <c r="R74" s="167"/>
      <c r="S74" s="45"/>
      <c r="T74" s="49"/>
      <c r="U74" s="49"/>
      <c r="V74" s="49"/>
      <c r="W74" s="49"/>
      <c r="X74" s="49"/>
      <c r="Y74" s="24"/>
    </row>
    <row r="75" spans="1:25">
      <c r="A75" s="5"/>
      <c r="B75" s="26"/>
      <c r="C75" s="45" t="s">
        <v>1721</v>
      </c>
      <c r="D75" s="45" t="s">
        <v>2026</v>
      </c>
      <c r="E75" s="46">
        <v>8</v>
      </c>
      <c r="F75" s="46">
        <v>2</v>
      </c>
      <c r="G75" s="46">
        <v>0.5</v>
      </c>
      <c r="H75" s="46">
        <f t="shared" si="10"/>
        <v>9</v>
      </c>
      <c r="I75" s="46">
        <f t="shared" si="11"/>
        <v>3</v>
      </c>
      <c r="J75" s="44" t="s">
        <v>302</v>
      </c>
      <c r="K75" s="46">
        <f>H75</f>
        <v>9</v>
      </c>
      <c r="L75" s="46">
        <f t="shared" ref="L75:L80" si="12">I75*2</f>
        <v>6</v>
      </c>
      <c r="M75" s="60">
        <v>2</v>
      </c>
      <c r="N75" s="44">
        <v>2615</v>
      </c>
      <c r="O75" s="44" t="s">
        <v>1338</v>
      </c>
      <c r="P75" s="52"/>
      <c r="Q75" s="44"/>
      <c r="R75" s="167"/>
      <c r="S75" s="45" t="s">
        <v>1169</v>
      </c>
      <c r="T75" s="49"/>
      <c r="U75" s="49"/>
      <c r="V75" s="49"/>
      <c r="W75" s="49"/>
      <c r="X75" s="49"/>
      <c r="Y75" s="24"/>
    </row>
    <row r="76" spans="1:25">
      <c r="A76" s="5"/>
      <c r="B76" s="25"/>
      <c r="C76" s="39" t="s">
        <v>1720</v>
      </c>
      <c r="D76" s="39" t="s">
        <v>2025</v>
      </c>
      <c r="E76" s="40">
        <v>8</v>
      </c>
      <c r="F76" s="40">
        <v>2</v>
      </c>
      <c r="G76" s="40">
        <v>0.75</v>
      </c>
      <c r="H76" s="40">
        <f t="shared" si="10"/>
        <v>9.5</v>
      </c>
      <c r="I76" s="40">
        <f t="shared" si="11"/>
        <v>3.5</v>
      </c>
      <c r="J76" s="38" t="s">
        <v>302</v>
      </c>
      <c r="K76" s="40">
        <f>H76</f>
        <v>9.5</v>
      </c>
      <c r="L76" s="40">
        <f t="shared" si="12"/>
        <v>7</v>
      </c>
      <c r="M76" s="61">
        <v>2</v>
      </c>
      <c r="N76" s="38">
        <v>2615</v>
      </c>
      <c r="O76" s="38" t="s">
        <v>1338</v>
      </c>
      <c r="P76" s="51"/>
      <c r="Q76" s="38"/>
      <c r="R76" s="168"/>
      <c r="S76" s="39"/>
      <c r="T76" s="43"/>
      <c r="U76" s="43"/>
      <c r="V76" s="43"/>
      <c r="W76" s="43"/>
      <c r="X76" s="43"/>
      <c r="Y76" s="24"/>
    </row>
    <row r="77" spans="1:25">
      <c r="A77" s="5"/>
      <c r="B77" s="25"/>
      <c r="C77" s="45" t="s">
        <v>1198</v>
      </c>
      <c r="D77" s="45" t="s">
        <v>2025</v>
      </c>
      <c r="E77" s="46">
        <v>3</v>
      </c>
      <c r="F77" s="46">
        <v>2.375</v>
      </c>
      <c r="G77" s="46">
        <v>0.75</v>
      </c>
      <c r="H77" s="46">
        <f t="shared" si="10"/>
        <v>4.5</v>
      </c>
      <c r="I77" s="46">
        <f t="shared" si="11"/>
        <v>3.875</v>
      </c>
      <c r="J77" s="44" t="s">
        <v>302</v>
      </c>
      <c r="K77" s="46">
        <f>H77</f>
        <v>4.5</v>
      </c>
      <c r="L77" s="46">
        <f t="shared" si="12"/>
        <v>7.75</v>
      </c>
      <c r="M77" s="60">
        <v>2</v>
      </c>
      <c r="N77" s="44">
        <v>2616</v>
      </c>
      <c r="O77" s="44" t="s">
        <v>1338</v>
      </c>
      <c r="P77" s="52"/>
      <c r="Q77" s="44"/>
      <c r="R77" s="167"/>
      <c r="S77" s="45" t="s">
        <v>1169</v>
      </c>
      <c r="T77" s="49"/>
      <c r="U77" s="49"/>
      <c r="V77" s="49"/>
      <c r="W77" s="49"/>
      <c r="X77" s="49"/>
      <c r="Y77" s="24"/>
    </row>
    <row r="78" spans="1:25">
      <c r="A78" s="5"/>
      <c r="B78" s="26"/>
      <c r="C78" s="39" t="s">
        <v>1697</v>
      </c>
      <c r="D78" s="39" t="s">
        <v>2026</v>
      </c>
      <c r="E78" s="40">
        <v>3</v>
      </c>
      <c r="F78" s="40">
        <v>2.375</v>
      </c>
      <c r="G78" s="40">
        <v>0.5625</v>
      </c>
      <c r="H78" s="40">
        <f t="shared" si="10"/>
        <v>4.125</v>
      </c>
      <c r="I78" s="40">
        <f t="shared" si="11"/>
        <v>3.5</v>
      </c>
      <c r="J78" s="38" t="s">
        <v>302</v>
      </c>
      <c r="K78" s="40">
        <f>H78</f>
        <v>4.125</v>
      </c>
      <c r="L78" s="40">
        <f t="shared" si="12"/>
        <v>7</v>
      </c>
      <c r="M78" s="61">
        <v>2</v>
      </c>
      <c r="N78" s="38">
        <v>2616</v>
      </c>
      <c r="O78" s="38" t="s">
        <v>1338</v>
      </c>
      <c r="P78" s="51"/>
      <c r="Q78" s="38"/>
      <c r="R78" s="168"/>
      <c r="S78" s="39"/>
      <c r="T78" s="43"/>
      <c r="U78" s="43"/>
      <c r="V78" s="43"/>
      <c r="W78" s="43"/>
      <c r="X78" s="43"/>
      <c r="Y78" s="24"/>
    </row>
    <row r="79" spans="1:25">
      <c r="A79" s="5"/>
      <c r="B79" s="26"/>
      <c r="C79" s="45" t="s">
        <v>1159</v>
      </c>
      <c r="D79" s="45" t="s">
        <v>2025</v>
      </c>
      <c r="E79" s="46">
        <v>3.5</v>
      </c>
      <c r="F79" s="46">
        <v>2.9375</v>
      </c>
      <c r="G79" s="46">
        <v>0.75</v>
      </c>
      <c r="H79" s="46">
        <f t="shared" si="10"/>
        <v>5</v>
      </c>
      <c r="I79" s="46">
        <f t="shared" si="11"/>
        <v>4.4375</v>
      </c>
      <c r="J79" s="44" t="s">
        <v>302</v>
      </c>
      <c r="K79" s="46">
        <f>H79*2</f>
        <v>10</v>
      </c>
      <c r="L79" s="46">
        <f t="shared" si="12"/>
        <v>8.875</v>
      </c>
      <c r="M79" s="60">
        <v>4</v>
      </c>
      <c r="N79" s="44">
        <v>2619</v>
      </c>
      <c r="O79" s="44" t="s">
        <v>1338</v>
      </c>
      <c r="P79" s="52"/>
      <c r="Q79" s="44"/>
      <c r="R79" s="167"/>
      <c r="S79" s="45" t="s">
        <v>1161</v>
      </c>
      <c r="T79" s="49"/>
      <c r="U79" s="49"/>
      <c r="V79" s="49"/>
      <c r="W79" s="49"/>
      <c r="X79" s="49"/>
      <c r="Y79" s="24"/>
    </row>
    <row r="80" spans="1:25">
      <c r="A80" s="5"/>
      <c r="B80" s="26"/>
      <c r="C80" s="39" t="s">
        <v>1160</v>
      </c>
      <c r="D80" s="39" t="s">
        <v>2026</v>
      </c>
      <c r="E80" s="40">
        <v>3.5</v>
      </c>
      <c r="F80" s="40">
        <v>2.9375</v>
      </c>
      <c r="G80" s="40">
        <v>0.5</v>
      </c>
      <c r="H80" s="40">
        <f t="shared" si="10"/>
        <v>4.5</v>
      </c>
      <c r="I80" s="40">
        <f t="shared" si="11"/>
        <v>3.9375</v>
      </c>
      <c r="J80" s="38" t="s">
        <v>302</v>
      </c>
      <c r="K80" s="40">
        <f>H80*2</f>
        <v>9</v>
      </c>
      <c r="L80" s="40">
        <f t="shared" si="12"/>
        <v>7.875</v>
      </c>
      <c r="M80" s="61">
        <v>4</v>
      </c>
      <c r="N80" s="38">
        <v>2619</v>
      </c>
      <c r="O80" s="38" t="s">
        <v>1338</v>
      </c>
      <c r="P80" s="51"/>
      <c r="Q80" s="38"/>
      <c r="R80" s="168"/>
      <c r="S80" s="39"/>
      <c r="T80" s="43"/>
      <c r="U80" s="43"/>
      <c r="V80" s="43"/>
      <c r="W80" s="43"/>
      <c r="X80" s="43"/>
      <c r="Y80" s="24"/>
    </row>
    <row r="81" spans="1:25">
      <c r="A81" s="5"/>
      <c r="B81" s="26"/>
      <c r="C81" s="45" t="s">
        <v>1201</v>
      </c>
      <c r="D81" s="45" t="s">
        <v>2025</v>
      </c>
      <c r="E81" s="46">
        <v>8.4375</v>
      </c>
      <c r="F81" s="46">
        <v>6.375</v>
      </c>
      <c r="G81" s="46">
        <v>0.9375</v>
      </c>
      <c r="H81" s="46">
        <f t="shared" si="10"/>
        <v>10.3125</v>
      </c>
      <c r="I81" s="46">
        <f t="shared" si="11"/>
        <v>8.25</v>
      </c>
      <c r="J81" s="44"/>
      <c r="K81" s="46">
        <f t="shared" ref="K81:L84" si="13">H81</f>
        <v>10.3125</v>
      </c>
      <c r="L81" s="46">
        <f t="shared" si="13"/>
        <v>8.25</v>
      </c>
      <c r="M81" s="60">
        <v>1</v>
      </c>
      <c r="N81" s="44">
        <v>2717</v>
      </c>
      <c r="O81" s="44" t="s">
        <v>1338</v>
      </c>
      <c r="P81" s="52"/>
      <c r="Q81" s="44"/>
      <c r="R81" s="167"/>
      <c r="S81" s="45"/>
      <c r="T81" s="49"/>
      <c r="U81" s="49"/>
      <c r="V81" s="49"/>
      <c r="W81" s="49"/>
      <c r="X81" s="49"/>
      <c r="Y81" s="24"/>
    </row>
    <row r="82" spans="1:25">
      <c r="A82" s="5"/>
      <c r="B82" s="26"/>
      <c r="C82" s="39" t="s">
        <v>1202</v>
      </c>
      <c r="D82" s="39" t="s">
        <v>2026</v>
      </c>
      <c r="E82" s="40">
        <v>8.3125</v>
      </c>
      <c r="F82" s="40">
        <v>6.25</v>
      </c>
      <c r="G82" s="40">
        <v>1</v>
      </c>
      <c r="H82" s="40">
        <f t="shared" si="10"/>
        <v>10.3125</v>
      </c>
      <c r="I82" s="40">
        <f t="shared" si="11"/>
        <v>8.25</v>
      </c>
      <c r="J82" s="38"/>
      <c r="K82" s="40">
        <f t="shared" si="13"/>
        <v>10.3125</v>
      </c>
      <c r="L82" s="40">
        <f t="shared" si="13"/>
        <v>8.25</v>
      </c>
      <c r="M82" s="61">
        <v>1</v>
      </c>
      <c r="N82" s="38">
        <v>2717</v>
      </c>
      <c r="O82" s="38" t="s">
        <v>1338</v>
      </c>
      <c r="P82" s="51"/>
      <c r="Q82" s="38"/>
      <c r="R82" s="168"/>
      <c r="S82" s="39"/>
      <c r="T82" s="43"/>
      <c r="U82" s="43"/>
      <c r="V82" s="43"/>
      <c r="W82" s="43"/>
      <c r="X82" s="43"/>
      <c r="Y82" s="24"/>
    </row>
    <row r="83" spans="1:25">
      <c r="A83" s="5"/>
      <c r="B83" s="26"/>
      <c r="C83" s="39" t="s">
        <v>1818</v>
      </c>
      <c r="D83" s="39" t="s">
        <v>2025</v>
      </c>
      <c r="E83" s="40">
        <v>3.75</v>
      </c>
      <c r="F83" s="40">
        <v>4.4375</v>
      </c>
      <c r="G83" s="40">
        <v>0.75</v>
      </c>
      <c r="H83" s="40">
        <f t="shared" si="10"/>
        <v>5.25</v>
      </c>
      <c r="I83" s="40">
        <f t="shared" si="11"/>
        <v>5.9375</v>
      </c>
      <c r="J83" s="38"/>
      <c r="K83" s="40">
        <f t="shared" si="13"/>
        <v>5.25</v>
      </c>
      <c r="L83" s="40">
        <f t="shared" si="13"/>
        <v>5.9375</v>
      </c>
      <c r="M83" s="61">
        <v>1</v>
      </c>
      <c r="N83" s="38">
        <v>2820</v>
      </c>
      <c r="O83" s="38" t="s">
        <v>1338</v>
      </c>
      <c r="P83" s="51"/>
      <c r="Q83" s="38"/>
      <c r="R83" s="168"/>
      <c r="S83" s="39"/>
      <c r="T83" s="43"/>
      <c r="U83" s="43"/>
      <c r="V83" s="43"/>
      <c r="W83" s="43"/>
      <c r="X83" s="43"/>
      <c r="Y83" s="24"/>
    </row>
    <row r="84" spans="1:25">
      <c r="A84" s="5"/>
      <c r="B84" s="26"/>
      <c r="C84" s="45" t="s">
        <v>1819</v>
      </c>
      <c r="D84" s="45" t="s">
        <v>301</v>
      </c>
      <c r="E84" s="46">
        <v>3.625</v>
      </c>
      <c r="F84" s="46">
        <v>4.3125</v>
      </c>
      <c r="G84" s="46">
        <v>1.125</v>
      </c>
      <c r="H84" s="46">
        <f t="shared" si="10"/>
        <v>5.875</v>
      </c>
      <c r="I84" s="46">
        <f t="shared" si="11"/>
        <v>6.5625</v>
      </c>
      <c r="J84" s="44"/>
      <c r="K84" s="46">
        <f t="shared" si="13"/>
        <v>5.875</v>
      </c>
      <c r="L84" s="46">
        <f t="shared" si="13"/>
        <v>6.5625</v>
      </c>
      <c r="M84" s="60">
        <v>1</v>
      </c>
      <c r="N84" s="44">
        <v>2820</v>
      </c>
      <c r="O84" s="44" t="s">
        <v>1338</v>
      </c>
      <c r="P84" s="52"/>
      <c r="Q84" s="44"/>
      <c r="R84" s="167"/>
      <c r="S84" s="45"/>
      <c r="T84" s="49"/>
      <c r="U84" s="49"/>
      <c r="V84" s="49"/>
      <c r="W84" s="49"/>
      <c r="X84" s="49"/>
      <c r="Y84" s="24"/>
    </row>
    <row r="85" spans="1:25">
      <c r="A85" s="5"/>
      <c r="B85" s="26"/>
      <c r="C85" s="39" t="s">
        <v>252</v>
      </c>
      <c r="D85" s="39" t="s">
        <v>2025</v>
      </c>
      <c r="E85" s="40">
        <v>5.125</v>
      </c>
      <c r="F85" s="40">
        <v>5.125</v>
      </c>
      <c r="G85" s="40">
        <v>0.5</v>
      </c>
      <c r="H85" s="40">
        <f t="shared" si="10"/>
        <v>6.125</v>
      </c>
      <c r="I85" s="40">
        <f t="shared" si="11"/>
        <v>6.125</v>
      </c>
      <c r="J85" s="38"/>
      <c r="K85" s="40">
        <f>H85*2</f>
        <v>12.25</v>
      </c>
      <c r="L85" s="40">
        <f>I85*1</f>
        <v>6.125</v>
      </c>
      <c r="M85" s="61">
        <v>2</v>
      </c>
      <c r="N85" s="38">
        <v>2822</v>
      </c>
      <c r="O85" s="38" t="s">
        <v>1338</v>
      </c>
      <c r="P85" s="57">
        <v>41687</v>
      </c>
      <c r="Q85" s="38"/>
      <c r="R85" s="168"/>
      <c r="S85" s="39"/>
      <c r="T85" s="43"/>
      <c r="U85" s="43"/>
      <c r="V85" s="43"/>
      <c r="W85" s="43"/>
      <c r="X85" s="43"/>
      <c r="Y85" s="24"/>
    </row>
    <row r="86" spans="1:25">
      <c r="A86" s="5"/>
      <c r="B86" s="26"/>
      <c r="C86" s="45" t="s">
        <v>253</v>
      </c>
      <c r="D86" s="45" t="s">
        <v>2026</v>
      </c>
      <c r="E86" s="46">
        <v>5</v>
      </c>
      <c r="F86" s="46">
        <v>5</v>
      </c>
      <c r="G86" s="46">
        <v>0.75</v>
      </c>
      <c r="H86" s="46">
        <f t="shared" si="10"/>
        <v>6.5</v>
      </c>
      <c r="I86" s="46">
        <f t="shared" si="11"/>
        <v>6.5</v>
      </c>
      <c r="J86" s="44"/>
      <c r="K86" s="46">
        <f>H86*2</f>
        <v>13</v>
      </c>
      <c r="L86" s="46">
        <f>I86*1</f>
        <v>6.5</v>
      </c>
      <c r="M86" s="60">
        <v>2</v>
      </c>
      <c r="N86" s="44">
        <v>2822</v>
      </c>
      <c r="O86" s="44" t="s">
        <v>1338</v>
      </c>
      <c r="P86" s="53">
        <v>41687</v>
      </c>
      <c r="Q86" s="44"/>
      <c r="R86" s="167"/>
      <c r="S86" s="45"/>
      <c r="T86" s="49"/>
      <c r="U86" s="49"/>
      <c r="V86" s="49"/>
      <c r="W86" s="49"/>
      <c r="X86" s="49"/>
      <c r="Y86" s="24"/>
    </row>
    <row r="87" spans="1:25">
      <c r="A87" s="5"/>
      <c r="B87" s="26"/>
      <c r="C87" s="39" t="s">
        <v>2433</v>
      </c>
      <c r="D87" s="39" t="s">
        <v>1970</v>
      </c>
      <c r="E87" s="40">
        <v>3.625</v>
      </c>
      <c r="F87" s="40">
        <v>3.75</v>
      </c>
      <c r="G87" s="40">
        <v>2.75</v>
      </c>
      <c r="H87" s="40">
        <f t="shared" si="10"/>
        <v>9.125</v>
      </c>
      <c r="I87" s="40">
        <f t="shared" si="11"/>
        <v>9.25</v>
      </c>
      <c r="J87" s="38"/>
      <c r="K87" s="40">
        <v>27.055599999999998</v>
      </c>
      <c r="L87" s="40">
        <v>18.437999999999999</v>
      </c>
      <c r="M87" s="61">
        <v>10</v>
      </c>
      <c r="N87" s="38">
        <v>2875</v>
      </c>
      <c r="O87" s="38" t="s">
        <v>1351</v>
      </c>
      <c r="P87" s="57">
        <v>44048</v>
      </c>
      <c r="Q87" s="38"/>
      <c r="R87" s="168"/>
      <c r="S87" s="39"/>
      <c r="T87" s="43"/>
      <c r="U87" s="43"/>
      <c r="V87" s="43"/>
      <c r="W87" s="43"/>
      <c r="X87" s="43"/>
      <c r="Y87" s="24"/>
    </row>
    <row r="88" spans="1:25">
      <c r="A88" s="5"/>
      <c r="B88" s="26"/>
      <c r="C88" s="45" t="s">
        <v>272</v>
      </c>
      <c r="D88" s="45" t="s">
        <v>1970</v>
      </c>
      <c r="E88" s="46">
        <v>3.625</v>
      </c>
      <c r="F88" s="46">
        <v>3.75</v>
      </c>
      <c r="G88" s="46">
        <v>2.75</v>
      </c>
      <c r="H88" s="46">
        <f t="shared" si="10"/>
        <v>9.125</v>
      </c>
      <c r="I88" s="46">
        <f t="shared" si="11"/>
        <v>9.25</v>
      </c>
      <c r="J88" s="44"/>
      <c r="K88" s="46">
        <v>13.545</v>
      </c>
      <c r="L88" s="46">
        <v>3.6869999999999998</v>
      </c>
      <c r="M88" s="60">
        <v>1</v>
      </c>
      <c r="N88" s="44">
        <v>2875</v>
      </c>
      <c r="O88" s="44" t="s">
        <v>1338</v>
      </c>
      <c r="P88" s="52"/>
      <c r="Q88" s="44"/>
      <c r="R88" s="167"/>
      <c r="S88" s="45"/>
      <c r="T88" s="49"/>
      <c r="U88" s="49"/>
      <c r="V88" s="49"/>
      <c r="W88" s="49"/>
      <c r="X88" s="49"/>
      <c r="Y88" s="24"/>
    </row>
    <row r="89" spans="1:25">
      <c r="A89" s="5"/>
      <c r="B89" s="26"/>
      <c r="C89" s="39" t="s">
        <v>2162</v>
      </c>
      <c r="D89" s="39" t="s">
        <v>301</v>
      </c>
      <c r="E89" s="40">
        <v>3.75</v>
      </c>
      <c r="F89" s="40">
        <v>3.25</v>
      </c>
      <c r="G89" s="40">
        <v>1.25</v>
      </c>
      <c r="H89" s="40">
        <f t="shared" si="10"/>
        <v>6.25</v>
      </c>
      <c r="I89" s="40">
        <f t="shared" si="11"/>
        <v>5.75</v>
      </c>
      <c r="J89" s="38" t="s">
        <v>318</v>
      </c>
      <c r="K89" s="40">
        <v>27.093599999999999</v>
      </c>
      <c r="L89" s="40">
        <v>18.296800000000001</v>
      </c>
      <c r="M89" s="61">
        <v>14</v>
      </c>
      <c r="N89" s="38">
        <v>2964</v>
      </c>
      <c r="O89" s="38" t="s">
        <v>1351</v>
      </c>
      <c r="P89" s="57">
        <v>42823</v>
      </c>
      <c r="Q89" s="65" t="s">
        <v>2163</v>
      </c>
      <c r="R89" s="168"/>
      <c r="S89" s="39"/>
      <c r="T89" s="43"/>
      <c r="U89" s="43"/>
      <c r="V89" s="43"/>
      <c r="W89" s="43"/>
      <c r="X89" s="43"/>
      <c r="Y89" s="24"/>
    </row>
    <row r="90" spans="1:25">
      <c r="A90" s="5"/>
      <c r="B90" s="26"/>
      <c r="C90" s="45" t="s">
        <v>2208</v>
      </c>
      <c r="D90" s="45" t="s">
        <v>301</v>
      </c>
      <c r="E90" s="46">
        <v>4.25</v>
      </c>
      <c r="F90" s="46">
        <v>4.25</v>
      </c>
      <c r="G90" s="46">
        <v>0.75</v>
      </c>
      <c r="H90" s="46">
        <f t="shared" si="10"/>
        <v>5.75</v>
      </c>
      <c r="I90" s="46">
        <f t="shared" si="11"/>
        <v>5.75</v>
      </c>
      <c r="J90" s="44" t="s">
        <v>318</v>
      </c>
      <c r="K90" s="46">
        <v>16.875</v>
      </c>
      <c r="L90" s="46">
        <v>11.375</v>
      </c>
      <c r="M90" s="60">
        <v>6</v>
      </c>
      <c r="N90" s="44">
        <v>2968</v>
      </c>
      <c r="O90" s="44" t="s">
        <v>1351</v>
      </c>
      <c r="P90" s="52" t="s">
        <v>2142</v>
      </c>
      <c r="Q90" s="66"/>
      <c r="R90" s="167"/>
      <c r="S90" s="45"/>
      <c r="T90" s="49"/>
      <c r="U90" s="49"/>
      <c r="V90" s="49"/>
      <c r="W90" s="49"/>
      <c r="X90" s="49"/>
      <c r="Y90" s="24"/>
    </row>
    <row r="91" spans="1:25">
      <c r="A91" s="5"/>
      <c r="B91" s="26"/>
      <c r="C91" s="39" t="s">
        <v>699</v>
      </c>
      <c r="D91" s="39" t="s">
        <v>301</v>
      </c>
      <c r="E91" s="40">
        <v>4.3125</v>
      </c>
      <c r="F91" s="40">
        <v>4.3125</v>
      </c>
      <c r="G91" s="40">
        <v>1.5</v>
      </c>
      <c r="H91" s="40">
        <f t="shared" si="10"/>
        <v>7.3125</v>
      </c>
      <c r="I91" s="40">
        <f t="shared" si="11"/>
        <v>7.3125</v>
      </c>
      <c r="J91" s="38" t="s">
        <v>318</v>
      </c>
      <c r="K91" s="40">
        <v>7.3125</v>
      </c>
      <c r="L91" s="40">
        <v>13.25</v>
      </c>
      <c r="M91" s="41">
        <v>2</v>
      </c>
      <c r="N91" s="38">
        <v>1154</v>
      </c>
      <c r="O91" s="38" t="s">
        <v>1338</v>
      </c>
      <c r="P91" s="51"/>
      <c r="Q91" s="38"/>
      <c r="R91" s="168"/>
      <c r="S91" s="39" t="s">
        <v>303</v>
      </c>
      <c r="T91" s="43" t="s">
        <v>700</v>
      </c>
      <c r="U91" s="43"/>
      <c r="V91" s="43"/>
      <c r="W91" s="43"/>
      <c r="X91" s="43"/>
      <c r="Y91" s="24"/>
    </row>
    <row r="92" spans="1:25">
      <c r="A92" s="5"/>
      <c r="B92" s="26"/>
      <c r="C92" s="45" t="s">
        <v>701</v>
      </c>
      <c r="D92" s="45" t="s">
        <v>306</v>
      </c>
      <c r="E92" s="46">
        <v>4.4375</v>
      </c>
      <c r="F92" s="46">
        <v>4.4375</v>
      </c>
      <c r="G92" s="46">
        <v>0.75</v>
      </c>
      <c r="H92" s="46">
        <f t="shared" si="10"/>
        <v>5.9375</v>
      </c>
      <c r="I92" s="46">
        <f t="shared" si="11"/>
        <v>5.9375</v>
      </c>
      <c r="J92" s="44" t="s">
        <v>318</v>
      </c>
      <c r="K92" s="46">
        <v>7.3125</v>
      </c>
      <c r="L92" s="46">
        <v>13.25</v>
      </c>
      <c r="M92" s="47">
        <v>2</v>
      </c>
      <c r="N92" s="44">
        <v>1154</v>
      </c>
      <c r="O92" s="44" t="s">
        <v>1338</v>
      </c>
      <c r="P92" s="48"/>
      <c r="Q92" s="44"/>
      <c r="R92" s="167"/>
      <c r="S92" s="45" t="s">
        <v>307</v>
      </c>
      <c r="T92" s="49" t="s">
        <v>307</v>
      </c>
      <c r="U92" s="49"/>
      <c r="V92" s="49"/>
      <c r="W92" s="49"/>
      <c r="X92" s="49"/>
      <c r="Y92" s="24"/>
    </row>
    <row r="93" spans="1:25">
      <c r="A93" s="5"/>
      <c r="B93" s="26"/>
      <c r="C93" s="45" t="s">
        <v>2003</v>
      </c>
      <c r="D93" s="45" t="s">
        <v>301</v>
      </c>
      <c r="E93" s="46">
        <v>2.5</v>
      </c>
      <c r="F93" s="46">
        <v>2.5</v>
      </c>
      <c r="G93" s="46">
        <v>1</v>
      </c>
      <c r="H93" s="46">
        <f t="shared" si="10"/>
        <v>4.5</v>
      </c>
      <c r="I93" s="46">
        <f t="shared" si="11"/>
        <v>4.5</v>
      </c>
      <c r="J93" s="44" t="s">
        <v>302</v>
      </c>
      <c r="K93" s="46">
        <f>3*H93</f>
        <v>13.5</v>
      </c>
      <c r="L93" s="46">
        <f>2*I93</f>
        <v>9</v>
      </c>
      <c r="M93" s="60">
        <v>6</v>
      </c>
      <c r="N93" s="44">
        <v>2117</v>
      </c>
      <c r="O93" s="44" t="s">
        <v>1338</v>
      </c>
      <c r="P93" s="52"/>
      <c r="Q93" s="44"/>
      <c r="R93" s="167"/>
      <c r="S93" s="45"/>
      <c r="T93" s="49"/>
      <c r="U93" s="49"/>
      <c r="V93" s="49"/>
      <c r="W93" s="49"/>
      <c r="X93" s="49"/>
      <c r="Y93" s="24"/>
    </row>
    <row r="94" spans="1:25">
      <c r="A94" s="5"/>
      <c r="B94" s="26"/>
      <c r="C94" s="39" t="s">
        <v>2002</v>
      </c>
      <c r="D94" s="39" t="s">
        <v>306</v>
      </c>
      <c r="E94" s="40">
        <v>2.625</v>
      </c>
      <c r="F94" s="40">
        <v>2.625</v>
      </c>
      <c r="G94" s="40">
        <v>0.75</v>
      </c>
      <c r="H94" s="40">
        <f t="shared" si="10"/>
        <v>4.125</v>
      </c>
      <c r="I94" s="40">
        <f t="shared" si="11"/>
        <v>4.125</v>
      </c>
      <c r="J94" s="38" t="s">
        <v>302</v>
      </c>
      <c r="K94" s="40">
        <f>3*H94</f>
        <v>12.375</v>
      </c>
      <c r="L94" s="40">
        <f>2*I94</f>
        <v>8.25</v>
      </c>
      <c r="M94" s="61">
        <v>6</v>
      </c>
      <c r="N94" s="38">
        <v>2117</v>
      </c>
      <c r="O94" s="38" t="s">
        <v>1338</v>
      </c>
      <c r="P94" s="51"/>
      <c r="Q94" s="38"/>
      <c r="R94" s="168"/>
      <c r="S94" s="39"/>
      <c r="T94" s="43"/>
      <c r="U94" s="43"/>
      <c r="V94" s="43"/>
      <c r="W94" s="43"/>
      <c r="X94" s="43"/>
      <c r="Y94" s="24"/>
    </row>
    <row r="95" spans="1:25">
      <c r="A95" s="5"/>
      <c r="B95" s="26"/>
      <c r="C95" s="45" t="s">
        <v>1951</v>
      </c>
      <c r="D95" s="45" t="s">
        <v>306</v>
      </c>
      <c r="E95" s="46">
        <v>2.625</v>
      </c>
      <c r="F95" s="46">
        <v>2.625</v>
      </c>
      <c r="G95" s="46">
        <v>0.75</v>
      </c>
      <c r="H95" s="46">
        <f t="shared" si="10"/>
        <v>4.125</v>
      </c>
      <c r="I95" s="46">
        <f t="shared" si="11"/>
        <v>4.125</v>
      </c>
      <c r="J95" s="44" t="s">
        <v>302</v>
      </c>
      <c r="K95" s="46">
        <f>4.125*2</f>
        <v>8.25</v>
      </c>
      <c r="L95" s="46">
        <f>4.125*3</f>
        <v>12.375</v>
      </c>
      <c r="M95" s="60">
        <v>6</v>
      </c>
      <c r="N95" s="44">
        <v>2117</v>
      </c>
      <c r="O95" s="44" t="s">
        <v>1338</v>
      </c>
      <c r="P95" s="48"/>
      <c r="Q95" s="44"/>
      <c r="R95" s="167"/>
      <c r="S95" s="45"/>
      <c r="T95" s="49"/>
      <c r="U95" s="49"/>
      <c r="V95" s="49"/>
      <c r="W95" s="49"/>
      <c r="X95" s="49"/>
      <c r="Y95" s="24"/>
    </row>
    <row r="96" spans="1:25">
      <c r="A96" s="5"/>
      <c r="B96" s="26"/>
      <c r="C96" s="39" t="s">
        <v>1822</v>
      </c>
      <c r="D96" s="39" t="s">
        <v>489</v>
      </c>
      <c r="E96" s="40">
        <v>2.5</v>
      </c>
      <c r="F96" s="40">
        <v>2.5</v>
      </c>
      <c r="G96" s="40">
        <v>0.375</v>
      </c>
      <c r="H96" s="40">
        <f t="shared" si="10"/>
        <v>3.25</v>
      </c>
      <c r="I96" s="40">
        <f t="shared" si="11"/>
        <v>3.25</v>
      </c>
      <c r="J96" s="38" t="s">
        <v>302</v>
      </c>
      <c r="K96" s="40">
        <v>6.75</v>
      </c>
      <c r="L96" s="40">
        <v>3.25</v>
      </c>
      <c r="M96" s="61">
        <v>2</v>
      </c>
      <c r="N96" s="38">
        <v>2117</v>
      </c>
      <c r="O96" s="38" t="s">
        <v>1338</v>
      </c>
      <c r="P96" s="51"/>
      <c r="Q96" s="38"/>
      <c r="R96" s="168"/>
      <c r="S96" s="39" t="s">
        <v>307</v>
      </c>
      <c r="T96" s="43" t="s">
        <v>307</v>
      </c>
      <c r="U96" s="43"/>
      <c r="V96" s="43"/>
      <c r="W96" s="43"/>
      <c r="X96" s="43"/>
      <c r="Y96" s="24"/>
    </row>
    <row r="97" spans="1:25">
      <c r="A97" s="5"/>
      <c r="B97" s="26"/>
      <c r="C97" s="45" t="s">
        <v>1844</v>
      </c>
      <c r="D97" s="45" t="s">
        <v>306</v>
      </c>
      <c r="E97" s="46">
        <v>2.71875</v>
      </c>
      <c r="F97" s="46">
        <v>2.71875</v>
      </c>
      <c r="G97" s="46">
        <v>0.75</v>
      </c>
      <c r="H97" s="46">
        <f>E97+G97*2</f>
        <v>4.21875</v>
      </c>
      <c r="I97" s="46">
        <f>F97+G97*2</f>
        <v>4.21875</v>
      </c>
      <c r="J97" s="44" t="s">
        <v>302</v>
      </c>
      <c r="K97" s="46">
        <f>H97</f>
        <v>4.21875</v>
      </c>
      <c r="L97" s="46">
        <f>I97</f>
        <v>4.21875</v>
      </c>
      <c r="M97" s="60">
        <v>1</v>
      </c>
      <c r="N97" s="44">
        <v>2117</v>
      </c>
      <c r="O97" s="44" t="s">
        <v>1338</v>
      </c>
      <c r="P97" s="52"/>
      <c r="Q97" s="44"/>
      <c r="R97" s="167"/>
      <c r="S97" s="45"/>
      <c r="T97" s="49"/>
      <c r="U97" s="49"/>
      <c r="V97" s="49"/>
      <c r="W97" s="49"/>
      <c r="X97" s="49"/>
      <c r="Y97" s="24"/>
    </row>
    <row r="98" spans="1:25">
      <c r="A98" s="5"/>
      <c r="B98" s="26"/>
      <c r="C98" s="39" t="s">
        <v>1950</v>
      </c>
      <c r="D98" s="39" t="s">
        <v>1788</v>
      </c>
      <c r="E98" s="40">
        <v>2.5</v>
      </c>
      <c r="F98" s="40">
        <v>2.5</v>
      </c>
      <c r="G98" s="40">
        <v>1.8125</v>
      </c>
      <c r="H98" s="40">
        <f t="shared" ref="H98:H140" si="14">(E98+G98*2)</f>
        <v>6.125</v>
      </c>
      <c r="I98" s="40">
        <f t="shared" ref="I98:I140" si="15">(F98+G98*2)</f>
        <v>6.125</v>
      </c>
      <c r="J98" s="38" t="s">
        <v>302</v>
      </c>
      <c r="K98" s="40">
        <v>6.125</v>
      </c>
      <c r="L98" s="40">
        <v>6.125</v>
      </c>
      <c r="M98" s="61">
        <v>1</v>
      </c>
      <c r="N98" s="38">
        <v>2117</v>
      </c>
      <c r="O98" s="38" t="s">
        <v>1338</v>
      </c>
      <c r="P98" s="51"/>
      <c r="Q98" s="38"/>
      <c r="R98" s="168"/>
      <c r="S98" s="39"/>
      <c r="T98" s="43"/>
      <c r="U98" s="43"/>
      <c r="V98" s="43"/>
      <c r="W98" s="43"/>
      <c r="X98" s="43"/>
      <c r="Y98" s="24"/>
    </row>
    <row r="99" spans="1:25">
      <c r="A99" s="5"/>
      <c r="B99" s="26"/>
      <c r="C99" s="45" t="s">
        <v>81</v>
      </c>
      <c r="D99" s="45" t="s">
        <v>80</v>
      </c>
      <c r="E99" s="46">
        <v>2.5</v>
      </c>
      <c r="F99" s="46">
        <v>2.5</v>
      </c>
      <c r="G99" s="46">
        <v>1.375</v>
      </c>
      <c r="H99" s="46">
        <f t="shared" si="14"/>
        <v>5.25</v>
      </c>
      <c r="I99" s="46">
        <f t="shared" si="15"/>
        <v>5.25</v>
      </c>
      <c r="J99" s="44" t="s">
        <v>302</v>
      </c>
      <c r="K99" s="46">
        <f>2*H99</f>
        <v>10.5</v>
      </c>
      <c r="L99" s="46">
        <f>2*I99</f>
        <v>10.5</v>
      </c>
      <c r="M99" s="60">
        <v>4</v>
      </c>
      <c r="N99" s="44">
        <v>2117</v>
      </c>
      <c r="O99" s="44" t="s">
        <v>1338</v>
      </c>
      <c r="P99" s="52"/>
      <c r="Q99" s="44"/>
      <c r="R99" s="167"/>
      <c r="S99" s="45"/>
      <c r="T99" s="49"/>
      <c r="U99" s="49"/>
      <c r="V99" s="49"/>
      <c r="W99" s="49"/>
      <c r="X99" s="49"/>
      <c r="Y99" s="24"/>
    </row>
    <row r="100" spans="1:25">
      <c r="A100" s="5"/>
      <c r="B100" s="26"/>
      <c r="C100" s="45" t="s">
        <v>2285</v>
      </c>
      <c r="D100" s="45" t="s">
        <v>301</v>
      </c>
      <c r="E100" s="46">
        <v>3.5</v>
      </c>
      <c r="F100" s="46">
        <v>3.5</v>
      </c>
      <c r="G100" s="46">
        <v>1</v>
      </c>
      <c r="H100" s="46">
        <f t="shared" si="14"/>
        <v>5.5</v>
      </c>
      <c r="I100" s="46">
        <f t="shared" si="15"/>
        <v>5.5</v>
      </c>
      <c r="J100" s="44" t="s">
        <v>318</v>
      </c>
      <c r="K100" s="46">
        <v>20.5</v>
      </c>
      <c r="L100" s="46">
        <v>14.25</v>
      </c>
      <c r="M100" s="60">
        <v>12</v>
      </c>
      <c r="N100" s="44">
        <v>2166</v>
      </c>
      <c r="O100" s="44" t="s">
        <v>2321</v>
      </c>
      <c r="P100" s="48"/>
      <c r="Q100" s="44"/>
      <c r="R100" s="167"/>
      <c r="S100" s="45"/>
      <c r="T100" s="49"/>
      <c r="U100" s="49"/>
      <c r="V100" s="49"/>
      <c r="W100" s="49"/>
      <c r="X100" s="49"/>
      <c r="Y100" s="24"/>
    </row>
    <row r="101" spans="1:25">
      <c r="A101" s="5"/>
      <c r="B101" s="26"/>
      <c r="C101" s="39" t="s">
        <v>1138</v>
      </c>
      <c r="D101" s="39" t="s">
        <v>301</v>
      </c>
      <c r="E101" s="40">
        <v>3.5</v>
      </c>
      <c r="F101" s="40">
        <v>3.5</v>
      </c>
      <c r="G101" s="40">
        <v>1</v>
      </c>
      <c r="H101" s="40">
        <f t="shared" si="14"/>
        <v>5.5</v>
      </c>
      <c r="I101" s="40">
        <f t="shared" si="15"/>
        <v>5.5</v>
      </c>
      <c r="J101" s="38" t="s">
        <v>302</v>
      </c>
      <c r="K101" s="40">
        <v>5.5</v>
      </c>
      <c r="L101" s="40">
        <v>11</v>
      </c>
      <c r="M101" s="61">
        <v>2</v>
      </c>
      <c r="N101" s="38">
        <v>2166</v>
      </c>
      <c r="O101" s="38" t="s">
        <v>1338</v>
      </c>
      <c r="P101" s="57">
        <v>44389</v>
      </c>
      <c r="Q101" s="38"/>
      <c r="R101" s="168"/>
      <c r="S101" s="39" t="s">
        <v>303</v>
      </c>
      <c r="T101" s="43" t="s">
        <v>1139</v>
      </c>
      <c r="U101" s="43"/>
      <c r="V101" s="43"/>
      <c r="W101" s="43"/>
      <c r="X101" s="43"/>
      <c r="Y101" s="24"/>
    </row>
    <row r="102" spans="1:25">
      <c r="A102" s="5"/>
      <c r="B102" s="26"/>
      <c r="C102" s="45" t="s">
        <v>1140</v>
      </c>
      <c r="D102" s="45" t="s">
        <v>306</v>
      </c>
      <c r="E102" s="46">
        <v>3.625</v>
      </c>
      <c r="F102" s="46">
        <v>3.625</v>
      </c>
      <c r="G102" s="46">
        <v>0.5625</v>
      </c>
      <c r="H102" s="46">
        <f t="shared" si="14"/>
        <v>4.75</v>
      </c>
      <c r="I102" s="46">
        <f t="shared" si="15"/>
        <v>4.75</v>
      </c>
      <c r="J102" s="44" t="s">
        <v>302</v>
      </c>
      <c r="K102" s="46">
        <f>H102*2</f>
        <v>9.5</v>
      </c>
      <c r="L102" s="46">
        <f>I102*3</f>
        <v>14.25</v>
      </c>
      <c r="M102" s="60">
        <v>6</v>
      </c>
      <c r="N102" s="44">
        <v>2166</v>
      </c>
      <c r="O102" s="44" t="s">
        <v>1338</v>
      </c>
      <c r="P102" s="53">
        <v>44389</v>
      </c>
      <c r="Q102" s="44"/>
      <c r="R102" s="167"/>
      <c r="S102" s="45" t="s">
        <v>307</v>
      </c>
      <c r="T102" s="49" t="s">
        <v>307</v>
      </c>
      <c r="U102" s="49"/>
      <c r="V102" s="49"/>
      <c r="W102" s="49"/>
      <c r="X102" s="49"/>
      <c r="Y102" s="24"/>
    </row>
    <row r="103" spans="1:25">
      <c r="A103" s="5"/>
      <c r="B103" s="26"/>
      <c r="C103" s="39" t="s">
        <v>2361</v>
      </c>
      <c r="D103" s="39" t="s">
        <v>2025</v>
      </c>
      <c r="E103" s="40">
        <v>12.625</v>
      </c>
      <c r="F103" s="40">
        <v>12.625</v>
      </c>
      <c r="G103" s="40">
        <v>0.8125</v>
      </c>
      <c r="H103" s="40">
        <f t="shared" si="14"/>
        <v>14.25</v>
      </c>
      <c r="I103" s="40">
        <f t="shared" si="15"/>
        <v>14.25</v>
      </c>
      <c r="J103" s="38" t="s">
        <v>302</v>
      </c>
      <c r="K103" s="40">
        <v>28.75</v>
      </c>
      <c r="L103" s="40">
        <v>14.375</v>
      </c>
      <c r="M103" s="61">
        <v>2</v>
      </c>
      <c r="N103" s="38">
        <v>3004</v>
      </c>
      <c r="O103" s="38" t="s">
        <v>1351</v>
      </c>
      <c r="P103" s="57">
        <v>42823</v>
      </c>
      <c r="Q103" s="65"/>
      <c r="R103" s="168"/>
      <c r="S103" s="39"/>
      <c r="T103" s="43"/>
      <c r="U103" s="43"/>
      <c r="V103" s="43"/>
      <c r="W103" s="43"/>
      <c r="X103" s="43"/>
      <c r="Y103" s="24"/>
    </row>
    <row r="104" spans="1:25">
      <c r="A104" s="5"/>
      <c r="B104" s="26"/>
      <c r="C104" s="45" t="s">
        <v>2362</v>
      </c>
      <c r="D104" s="45" t="s">
        <v>301</v>
      </c>
      <c r="E104" s="46">
        <v>12.5</v>
      </c>
      <c r="F104" s="46">
        <v>12.5</v>
      </c>
      <c r="G104" s="46">
        <v>2</v>
      </c>
      <c r="H104" s="46">
        <f t="shared" si="14"/>
        <v>16.5</v>
      </c>
      <c r="I104" s="46">
        <f t="shared" si="15"/>
        <v>16.5</v>
      </c>
      <c r="J104" s="44" t="s">
        <v>302</v>
      </c>
      <c r="K104" s="46">
        <v>16.5</v>
      </c>
      <c r="L104" s="46">
        <v>16.5</v>
      </c>
      <c r="M104" s="60">
        <v>1</v>
      </c>
      <c r="N104" s="44">
        <v>3004</v>
      </c>
      <c r="O104" s="44" t="s">
        <v>1351</v>
      </c>
      <c r="P104" s="53">
        <v>42823</v>
      </c>
      <c r="Q104" s="66"/>
      <c r="R104" s="167"/>
      <c r="S104" s="45"/>
      <c r="T104" s="49"/>
      <c r="U104" s="49"/>
      <c r="V104" s="49"/>
      <c r="W104" s="49"/>
      <c r="X104" s="49"/>
      <c r="Y104" s="24"/>
    </row>
    <row r="105" spans="1:25">
      <c r="A105" s="5"/>
      <c r="B105" s="26"/>
      <c r="C105" s="45" t="s">
        <v>2439</v>
      </c>
      <c r="D105" s="45" t="s">
        <v>301</v>
      </c>
      <c r="E105" s="46">
        <v>6</v>
      </c>
      <c r="F105" s="46">
        <v>3</v>
      </c>
      <c r="G105" s="46">
        <v>1.5</v>
      </c>
      <c r="H105" s="46">
        <f t="shared" si="14"/>
        <v>9</v>
      </c>
      <c r="I105" s="46">
        <f t="shared" si="15"/>
        <v>6</v>
      </c>
      <c r="J105" s="44" t="s">
        <v>318</v>
      </c>
      <c r="K105" s="46">
        <v>18.375</v>
      </c>
      <c r="L105" s="46">
        <v>24.375</v>
      </c>
      <c r="M105" s="60">
        <v>8</v>
      </c>
      <c r="N105" s="44">
        <v>3038</v>
      </c>
      <c r="O105" s="44" t="s">
        <v>1351</v>
      </c>
      <c r="P105" s="52" t="s">
        <v>2440</v>
      </c>
      <c r="Q105" s="66"/>
      <c r="R105" s="167"/>
      <c r="S105" s="45"/>
      <c r="T105" s="49"/>
      <c r="U105" s="49"/>
      <c r="V105" s="49"/>
      <c r="W105" s="49"/>
      <c r="X105" s="49"/>
      <c r="Y105" s="24"/>
    </row>
    <row r="106" spans="1:25">
      <c r="A106" s="5"/>
      <c r="B106" s="26"/>
      <c r="C106" s="45" t="s">
        <v>803</v>
      </c>
      <c r="D106" s="45" t="s">
        <v>2025</v>
      </c>
      <c r="E106" s="46">
        <v>3.5</v>
      </c>
      <c r="F106" s="46">
        <v>3.25</v>
      </c>
      <c r="G106" s="46">
        <v>0.625</v>
      </c>
      <c r="H106" s="46">
        <f t="shared" si="14"/>
        <v>4.75</v>
      </c>
      <c r="I106" s="46">
        <f t="shared" si="15"/>
        <v>4.5</v>
      </c>
      <c r="J106" s="44"/>
      <c r="K106" s="46">
        <f>H106*2</f>
        <v>9.5</v>
      </c>
      <c r="L106" s="46">
        <f>I106*2</f>
        <v>9</v>
      </c>
      <c r="M106" s="60">
        <v>4</v>
      </c>
      <c r="N106" s="44">
        <v>3219</v>
      </c>
      <c r="O106" s="44" t="s">
        <v>1338</v>
      </c>
      <c r="P106" s="52"/>
      <c r="Q106" s="44"/>
      <c r="R106" s="167"/>
      <c r="S106" s="45"/>
      <c r="T106" s="49"/>
      <c r="U106" s="49"/>
      <c r="V106" s="49"/>
      <c r="W106" s="49"/>
      <c r="X106" s="49"/>
      <c r="Y106" s="24"/>
    </row>
    <row r="107" spans="1:25">
      <c r="A107" s="5"/>
      <c r="B107" s="26"/>
      <c r="C107" s="39" t="s">
        <v>804</v>
      </c>
      <c r="D107" s="39" t="s">
        <v>2026</v>
      </c>
      <c r="E107" s="40">
        <v>3.375</v>
      </c>
      <c r="F107" s="40">
        <v>3.125</v>
      </c>
      <c r="G107" s="40">
        <v>1.125</v>
      </c>
      <c r="H107" s="40">
        <f t="shared" si="14"/>
        <v>5.625</v>
      </c>
      <c r="I107" s="40">
        <f t="shared" si="15"/>
        <v>5.375</v>
      </c>
      <c r="J107" s="38"/>
      <c r="K107" s="40">
        <f>H107*2</f>
        <v>11.25</v>
      </c>
      <c r="L107" s="40">
        <f>I107*2</f>
        <v>10.75</v>
      </c>
      <c r="M107" s="61">
        <v>4</v>
      </c>
      <c r="N107" s="38">
        <v>3219</v>
      </c>
      <c r="O107" s="38" t="s">
        <v>1338</v>
      </c>
      <c r="P107" s="51"/>
      <c r="Q107" s="38"/>
      <c r="R107" s="168"/>
      <c r="S107" s="39"/>
      <c r="T107" s="43"/>
      <c r="U107" s="43"/>
      <c r="V107" s="43"/>
      <c r="W107" s="43"/>
      <c r="X107" s="43"/>
      <c r="Y107" s="24"/>
    </row>
    <row r="108" spans="1:25">
      <c r="A108" s="5"/>
      <c r="B108" s="26"/>
      <c r="C108" s="45" t="s">
        <v>2293</v>
      </c>
      <c r="D108" s="45" t="s">
        <v>301</v>
      </c>
      <c r="E108" s="46">
        <v>4.3125</v>
      </c>
      <c r="F108" s="46">
        <v>4.25</v>
      </c>
      <c r="G108" s="46">
        <v>1.25</v>
      </c>
      <c r="H108" s="46">
        <f t="shared" si="14"/>
        <v>6.8125</v>
      </c>
      <c r="I108" s="46">
        <f t="shared" si="15"/>
        <v>6.75</v>
      </c>
      <c r="J108" s="44" t="s">
        <v>318</v>
      </c>
      <c r="K108" s="46">
        <v>13.75</v>
      </c>
      <c r="L108" s="46">
        <v>27</v>
      </c>
      <c r="M108" s="60">
        <v>8</v>
      </c>
      <c r="N108" s="44">
        <v>3262</v>
      </c>
      <c r="O108" s="44" t="s">
        <v>1351</v>
      </c>
      <c r="P108" s="52"/>
      <c r="Q108" s="66"/>
      <c r="R108" s="167"/>
      <c r="S108" s="45"/>
      <c r="T108" s="49"/>
      <c r="U108" s="49"/>
      <c r="V108" s="49"/>
      <c r="W108" s="49"/>
      <c r="X108" s="49"/>
      <c r="Y108" s="24"/>
    </row>
    <row r="109" spans="1:25">
      <c r="A109" s="5"/>
      <c r="B109" s="26"/>
      <c r="C109" s="45" t="s">
        <v>2434</v>
      </c>
      <c r="D109" s="45" t="s">
        <v>2025</v>
      </c>
      <c r="E109" s="46">
        <v>9.5625</v>
      </c>
      <c r="F109" s="46">
        <v>6.375</v>
      </c>
      <c r="G109" s="46">
        <v>2</v>
      </c>
      <c r="H109" s="46">
        <f t="shared" si="14"/>
        <v>13.5625</v>
      </c>
      <c r="I109" s="46">
        <f t="shared" si="15"/>
        <v>10.375</v>
      </c>
      <c r="J109" s="44"/>
      <c r="K109" s="46">
        <v>20.874199999999998</v>
      </c>
      <c r="L109" s="46">
        <v>13.625</v>
      </c>
      <c r="M109" s="60">
        <v>2</v>
      </c>
      <c r="N109" s="44">
        <v>3301</v>
      </c>
      <c r="O109" s="44" t="s">
        <v>1482</v>
      </c>
      <c r="P109" s="52"/>
      <c r="Q109" s="44"/>
      <c r="R109" s="167"/>
      <c r="S109" s="45"/>
      <c r="T109" s="49"/>
      <c r="U109" s="49"/>
      <c r="V109" s="49"/>
      <c r="W109" s="49"/>
      <c r="X109" s="49"/>
      <c r="Y109" s="24"/>
    </row>
    <row r="110" spans="1:25">
      <c r="A110" s="5"/>
      <c r="B110" s="26"/>
      <c r="C110" s="39" t="s">
        <v>2435</v>
      </c>
      <c r="D110" s="39" t="s">
        <v>301</v>
      </c>
      <c r="E110" s="40">
        <v>9.4375</v>
      </c>
      <c r="F110" s="40">
        <v>6.25</v>
      </c>
      <c r="G110" s="40">
        <v>3.75</v>
      </c>
      <c r="H110" s="40">
        <f t="shared" si="14"/>
        <v>16.9375</v>
      </c>
      <c r="I110" s="40">
        <f t="shared" si="15"/>
        <v>13.75</v>
      </c>
      <c r="J110" s="38"/>
      <c r="K110" s="40">
        <v>27.5</v>
      </c>
      <c r="L110" s="40">
        <v>16.935099999999998</v>
      </c>
      <c r="M110" s="61">
        <v>2</v>
      </c>
      <c r="N110" s="38">
        <v>3301</v>
      </c>
      <c r="O110" s="38" t="s">
        <v>1482</v>
      </c>
      <c r="P110" s="51"/>
      <c r="Q110" s="38"/>
      <c r="R110" s="168"/>
      <c r="S110" s="39"/>
      <c r="T110" s="43"/>
      <c r="U110" s="43"/>
      <c r="V110" s="43"/>
      <c r="W110" s="43"/>
      <c r="X110" s="43"/>
      <c r="Y110" s="24"/>
    </row>
    <row r="111" spans="1:25">
      <c r="A111" s="5"/>
      <c r="B111" s="26"/>
      <c r="C111" s="45" t="s">
        <v>2283</v>
      </c>
      <c r="D111" s="45" t="s">
        <v>2025</v>
      </c>
      <c r="E111" s="46">
        <v>6.6529999999999996</v>
      </c>
      <c r="F111" s="46">
        <v>2.125</v>
      </c>
      <c r="G111" s="46">
        <v>0.78100000000000003</v>
      </c>
      <c r="H111" s="46">
        <f t="shared" si="14"/>
        <v>8.2149999999999999</v>
      </c>
      <c r="I111" s="46">
        <f t="shared" si="15"/>
        <v>3.6870000000000003</v>
      </c>
      <c r="J111" s="44"/>
      <c r="K111" s="46">
        <v>11.058999999999999</v>
      </c>
      <c r="L111" s="46">
        <v>8.2780000000000005</v>
      </c>
      <c r="M111" s="60">
        <v>3</v>
      </c>
      <c r="N111" s="44">
        <v>3330</v>
      </c>
      <c r="O111" s="44" t="s">
        <v>1338</v>
      </c>
      <c r="P111" s="53">
        <v>42452</v>
      </c>
      <c r="Q111" s="44"/>
      <c r="R111" s="167"/>
      <c r="S111" s="45"/>
      <c r="T111" s="49"/>
      <c r="U111" s="49"/>
      <c r="V111" s="49"/>
      <c r="W111" s="49"/>
      <c r="X111" s="49"/>
      <c r="Y111" s="24"/>
    </row>
    <row r="112" spans="1:25">
      <c r="A112" s="5"/>
      <c r="B112" s="26"/>
      <c r="C112" s="39" t="s">
        <v>2284</v>
      </c>
      <c r="D112" s="39" t="s">
        <v>301</v>
      </c>
      <c r="E112" s="40">
        <v>6.5</v>
      </c>
      <c r="F112" s="40">
        <v>1.986</v>
      </c>
      <c r="G112" s="40">
        <v>1</v>
      </c>
      <c r="H112" s="40">
        <f t="shared" si="14"/>
        <v>8.5</v>
      </c>
      <c r="I112" s="40">
        <f t="shared" si="15"/>
        <v>3.9859999999999998</v>
      </c>
      <c r="J112" s="38"/>
      <c r="K112" s="40">
        <v>11.958</v>
      </c>
      <c r="L112" s="40">
        <v>8.5</v>
      </c>
      <c r="M112" s="61">
        <v>3</v>
      </c>
      <c r="N112" s="38">
        <v>3330</v>
      </c>
      <c r="O112" s="38" t="s">
        <v>1338</v>
      </c>
      <c r="P112" s="57">
        <v>42452</v>
      </c>
      <c r="Q112" s="38"/>
      <c r="R112" s="168"/>
      <c r="S112" s="39"/>
      <c r="T112" s="43"/>
      <c r="U112" s="43"/>
      <c r="V112" s="43"/>
      <c r="W112" s="43"/>
      <c r="X112" s="43"/>
      <c r="Y112" s="24"/>
    </row>
    <row r="113" spans="1:25">
      <c r="A113" s="5"/>
      <c r="B113" s="26"/>
      <c r="C113" s="100" t="s">
        <v>2700</v>
      </c>
      <c r="D113" s="100" t="s">
        <v>2025</v>
      </c>
      <c r="E113" s="101">
        <v>1.903</v>
      </c>
      <c r="F113" s="101">
        <v>1.528</v>
      </c>
      <c r="G113" s="101">
        <v>0.625</v>
      </c>
      <c r="H113" s="101">
        <f t="shared" si="14"/>
        <v>3.153</v>
      </c>
      <c r="I113" s="101">
        <f t="shared" si="15"/>
        <v>2.778</v>
      </c>
      <c r="J113" s="99" t="s">
        <v>302</v>
      </c>
      <c r="K113" s="101">
        <v>12.611000000000001</v>
      </c>
      <c r="L113" s="101">
        <v>8.3330000000000002</v>
      </c>
      <c r="M113" s="132">
        <v>12</v>
      </c>
      <c r="N113" s="99">
        <v>3379</v>
      </c>
      <c r="O113" s="99" t="s">
        <v>1338</v>
      </c>
      <c r="P113" s="108">
        <v>44852</v>
      </c>
      <c r="Q113" s="99" t="s">
        <v>2738</v>
      </c>
      <c r="R113" s="166"/>
      <c r="S113" s="100"/>
      <c r="T113" s="105"/>
      <c r="U113" s="105"/>
      <c r="V113" s="105"/>
      <c r="W113" s="105"/>
      <c r="X113" s="105"/>
      <c r="Y113" s="24"/>
    </row>
    <row r="114" spans="1:25">
      <c r="A114" s="5"/>
      <c r="B114" s="26"/>
      <c r="C114" s="100" t="s">
        <v>2701</v>
      </c>
      <c r="D114" s="100" t="s">
        <v>2026</v>
      </c>
      <c r="E114" s="101">
        <v>1.75</v>
      </c>
      <c r="F114" s="101">
        <v>1.375</v>
      </c>
      <c r="G114" s="101">
        <v>1.252</v>
      </c>
      <c r="H114" s="101">
        <f t="shared" si="14"/>
        <v>4.2539999999999996</v>
      </c>
      <c r="I114" s="101">
        <f t="shared" si="15"/>
        <v>3.879</v>
      </c>
      <c r="J114" s="99" t="s">
        <v>302</v>
      </c>
      <c r="K114" s="101">
        <v>12.757</v>
      </c>
      <c r="L114" s="101">
        <v>7.7539999999999996</v>
      </c>
      <c r="M114" s="132">
        <v>6</v>
      </c>
      <c r="N114" s="99">
        <v>3379</v>
      </c>
      <c r="O114" s="99" t="s">
        <v>1338</v>
      </c>
      <c r="P114" s="108">
        <v>44852</v>
      </c>
      <c r="Q114" s="99" t="s">
        <v>2738</v>
      </c>
      <c r="R114" s="166"/>
      <c r="S114" s="100"/>
      <c r="T114" s="105"/>
      <c r="U114" s="105"/>
      <c r="V114" s="105"/>
      <c r="W114" s="105"/>
      <c r="X114" s="105"/>
      <c r="Y114" s="24"/>
    </row>
    <row r="115" spans="1:25">
      <c r="A115" s="5"/>
      <c r="B115" s="26"/>
      <c r="C115" s="45" t="s">
        <v>2384</v>
      </c>
      <c r="D115" s="45" t="s">
        <v>301</v>
      </c>
      <c r="E115" s="46">
        <v>1.875</v>
      </c>
      <c r="F115" s="46">
        <v>1.875</v>
      </c>
      <c r="G115" s="46">
        <v>0.875</v>
      </c>
      <c r="H115" s="46">
        <f t="shared" si="14"/>
        <v>3.625</v>
      </c>
      <c r="I115" s="46">
        <f t="shared" si="15"/>
        <v>3.625</v>
      </c>
      <c r="J115" s="44"/>
      <c r="K115" s="46">
        <f>I115*2</f>
        <v>7.25</v>
      </c>
      <c r="L115" s="46">
        <f>H115*2</f>
        <v>7.25</v>
      </c>
      <c r="M115" s="60">
        <v>4</v>
      </c>
      <c r="N115" s="44">
        <v>3381</v>
      </c>
      <c r="O115" s="44" t="s">
        <v>1338</v>
      </c>
      <c r="P115" s="53">
        <v>43195</v>
      </c>
      <c r="Q115" s="44"/>
      <c r="R115" s="167"/>
      <c r="S115" s="45"/>
      <c r="T115" s="49"/>
      <c r="U115" s="49"/>
      <c r="V115" s="49"/>
      <c r="W115" s="49"/>
      <c r="X115" s="49"/>
      <c r="Y115" s="24"/>
    </row>
    <row r="116" spans="1:25">
      <c r="A116" s="5"/>
      <c r="B116" s="26"/>
      <c r="C116" s="39" t="s">
        <v>2405</v>
      </c>
      <c r="D116" s="39" t="s">
        <v>2025</v>
      </c>
      <c r="E116" s="40">
        <v>1.875</v>
      </c>
      <c r="F116" s="40">
        <v>1.875</v>
      </c>
      <c r="G116" s="40">
        <v>0.5</v>
      </c>
      <c r="H116" s="40">
        <f t="shared" si="14"/>
        <v>2.875</v>
      </c>
      <c r="I116" s="40">
        <f t="shared" si="15"/>
        <v>2.875</v>
      </c>
      <c r="J116" s="38"/>
      <c r="K116" s="40">
        <f>I116*2</f>
        <v>5.75</v>
      </c>
      <c r="L116" s="40">
        <f>H116*2</f>
        <v>5.75</v>
      </c>
      <c r="M116" s="61">
        <v>4</v>
      </c>
      <c r="N116" s="38">
        <v>3381</v>
      </c>
      <c r="O116" s="38" t="s">
        <v>1338</v>
      </c>
      <c r="P116" s="57"/>
      <c r="Q116" s="38"/>
      <c r="R116" s="168"/>
      <c r="S116" s="39"/>
      <c r="T116" s="43"/>
      <c r="U116" s="43"/>
      <c r="V116" s="43"/>
      <c r="W116" s="43"/>
      <c r="X116" s="43"/>
      <c r="Y116" s="24"/>
    </row>
    <row r="117" spans="1:25">
      <c r="A117" s="5"/>
      <c r="B117" s="26"/>
      <c r="C117" s="45" t="s">
        <v>2181</v>
      </c>
      <c r="D117" s="45" t="s">
        <v>306</v>
      </c>
      <c r="E117" s="46">
        <v>4.25</v>
      </c>
      <c r="F117" s="46">
        <v>2.25</v>
      </c>
      <c r="G117" s="46">
        <v>1.25</v>
      </c>
      <c r="H117" s="46">
        <f t="shared" si="14"/>
        <v>6.75</v>
      </c>
      <c r="I117" s="46">
        <f t="shared" si="15"/>
        <v>4.75</v>
      </c>
      <c r="J117" s="44"/>
      <c r="K117" s="46">
        <v>14.25</v>
      </c>
      <c r="L117" s="46">
        <v>6.75</v>
      </c>
      <c r="M117" s="60">
        <v>3</v>
      </c>
      <c r="N117" s="44">
        <v>3399</v>
      </c>
      <c r="O117" s="44" t="s">
        <v>1338</v>
      </c>
      <c r="P117" s="52" t="s">
        <v>2183</v>
      </c>
      <c r="Q117" s="66"/>
      <c r="R117" s="167"/>
      <c r="S117" s="45"/>
      <c r="T117" s="49"/>
      <c r="U117" s="49"/>
      <c r="V117" s="49"/>
      <c r="W117" s="49"/>
      <c r="X117" s="49"/>
      <c r="Y117" s="24"/>
    </row>
    <row r="118" spans="1:25">
      <c r="A118" s="5"/>
      <c r="B118" s="26"/>
      <c r="C118" s="39" t="s">
        <v>2182</v>
      </c>
      <c r="D118" s="39" t="s">
        <v>301</v>
      </c>
      <c r="E118" s="40">
        <v>4.1093999999999999</v>
      </c>
      <c r="F118" s="40">
        <v>2.1093999999999999</v>
      </c>
      <c r="G118" s="40">
        <v>3</v>
      </c>
      <c r="H118" s="40">
        <f t="shared" si="14"/>
        <v>10.109400000000001</v>
      </c>
      <c r="I118" s="40">
        <f t="shared" si="15"/>
        <v>8.1094000000000008</v>
      </c>
      <c r="J118" s="38"/>
      <c r="K118" s="40">
        <v>16.218800000000002</v>
      </c>
      <c r="L118" s="40">
        <v>10.109400000000001</v>
      </c>
      <c r="M118" s="61">
        <v>2</v>
      </c>
      <c r="N118" s="38">
        <v>3399</v>
      </c>
      <c r="O118" s="38" t="s">
        <v>1338</v>
      </c>
      <c r="P118" s="51" t="s">
        <v>2183</v>
      </c>
      <c r="Q118" s="65"/>
      <c r="R118" s="168"/>
      <c r="S118" s="39"/>
      <c r="T118" s="43"/>
      <c r="U118" s="43"/>
      <c r="V118" s="43"/>
      <c r="W118" s="43"/>
      <c r="X118" s="43"/>
      <c r="Y118" s="24"/>
    </row>
    <row r="119" spans="1:25">
      <c r="A119" s="5"/>
      <c r="B119" s="26"/>
      <c r="C119" s="45" t="s">
        <v>2180</v>
      </c>
      <c r="D119" s="45" t="s">
        <v>2026</v>
      </c>
      <c r="E119" s="46">
        <v>7.3593999999999999</v>
      </c>
      <c r="F119" s="46">
        <v>4.6093999999999999</v>
      </c>
      <c r="G119" s="46">
        <v>1.6875</v>
      </c>
      <c r="H119" s="46">
        <f t="shared" si="14"/>
        <v>10.734400000000001</v>
      </c>
      <c r="I119" s="46">
        <f t="shared" si="15"/>
        <v>7.9843999999999999</v>
      </c>
      <c r="J119" s="44"/>
      <c r="K119" s="46">
        <f>I119</f>
        <v>7.9843999999999999</v>
      </c>
      <c r="L119" s="46">
        <f>H119</f>
        <v>10.734400000000001</v>
      </c>
      <c r="M119" s="60">
        <v>1</v>
      </c>
      <c r="N119" s="44">
        <v>3400</v>
      </c>
      <c r="O119" s="44" t="s">
        <v>1338</v>
      </c>
      <c r="P119" s="52"/>
      <c r="Q119" s="66"/>
      <c r="R119" s="167"/>
      <c r="S119" s="45"/>
      <c r="T119" s="49"/>
      <c r="U119" s="49"/>
      <c r="V119" s="49"/>
      <c r="W119" s="49"/>
      <c r="X119" s="49"/>
      <c r="Y119" s="24"/>
    </row>
    <row r="120" spans="1:25">
      <c r="A120" s="5"/>
      <c r="B120" s="26"/>
      <c r="C120" s="39" t="s">
        <v>2304</v>
      </c>
      <c r="D120" s="39" t="s">
        <v>2025</v>
      </c>
      <c r="E120" s="40">
        <v>7.5</v>
      </c>
      <c r="F120" s="40">
        <v>4.75</v>
      </c>
      <c r="G120" s="40">
        <v>1</v>
      </c>
      <c r="H120" s="40">
        <f t="shared" si="14"/>
        <v>9.5</v>
      </c>
      <c r="I120" s="40">
        <f t="shared" si="15"/>
        <v>6.75</v>
      </c>
      <c r="J120" s="38"/>
      <c r="K120" s="40">
        <f>I120</f>
        <v>6.75</v>
      </c>
      <c r="L120" s="40">
        <f>H120</f>
        <v>9.5</v>
      </c>
      <c r="M120" s="61">
        <v>1</v>
      </c>
      <c r="N120" s="38">
        <v>3400</v>
      </c>
      <c r="O120" s="38" t="s">
        <v>1338</v>
      </c>
      <c r="P120" s="51"/>
      <c r="Q120" s="65"/>
      <c r="R120" s="168"/>
      <c r="S120" s="39"/>
      <c r="T120" s="43"/>
      <c r="U120" s="43"/>
      <c r="V120" s="43"/>
      <c r="W120" s="43"/>
      <c r="X120" s="43"/>
      <c r="Y120" s="24"/>
    </row>
    <row r="121" spans="1:25">
      <c r="A121" s="5"/>
      <c r="B121" s="26"/>
      <c r="C121" s="45" t="s">
        <v>2176</v>
      </c>
      <c r="D121" s="45" t="s">
        <v>2025</v>
      </c>
      <c r="E121" s="46">
        <v>9.1562999999999999</v>
      </c>
      <c r="F121" s="46">
        <v>8.1562000000000001</v>
      </c>
      <c r="G121" s="46">
        <v>1</v>
      </c>
      <c r="H121" s="46">
        <f t="shared" si="14"/>
        <v>11.1563</v>
      </c>
      <c r="I121" s="46">
        <f t="shared" si="15"/>
        <v>10.1562</v>
      </c>
      <c r="J121" s="44"/>
      <c r="K121" s="46">
        <f>H121*1</f>
        <v>11.1563</v>
      </c>
      <c r="L121" s="46">
        <f>I121</f>
        <v>10.1562</v>
      </c>
      <c r="M121" s="60">
        <v>1</v>
      </c>
      <c r="N121" s="44">
        <v>3401</v>
      </c>
      <c r="O121" s="44" t="s">
        <v>1338</v>
      </c>
      <c r="P121" s="52"/>
      <c r="Q121" s="66"/>
      <c r="R121" s="167"/>
      <c r="S121" s="45"/>
      <c r="T121" s="49"/>
      <c r="U121" s="49"/>
      <c r="V121" s="49"/>
      <c r="W121" s="49"/>
      <c r="X121" s="49"/>
      <c r="Y121" s="24"/>
    </row>
    <row r="122" spans="1:25">
      <c r="A122" s="5"/>
      <c r="B122" s="26"/>
      <c r="C122" s="39" t="s">
        <v>2177</v>
      </c>
      <c r="D122" s="39" t="s">
        <v>301</v>
      </c>
      <c r="E122" s="40">
        <v>9.0312999999999999</v>
      </c>
      <c r="F122" s="40">
        <v>8.0312000000000001</v>
      </c>
      <c r="G122" s="40">
        <v>1.25</v>
      </c>
      <c r="H122" s="40">
        <f t="shared" si="14"/>
        <v>11.5313</v>
      </c>
      <c r="I122" s="40">
        <f t="shared" si="15"/>
        <v>10.5312</v>
      </c>
      <c r="J122" s="38"/>
      <c r="K122" s="40">
        <f>H122*1</f>
        <v>11.5313</v>
      </c>
      <c r="L122" s="40">
        <f>I122</f>
        <v>10.5312</v>
      </c>
      <c r="M122" s="61">
        <v>1</v>
      </c>
      <c r="N122" s="38">
        <v>3401</v>
      </c>
      <c r="O122" s="38" t="s">
        <v>1338</v>
      </c>
      <c r="P122" s="51"/>
      <c r="Q122" s="65"/>
      <c r="R122" s="168"/>
      <c r="S122" s="39"/>
      <c r="T122" s="43"/>
      <c r="U122" s="43"/>
      <c r="V122" s="43"/>
      <c r="W122" s="43"/>
      <c r="X122" s="43"/>
      <c r="Y122" s="24"/>
    </row>
    <row r="123" spans="1:25">
      <c r="A123" s="5"/>
      <c r="B123" s="26"/>
      <c r="C123" s="45" t="s">
        <v>2280</v>
      </c>
      <c r="D123" s="45" t="s">
        <v>2025</v>
      </c>
      <c r="E123" s="46">
        <v>9.0625</v>
      </c>
      <c r="F123" s="46">
        <v>2.5</v>
      </c>
      <c r="G123" s="46">
        <v>1</v>
      </c>
      <c r="H123" s="46">
        <f t="shared" si="14"/>
        <v>11.0625</v>
      </c>
      <c r="I123" s="46">
        <f t="shared" si="15"/>
        <v>4.5</v>
      </c>
      <c r="J123" s="44"/>
      <c r="K123" s="46">
        <f>H123*1</f>
        <v>11.0625</v>
      </c>
      <c r="L123" s="46">
        <f>I123</f>
        <v>4.5</v>
      </c>
      <c r="M123" s="60">
        <v>1</v>
      </c>
      <c r="N123" s="44">
        <v>3402</v>
      </c>
      <c r="O123" s="44" t="s">
        <v>1338</v>
      </c>
      <c r="P123" s="52"/>
      <c r="Q123" s="66"/>
      <c r="R123" s="167"/>
      <c r="S123" s="45"/>
      <c r="T123" s="49"/>
      <c r="U123" s="49"/>
      <c r="V123" s="49"/>
      <c r="W123" s="49"/>
      <c r="X123" s="49"/>
      <c r="Y123" s="24"/>
    </row>
    <row r="124" spans="1:25">
      <c r="A124" s="5"/>
      <c r="B124" s="26"/>
      <c r="C124" s="39" t="s">
        <v>2281</v>
      </c>
      <c r="D124" s="39" t="s">
        <v>301</v>
      </c>
      <c r="E124" s="40">
        <v>8.9219000000000008</v>
      </c>
      <c r="F124" s="40">
        <v>2.3593999999999999</v>
      </c>
      <c r="G124" s="40">
        <v>1.25</v>
      </c>
      <c r="H124" s="40">
        <f t="shared" si="14"/>
        <v>11.421900000000001</v>
      </c>
      <c r="I124" s="40">
        <f t="shared" si="15"/>
        <v>4.8593999999999999</v>
      </c>
      <c r="J124" s="38"/>
      <c r="K124" s="40">
        <f>H124*1</f>
        <v>11.421900000000001</v>
      </c>
      <c r="L124" s="40">
        <f>I124</f>
        <v>4.8593999999999999</v>
      </c>
      <c r="M124" s="61">
        <v>1</v>
      </c>
      <c r="N124" s="38">
        <v>3402</v>
      </c>
      <c r="O124" s="38" t="s">
        <v>1338</v>
      </c>
      <c r="P124" s="51"/>
      <c r="Q124" s="65"/>
      <c r="R124" s="168"/>
      <c r="S124" s="39"/>
      <c r="T124" s="43"/>
      <c r="U124" s="43"/>
      <c r="V124" s="43"/>
      <c r="W124" s="43"/>
      <c r="X124" s="43"/>
      <c r="Y124" s="24"/>
    </row>
    <row r="125" spans="1:25">
      <c r="A125" s="5"/>
      <c r="B125" s="26"/>
      <c r="C125" s="45" t="s">
        <v>1352</v>
      </c>
      <c r="D125" s="45" t="s">
        <v>2025</v>
      </c>
      <c r="E125" s="46">
        <v>5</v>
      </c>
      <c r="F125" s="46">
        <v>4</v>
      </c>
      <c r="G125" s="46">
        <v>1</v>
      </c>
      <c r="H125" s="46">
        <f t="shared" si="14"/>
        <v>7</v>
      </c>
      <c r="I125" s="46">
        <f t="shared" si="15"/>
        <v>6</v>
      </c>
      <c r="J125" s="44" t="s">
        <v>318</v>
      </c>
      <c r="K125" s="46">
        <v>14.625999999999999</v>
      </c>
      <c r="L125" s="46">
        <v>9.5</v>
      </c>
      <c r="M125" s="60">
        <v>2</v>
      </c>
      <c r="N125" s="44">
        <v>3418</v>
      </c>
      <c r="O125" s="44" t="s">
        <v>1338</v>
      </c>
      <c r="P125" s="52" t="s">
        <v>1361</v>
      </c>
      <c r="Q125" s="66"/>
      <c r="R125" s="167"/>
      <c r="S125" s="45"/>
      <c r="T125" s="49"/>
      <c r="U125" s="49"/>
      <c r="V125" s="49"/>
      <c r="W125" s="49"/>
      <c r="X125" s="49"/>
      <c r="Y125" s="24"/>
    </row>
    <row r="126" spans="1:25">
      <c r="A126" s="5"/>
      <c r="B126" s="26"/>
      <c r="C126" s="39" t="s">
        <v>1353</v>
      </c>
      <c r="D126" s="39" t="s">
        <v>94</v>
      </c>
      <c r="E126" s="40">
        <v>5</v>
      </c>
      <c r="F126" s="40">
        <v>4</v>
      </c>
      <c r="G126" s="40">
        <v>2.25</v>
      </c>
      <c r="H126" s="40">
        <f t="shared" si="14"/>
        <v>9.5</v>
      </c>
      <c r="I126" s="40">
        <f t="shared" si="15"/>
        <v>8.5</v>
      </c>
      <c r="J126" s="38" t="s">
        <v>318</v>
      </c>
      <c r="K126" s="40">
        <v>14.625999999999999</v>
      </c>
      <c r="L126" s="40">
        <v>9.5</v>
      </c>
      <c r="M126" s="61">
        <v>2</v>
      </c>
      <c r="N126" s="38">
        <v>3418</v>
      </c>
      <c r="O126" s="38" t="s">
        <v>1338</v>
      </c>
      <c r="P126" s="51" t="s">
        <v>1361</v>
      </c>
      <c r="Q126" s="65"/>
      <c r="R126" s="168"/>
      <c r="S126" s="39"/>
      <c r="T126" s="43"/>
      <c r="U126" s="43"/>
      <c r="V126" s="43"/>
      <c r="W126" s="43"/>
      <c r="X126" s="43"/>
      <c r="Y126" s="24"/>
    </row>
    <row r="127" spans="1:25">
      <c r="A127" s="5"/>
      <c r="B127" s="26"/>
      <c r="C127" s="39" t="s">
        <v>2388</v>
      </c>
      <c r="D127" s="39" t="s">
        <v>301</v>
      </c>
      <c r="E127" s="40">
        <v>4</v>
      </c>
      <c r="F127" s="40">
        <v>4</v>
      </c>
      <c r="G127" s="40">
        <v>3</v>
      </c>
      <c r="H127" s="40">
        <f t="shared" si="14"/>
        <v>10</v>
      </c>
      <c r="I127" s="40">
        <f t="shared" si="15"/>
        <v>10</v>
      </c>
      <c r="J127" s="38"/>
      <c r="K127" s="40">
        <f>H127</f>
        <v>10</v>
      </c>
      <c r="L127" s="40">
        <f>I127</f>
        <v>10</v>
      </c>
      <c r="M127" s="61">
        <v>1</v>
      </c>
      <c r="N127" s="38">
        <v>3425</v>
      </c>
      <c r="O127" s="38" t="s">
        <v>2318</v>
      </c>
      <c r="P127" s="51" t="s">
        <v>2389</v>
      </c>
      <c r="Q127" s="65"/>
      <c r="R127" s="168"/>
      <c r="S127" s="39"/>
      <c r="T127" s="43"/>
      <c r="U127" s="43"/>
      <c r="V127" s="43"/>
      <c r="W127" s="43"/>
      <c r="X127" s="43"/>
      <c r="Y127" s="24"/>
    </row>
    <row r="128" spans="1:25">
      <c r="A128" s="5"/>
      <c r="B128" s="26"/>
      <c r="C128" s="45" t="s">
        <v>1359</v>
      </c>
      <c r="D128" s="45" t="s">
        <v>2025</v>
      </c>
      <c r="E128" s="46">
        <v>6.4375</v>
      </c>
      <c r="F128" s="46">
        <v>4.3125</v>
      </c>
      <c r="G128" s="46">
        <v>0.625</v>
      </c>
      <c r="H128" s="46">
        <f t="shared" si="14"/>
        <v>7.6875</v>
      </c>
      <c r="I128" s="46">
        <f t="shared" si="15"/>
        <v>5.5625</v>
      </c>
      <c r="J128" s="44"/>
      <c r="K128" s="46">
        <v>11.25</v>
      </c>
      <c r="L128" s="46">
        <v>7.75</v>
      </c>
      <c r="M128" s="60">
        <v>2</v>
      </c>
      <c r="N128" s="44">
        <v>3427</v>
      </c>
      <c r="O128" s="44" t="s">
        <v>1338</v>
      </c>
      <c r="P128" s="52" t="s">
        <v>1361</v>
      </c>
      <c r="Q128" s="66"/>
      <c r="R128" s="167"/>
      <c r="S128" s="45"/>
      <c r="T128" s="49"/>
      <c r="U128" s="49"/>
      <c r="V128" s="49"/>
      <c r="W128" s="49"/>
      <c r="X128" s="49"/>
      <c r="Y128" s="24"/>
    </row>
    <row r="129" spans="1:25">
      <c r="A129" s="5"/>
      <c r="B129" s="26"/>
      <c r="C129" s="39" t="s">
        <v>1360</v>
      </c>
      <c r="D129" s="39" t="s">
        <v>301</v>
      </c>
      <c r="E129" s="40">
        <v>6.3125</v>
      </c>
      <c r="F129" s="40">
        <v>4.1875</v>
      </c>
      <c r="G129" s="40">
        <v>0.625</v>
      </c>
      <c r="H129" s="40">
        <f t="shared" si="14"/>
        <v>7.5625</v>
      </c>
      <c r="I129" s="40">
        <f t="shared" si="15"/>
        <v>5.4375</v>
      </c>
      <c r="J129" s="38"/>
      <c r="K129" s="40">
        <v>10.875</v>
      </c>
      <c r="L129" s="40">
        <v>7.5620000000000003</v>
      </c>
      <c r="M129" s="61">
        <v>2</v>
      </c>
      <c r="N129" s="38">
        <v>3427</v>
      </c>
      <c r="O129" s="38" t="s">
        <v>1338</v>
      </c>
      <c r="P129" s="51" t="s">
        <v>1361</v>
      </c>
      <c r="Q129" s="65"/>
      <c r="R129" s="168"/>
      <c r="S129" s="39"/>
      <c r="T129" s="43"/>
      <c r="U129" s="43"/>
      <c r="V129" s="43"/>
      <c r="W129" s="43"/>
      <c r="X129" s="43"/>
      <c r="Y129" s="24"/>
    </row>
    <row r="130" spans="1:25">
      <c r="A130" s="5"/>
      <c r="B130" s="26"/>
      <c r="C130" s="39" t="s">
        <v>2308</v>
      </c>
      <c r="D130" s="39" t="s">
        <v>306</v>
      </c>
      <c r="E130" s="40">
        <v>3.6875</v>
      </c>
      <c r="F130" s="40">
        <v>1.4375</v>
      </c>
      <c r="G130" s="40">
        <v>0.5</v>
      </c>
      <c r="H130" s="40">
        <f t="shared" si="14"/>
        <v>4.6875</v>
      </c>
      <c r="I130" s="40">
        <f t="shared" si="15"/>
        <v>2.4375</v>
      </c>
      <c r="J130" s="38"/>
      <c r="K130" s="40">
        <v>4.5629999999999997</v>
      </c>
      <c r="L130" s="40">
        <v>11.561999999999999</v>
      </c>
      <c r="M130" s="61">
        <v>4</v>
      </c>
      <c r="N130" s="38">
        <v>3470</v>
      </c>
      <c r="O130" s="38" t="s">
        <v>1338</v>
      </c>
      <c r="P130" s="51"/>
      <c r="Q130" s="65"/>
      <c r="R130" s="168"/>
      <c r="S130" s="39"/>
      <c r="T130" s="43"/>
      <c r="U130" s="43"/>
      <c r="V130" s="43"/>
      <c r="W130" s="43"/>
      <c r="X130" s="43"/>
      <c r="Y130" s="24"/>
    </row>
    <row r="131" spans="1:25">
      <c r="A131" s="5"/>
      <c r="B131" s="26"/>
      <c r="C131" s="45" t="s">
        <v>2309</v>
      </c>
      <c r="D131" s="45" t="s">
        <v>301</v>
      </c>
      <c r="E131" s="46">
        <v>3.5625</v>
      </c>
      <c r="F131" s="46">
        <v>1.3125</v>
      </c>
      <c r="G131" s="46">
        <v>0.5</v>
      </c>
      <c r="H131" s="46">
        <f t="shared" si="14"/>
        <v>4.5625</v>
      </c>
      <c r="I131" s="46">
        <f t="shared" si="15"/>
        <v>2.3125</v>
      </c>
      <c r="J131" s="44"/>
      <c r="K131" s="46">
        <v>6.1870000000000003</v>
      </c>
      <c r="L131" s="46">
        <v>11.813000000000001</v>
      </c>
      <c r="M131" s="60">
        <v>3</v>
      </c>
      <c r="N131" s="44">
        <v>3470</v>
      </c>
      <c r="O131" s="44" t="s">
        <v>1338</v>
      </c>
      <c r="P131" s="52"/>
      <c r="Q131" s="66"/>
      <c r="R131" s="167"/>
      <c r="S131" s="45"/>
      <c r="T131" s="49"/>
      <c r="U131" s="49"/>
      <c r="V131" s="49"/>
      <c r="W131" s="49"/>
      <c r="X131" s="49"/>
      <c r="Y131" s="24"/>
    </row>
    <row r="132" spans="1:25">
      <c r="A132" s="5"/>
      <c r="B132" s="26"/>
      <c r="C132" s="45" t="s">
        <v>2312</v>
      </c>
      <c r="D132" s="45" t="s">
        <v>2025</v>
      </c>
      <c r="E132" s="46">
        <v>8.125</v>
      </c>
      <c r="F132" s="46">
        <v>2.625</v>
      </c>
      <c r="G132" s="46">
        <v>1</v>
      </c>
      <c r="H132" s="46">
        <f t="shared" si="14"/>
        <v>10.125</v>
      </c>
      <c r="I132" s="46">
        <f t="shared" si="15"/>
        <v>4.625</v>
      </c>
      <c r="J132" s="44"/>
      <c r="K132" s="46">
        <f>H132</f>
        <v>10.125</v>
      </c>
      <c r="L132" s="46">
        <f>I132*2</f>
        <v>9.25</v>
      </c>
      <c r="M132" s="60">
        <v>2</v>
      </c>
      <c r="N132" s="44">
        <v>3619</v>
      </c>
      <c r="O132" s="44" t="s">
        <v>1338</v>
      </c>
      <c r="P132" s="53"/>
      <c r="Q132" s="66"/>
      <c r="R132" s="167"/>
      <c r="S132" s="45"/>
      <c r="T132" s="49"/>
      <c r="U132" s="49"/>
      <c r="V132" s="49"/>
      <c r="W132" s="49"/>
      <c r="X132" s="49"/>
      <c r="Y132" s="24"/>
    </row>
    <row r="133" spans="1:25">
      <c r="A133" s="5"/>
      <c r="B133" s="26"/>
      <c r="C133" s="39" t="s">
        <v>2313</v>
      </c>
      <c r="D133" s="39" t="s">
        <v>301</v>
      </c>
      <c r="E133" s="40">
        <v>8</v>
      </c>
      <c r="F133" s="40">
        <v>2.5</v>
      </c>
      <c r="G133" s="40">
        <v>2</v>
      </c>
      <c r="H133" s="40">
        <f t="shared" si="14"/>
        <v>12</v>
      </c>
      <c r="I133" s="40">
        <f t="shared" si="15"/>
        <v>6.5</v>
      </c>
      <c r="J133" s="38"/>
      <c r="K133" s="40">
        <f>H133</f>
        <v>12</v>
      </c>
      <c r="L133" s="40">
        <f>I133</f>
        <v>6.5</v>
      </c>
      <c r="M133" s="61">
        <v>1</v>
      </c>
      <c r="N133" s="38">
        <v>3619</v>
      </c>
      <c r="O133" s="38" t="s">
        <v>1338</v>
      </c>
      <c r="P133" s="57"/>
      <c r="Q133" s="65"/>
      <c r="R133" s="168"/>
      <c r="S133" s="39"/>
      <c r="T133" s="43"/>
      <c r="U133" s="43"/>
      <c r="V133" s="43"/>
      <c r="W133" s="43"/>
      <c r="X133" s="43"/>
      <c r="Y133" s="24"/>
    </row>
    <row r="134" spans="1:25">
      <c r="A134" s="5"/>
      <c r="B134" s="26"/>
      <c r="C134" s="45" t="s">
        <v>2417</v>
      </c>
      <c r="D134" s="45" t="s">
        <v>2025</v>
      </c>
      <c r="E134" s="46">
        <v>4.8129999999999997</v>
      </c>
      <c r="F134" s="46">
        <v>3.8130000000000002</v>
      </c>
      <c r="G134" s="46">
        <v>2</v>
      </c>
      <c r="H134" s="46">
        <f t="shared" si="14"/>
        <v>8.8129999999999988</v>
      </c>
      <c r="I134" s="46">
        <f t="shared" si="15"/>
        <v>7.8130000000000006</v>
      </c>
      <c r="J134" s="44"/>
      <c r="K134" s="46">
        <f>H134</f>
        <v>8.8129999999999988</v>
      </c>
      <c r="L134" s="46">
        <f>I134</f>
        <v>7.8130000000000006</v>
      </c>
      <c r="M134" s="60">
        <v>1</v>
      </c>
      <c r="N134" s="44">
        <v>3622</v>
      </c>
      <c r="O134" s="44" t="s">
        <v>1338</v>
      </c>
      <c r="P134" s="53"/>
      <c r="Q134" s="66"/>
      <c r="R134" s="167"/>
      <c r="S134" s="45"/>
      <c r="T134" s="49"/>
      <c r="U134" s="49"/>
      <c r="V134" s="49"/>
      <c r="W134" s="49"/>
      <c r="X134" s="49"/>
      <c r="Y134" s="24"/>
    </row>
    <row r="135" spans="1:25">
      <c r="A135" s="5"/>
      <c r="B135" s="26"/>
      <c r="C135" s="39" t="s">
        <v>2418</v>
      </c>
      <c r="D135" s="39" t="s">
        <v>301</v>
      </c>
      <c r="E135" s="40">
        <v>4.6879999999999997</v>
      </c>
      <c r="F135" s="40">
        <v>3.6869999999999998</v>
      </c>
      <c r="G135" s="40">
        <v>2.25</v>
      </c>
      <c r="H135" s="40">
        <f t="shared" si="14"/>
        <v>9.1879999999999988</v>
      </c>
      <c r="I135" s="40">
        <f t="shared" si="15"/>
        <v>8.1869999999999994</v>
      </c>
      <c r="J135" s="38"/>
      <c r="K135" s="40">
        <f>H135</f>
        <v>9.1879999999999988</v>
      </c>
      <c r="L135" s="40">
        <f>I135</f>
        <v>8.1869999999999994</v>
      </c>
      <c r="M135" s="61">
        <v>1</v>
      </c>
      <c r="N135" s="38">
        <v>3622</v>
      </c>
      <c r="O135" s="38" t="s">
        <v>1338</v>
      </c>
      <c r="P135" s="57"/>
      <c r="Q135" s="65"/>
      <c r="R135" s="168"/>
      <c r="S135" s="39"/>
      <c r="T135" s="43"/>
      <c r="U135" s="43"/>
      <c r="V135" s="43"/>
      <c r="W135" s="43"/>
      <c r="X135" s="43"/>
      <c r="Y135" s="24"/>
    </row>
    <row r="136" spans="1:25">
      <c r="A136" s="5"/>
      <c r="B136" s="26"/>
      <c r="C136" s="45" t="s">
        <v>2226</v>
      </c>
      <c r="D136" s="45" t="s">
        <v>2025</v>
      </c>
      <c r="E136" s="46">
        <v>3.1880000000000002</v>
      </c>
      <c r="F136" s="46">
        <v>2.1880000000000002</v>
      </c>
      <c r="G136" s="46">
        <v>0.79200000000000004</v>
      </c>
      <c r="H136" s="46">
        <f t="shared" si="14"/>
        <v>4.7720000000000002</v>
      </c>
      <c r="I136" s="46">
        <f t="shared" si="15"/>
        <v>3.7720000000000002</v>
      </c>
      <c r="J136" s="44"/>
      <c r="K136" s="46">
        <f t="shared" ref="K136:L139" si="16">H136</f>
        <v>4.7720000000000002</v>
      </c>
      <c r="L136" s="46">
        <f t="shared" si="16"/>
        <v>3.7720000000000002</v>
      </c>
      <c r="M136" s="60">
        <v>4</v>
      </c>
      <c r="N136" s="44">
        <v>3636</v>
      </c>
      <c r="O136" s="44" t="s">
        <v>1338</v>
      </c>
      <c r="P136" s="53">
        <v>42234</v>
      </c>
      <c r="Q136" s="66"/>
      <c r="R136" s="167"/>
      <c r="S136" s="45"/>
      <c r="T136" s="49"/>
      <c r="U136" s="49"/>
      <c r="V136" s="49"/>
      <c r="W136" s="49"/>
      <c r="X136" s="49"/>
      <c r="Y136" s="24"/>
    </row>
    <row r="137" spans="1:25">
      <c r="A137" s="5"/>
      <c r="B137" s="26"/>
      <c r="C137" s="39" t="s">
        <v>2227</v>
      </c>
      <c r="D137" s="39" t="s">
        <v>301</v>
      </c>
      <c r="E137" s="40">
        <v>3.0630000000000002</v>
      </c>
      <c r="F137" s="40">
        <v>2.0630000000000002</v>
      </c>
      <c r="G137" s="40">
        <v>1</v>
      </c>
      <c r="H137" s="40">
        <f t="shared" si="14"/>
        <v>5.0630000000000006</v>
      </c>
      <c r="I137" s="40">
        <f t="shared" si="15"/>
        <v>4.0630000000000006</v>
      </c>
      <c r="J137" s="38"/>
      <c r="K137" s="40">
        <f t="shared" si="16"/>
        <v>5.0630000000000006</v>
      </c>
      <c r="L137" s="40">
        <f t="shared" si="16"/>
        <v>4.0630000000000006</v>
      </c>
      <c r="M137" s="61">
        <v>4</v>
      </c>
      <c r="N137" s="38">
        <v>3636</v>
      </c>
      <c r="O137" s="38" t="s">
        <v>1338</v>
      </c>
      <c r="P137" s="57">
        <v>42234</v>
      </c>
      <c r="Q137" s="65"/>
      <c r="R137" s="168"/>
      <c r="S137" s="39"/>
      <c r="T137" s="43"/>
      <c r="U137" s="43"/>
      <c r="V137" s="43"/>
      <c r="W137" s="43"/>
      <c r="X137" s="43"/>
      <c r="Y137" s="24"/>
    </row>
    <row r="138" spans="1:25">
      <c r="A138" s="5"/>
      <c r="B138" s="26"/>
      <c r="C138" s="45" t="s">
        <v>2224</v>
      </c>
      <c r="D138" s="45" t="s">
        <v>2025</v>
      </c>
      <c r="E138" s="46">
        <v>4.9059999999999997</v>
      </c>
      <c r="F138" s="46">
        <v>3.7810000000000001</v>
      </c>
      <c r="G138" s="46">
        <v>1.875</v>
      </c>
      <c r="H138" s="46">
        <f t="shared" si="14"/>
        <v>8.6559999999999988</v>
      </c>
      <c r="I138" s="46">
        <f t="shared" si="15"/>
        <v>7.5310000000000006</v>
      </c>
      <c r="J138" s="44"/>
      <c r="K138" s="46">
        <f t="shared" si="16"/>
        <v>8.6559999999999988</v>
      </c>
      <c r="L138" s="46">
        <f t="shared" si="16"/>
        <v>7.5310000000000006</v>
      </c>
      <c r="M138" s="60">
        <v>1</v>
      </c>
      <c r="N138" s="44">
        <v>3637</v>
      </c>
      <c r="O138" s="44" t="s">
        <v>1338</v>
      </c>
      <c r="P138" s="53">
        <v>42234</v>
      </c>
      <c r="Q138" s="66"/>
      <c r="R138" s="167"/>
      <c r="S138" s="45"/>
      <c r="T138" s="49"/>
      <c r="U138" s="49"/>
      <c r="V138" s="49"/>
      <c r="W138" s="49"/>
      <c r="X138" s="49"/>
      <c r="Y138" s="24"/>
    </row>
    <row r="139" spans="1:25">
      <c r="A139" s="5"/>
      <c r="B139" s="26"/>
      <c r="C139" s="39" t="s">
        <v>2225</v>
      </c>
      <c r="D139" s="39" t="s">
        <v>301</v>
      </c>
      <c r="E139" s="40">
        <v>4.75</v>
      </c>
      <c r="F139" s="40">
        <v>3.625</v>
      </c>
      <c r="G139" s="40">
        <v>2</v>
      </c>
      <c r="H139" s="40">
        <f t="shared" si="14"/>
        <v>8.75</v>
      </c>
      <c r="I139" s="40">
        <f t="shared" si="15"/>
        <v>7.625</v>
      </c>
      <c r="J139" s="38"/>
      <c r="K139" s="40">
        <f t="shared" si="16"/>
        <v>8.75</v>
      </c>
      <c r="L139" s="40">
        <f t="shared" si="16"/>
        <v>7.625</v>
      </c>
      <c r="M139" s="61">
        <v>1</v>
      </c>
      <c r="N139" s="38">
        <v>3637</v>
      </c>
      <c r="O139" s="38" t="s">
        <v>1338</v>
      </c>
      <c r="P139" s="57">
        <v>42234</v>
      </c>
      <c r="Q139" s="65"/>
      <c r="R139" s="168"/>
      <c r="S139" s="39"/>
      <c r="T139" s="43"/>
      <c r="U139" s="43"/>
      <c r="V139" s="43"/>
      <c r="W139" s="43"/>
      <c r="X139" s="43"/>
      <c r="Y139" s="24"/>
    </row>
    <row r="140" spans="1:25">
      <c r="A140" s="5"/>
      <c r="B140" s="26"/>
      <c r="C140" s="39" t="s">
        <v>2235</v>
      </c>
      <c r="D140" s="39" t="s">
        <v>301</v>
      </c>
      <c r="E140" s="40">
        <v>3.359375</v>
      </c>
      <c r="F140" s="40">
        <v>2.875</v>
      </c>
      <c r="G140" s="40">
        <v>0.859375</v>
      </c>
      <c r="H140" s="40">
        <f t="shared" si="14"/>
        <v>5.078125</v>
      </c>
      <c r="I140" s="40">
        <f t="shared" si="15"/>
        <v>4.59375</v>
      </c>
      <c r="J140" s="38"/>
      <c r="K140" s="40">
        <v>10.25</v>
      </c>
      <c r="L140" s="40">
        <v>9.2249999999999996</v>
      </c>
      <c r="M140" s="61">
        <v>4</v>
      </c>
      <c r="N140" s="38">
        <v>3639</v>
      </c>
      <c r="O140" s="38" t="s">
        <v>1338</v>
      </c>
      <c r="P140" s="57">
        <v>42240</v>
      </c>
      <c r="Q140" s="65"/>
      <c r="R140" s="168"/>
      <c r="S140" s="39"/>
      <c r="T140" s="43"/>
      <c r="U140" s="43"/>
      <c r="V140" s="43"/>
      <c r="W140" s="43"/>
      <c r="X140" s="43"/>
      <c r="Y140" s="24"/>
    </row>
    <row r="141" spans="1:25">
      <c r="A141" s="5"/>
      <c r="B141" s="28"/>
      <c r="C141" s="80" t="s">
        <v>2329</v>
      </c>
      <c r="D141" s="50" t="s">
        <v>2035</v>
      </c>
      <c r="E141" s="40">
        <v>7.5629999999999997</v>
      </c>
      <c r="F141" s="40">
        <v>7.5620000000000003</v>
      </c>
      <c r="G141" s="40">
        <v>0</v>
      </c>
      <c r="H141" s="40">
        <f>(E141+G141*2)</f>
        <v>7.5629999999999997</v>
      </c>
      <c r="I141" s="40">
        <f>(F141+G141*2)</f>
        <v>7.5620000000000003</v>
      </c>
      <c r="J141" s="38"/>
      <c r="K141" s="40">
        <f>H141</f>
        <v>7.5629999999999997</v>
      </c>
      <c r="L141" s="40">
        <f>I141</f>
        <v>7.5620000000000003</v>
      </c>
      <c r="M141" s="61">
        <v>1</v>
      </c>
      <c r="N141" s="38">
        <v>3663</v>
      </c>
      <c r="O141" s="79" t="s">
        <v>2325</v>
      </c>
      <c r="P141" s="57">
        <v>42642</v>
      </c>
      <c r="Q141" s="65"/>
      <c r="R141" s="168"/>
      <c r="S141" s="39"/>
      <c r="T141" s="43"/>
      <c r="U141" s="43"/>
      <c r="V141" s="43"/>
      <c r="W141" s="43"/>
      <c r="X141" s="43"/>
      <c r="Y141" s="24"/>
    </row>
    <row r="142" spans="1:25">
      <c r="A142" s="5"/>
      <c r="B142" s="26"/>
      <c r="C142" s="78" t="s">
        <v>2333</v>
      </c>
      <c r="D142" s="59" t="s">
        <v>2035</v>
      </c>
      <c r="E142" s="46"/>
      <c r="F142" s="46"/>
      <c r="G142" s="46"/>
      <c r="H142" s="46"/>
      <c r="I142" s="46"/>
      <c r="J142" s="44" t="s">
        <v>318</v>
      </c>
      <c r="K142" s="46">
        <v>37.159999999999997</v>
      </c>
      <c r="L142" s="46">
        <v>26.413</v>
      </c>
      <c r="M142" s="60">
        <v>16</v>
      </c>
      <c r="N142" s="44">
        <v>3664</v>
      </c>
      <c r="O142" s="77" t="s">
        <v>2326</v>
      </c>
      <c r="P142" s="53">
        <v>42642</v>
      </c>
      <c r="Q142" s="66"/>
      <c r="R142" s="167"/>
      <c r="S142" s="45"/>
      <c r="T142" s="49"/>
      <c r="U142" s="49"/>
      <c r="V142" s="49"/>
      <c r="W142" s="49"/>
      <c r="X142" s="49"/>
      <c r="Y142" s="24"/>
    </row>
    <row r="143" spans="1:25">
      <c r="A143" s="5"/>
      <c r="B143" s="26"/>
      <c r="C143" s="39" t="s">
        <v>2331</v>
      </c>
      <c r="D143" s="39" t="s">
        <v>2332</v>
      </c>
      <c r="E143" s="40">
        <v>6.37</v>
      </c>
      <c r="F143" s="40">
        <v>6.37</v>
      </c>
      <c r="G143" s="40">
        <v>0.38200000000000001</v>
      </c>
      <c r="H143" s="40">
        <f t="shared" ref="H143:H161" si="17">(E143+G143*2)</f>
        <v>7.1340000000000003</v>
      </c>
      <c r="I143" s="40">
        <f t="shared" ref="I143:I161" si="18">(F143+G143*2)</f>
        <v>7.1340000000000003</v>
      </c>
      <c r="J143" s="38"/>
      <c r="K143" s="40">
        <v>14.268000000000001</v>
      </c>
      <c r="L143" s="40">
        <v>28.536000000000001</v>
      </c>
      <c r="M143" s="61">
        <v>8</v>
      </c>
      <c r="N143" s="38">
        <v>3665</v>
      </c>
      <c r="O143" s="38" t="s">
        <v>2330</v>
      </c>
      <c r="P143" s="57">
        <v>42642</v>
      </c>
      <c r="Q143" s="65"/>
      <c r="R143" s="168"/>
      <c r="S143" s="39"/>
      <c r="T143" s="43"/>
      <c r="U143" s="43"/>
      <c r="V143" s="43"/>
      <c r="W143" s="43"/>
      <c r="X143" s="43"/>
      <c r="Y143" s="24"/>
    </row>
    <row r="144" spans="1:25">
      <c r="A144" s="5"/>
      <c r="B144" s="26"/>
      <c r="C144" s="39" t="s">
        <v>2301</v>
      </c>
      <c r="D144" s="39" t="s">
        <v>301</v>
      </c>
      <c r="E144" s="40">
        <v>7.5</v>
      </c>
      <c r="F144" s="40">
        <v>5.5</v>
      </c>
      <c r="G144" s="40">
        <v>1.5</v>
      </c>
      <c r="H144" s="40">
        <f t="shared" si="17"/>
        <v>10.5</v>
      </c>
      <c r="I144" s="40">
        <f t="shared" si="18"/>
        <v>8.5</v>
      </c>
      <c r="J144" s="38" t="s">
        <v>318</v>
      </c>
      <c r="K144" s="40">
        <v>20.453125</v>
      </c>
      <c r="L144" s="40">
        <v>16.703125</v>
      </c>
      <c r="M144" s="61">
        <v>4</v>
      </c>
      <c r="N144" s="38">
        <v>3669</v>
      </c>
      <c r="O144" s="38" t="s">
        <v>1351</v>
      </c>
      <c r="P144" s="57"/>
      <c r="Q144" s="65"/>
      <c r="R144" s="168"/>
      <c r="S144" s="39"/>
      <c r="T144" s="43"/>
      <c r="U144" s="43"/>
      <c r="V144" s="43"/>
      <c r="W144" s="43"/>
      <c r="X144" s="43"/>
      <c r="Y144" s="24"/>
    </row>
    <row r="145" spans="1:25">
      <c r="A145" s="5"/>
      <c r="B145" s="26"/>
      <c r="C145" s="39" t="s">
        <v>2375</v>
      </c>
      <c r="D145" s="39" t="s">
        <v>301</v>
      </c>
      <c r="E145" s="40">
        <v>2.5</v>
      </c>
      <c r="F145" s="40">
        <v>2.5</v>
      </c>
      <c r="G145" s="40">
        <v>2.25</v>
      </c>
      <c r="H145" s="40">
        <f t="shared" si="17"/>
        <v>7</v>
      </c>
      <c r="I145" s="40">
        <f t="shared" si="18"/>
        <v>7</v>
      </c>
      <c r="J145" s="38" t="s">
        <v>318</v>
      </c>
      <c r="K145" s="40">
        <v>24.6389</v>
      </c>
      <c r="L145" s="40">
        <v>13.6389</v>
      </c>
      <c r="M145" s="61">
        <v>8</v>
      </c>
      <c r="N145" s="38">
        <v>3713</v>
      </c>
      <c r="O145" s="38" t="s">
        <v>1351</v>
      </c>
      <c r="P145" s="57">
        <v>42979</v>
      </c>
      <c r="Q145" s="65"/>
      <c r="R145" s="168"/>
      <c r="S145" s="39"/>
      <c r="T145" s="43"/>
      <c r="U145" s="43"/>
      <c r="V145" s="43"/>
      <c r="W145" s="43"/>
      <c r="X145" s="43"/>
      <c r="Y145" s="24"/>
    </row>
    <row r="146" spans="1:25">
      <c r="A146" s="5"/>
      <c r="B146" s="26"/>
      <c r="C146" s="39" t="s">
        <v>2445</v>
      </c>
      <c r="D146" s="39" t="s">
        <v>2025</v>
      </c>
      <c r="E146" s="40">
        <v>9.2187000000000001</v>
      </c>
      <c r="F146" s="40">
        <v>9.2187000000000001</v>
      </c>
      <c r="G146" s="40">
        <v>5</v>
      </c>
      <c r="H146" s="40">
        <f t="shared" si="17"/>
        <v>19.218699999999998</v>
      </c>
      <c r="I146" s="40">
        <f t="shared" si="18"/>
        <v>19.218699999999998</v>
      </c>
      <c r="J146" s="38"/>
      <c r="K146" s="40">
        <f>H146</f>
        <v>19.218699999999998</v>
      </c>
      <c r="L146" s="40">
        <f>I146</f>
        <v>19.218699999999998</v>
      </c>
      <c r="M146" s="61">
        <v>1</v>
      </c>
      <c r="N146" s="38">
        <v>3768</v>
      </c>
      <c r="O146" s="38" t="s">
        <v>1351</v>
      </c>
      <c r="P146" s="57"/>
      <c r="Q146" s="65"/>
      <c r="R146" s="168"/>
      <c r="S146" s="39"/>
      <c r="T146" s="43"/>
      <c r="U146" s="43"/>
      <c r="V146" s="43"/>
      <c r="W146" s="43"/>
      <c r="X146" s="43"/>
      <c r="Y146" s="24"/>
    </row>
    <row r="147" spans="1:25">
      <c r="A147" s="5"/>
      <c r="B147" s="26"/>
      <c r="C147" s="45" t="s">
        <v>2446</v>
      </c>
      <c r="D147" s="45" t="s">
        <v>301</v>
      </c>
      <c r="E147" s="46">
        <v>9</v>
      </c>
      <c r="F147" s="46">
        <v>9</v>
      </c>
      <c r="G147" s="46">
        <v>5</v>
      </c>
      <c r="H147" s="46">
        <f t="shared" si="17"/>
        <v>19</v>
      </c>
      <c r="I147" s="46">
        <f t="shared" si="18"/>
        <v>19</v>
      </c>
      <c r="J147" s="44"/>
      <c r="K147" s="46">
        <f>H147</f>
        <v>19</v>
      </c>
      <c r="L147" s="46">
        <f>I147</f>
        <v>19</v>
      </c>
      <c r="M147" s="60">
        <v>1</v>
      </c>
      <c r="N147" s="44">
        <v>3768</v>
      </c>
      <c r="O147" s="44" t="s">
        <v>1351</v>
      </c>
      <c r="P147" s="53"/>
      <c r="Q147" s="66"/>
      <c r="R147" s="167"/>
      <c r="S147" s="45"/>
      <c r="T147" s="49"/>
      <c r="U147" s="49"/>
      <c r="V147" s="49"/>
      <c r="W147" s="49"/>
      <c r="X147" s="49"/>
      <c r="Y147" s="24"/>
    </row>
    <row r="148" spans="1:25">
      <c r="A148" s="5"/>
      <c r="B148" s="26"/>
      <c r="C148" s="39" t="s">
        <v>2416</v>
      </c>
      <c r="D148" s="39" t="s">
        <v>301</v>
      </c>
      <c r="E148" s="40">
        <v>7.5</v>
      </c>
      <c r="F148" s="40">
        <v>7.5</v>
      </c>
      <c r="G148" s="40">
        <v>3.875</v>
      </c>
      <c r="H148" s="40">
        <f t="shared" si="17"/>
        <v>15.25</v>
      </c>
      <c r="I148" s="40">
        <f t="shared" si="18"/>
        <v>15.25</v>
      </c>
      <c r="J148" s="38" t="s">
        <v>318</v>
      </c>
      <c r="K148" s="40">
        <v>24.906300000000002</v>
      </c>
      <c r="L148" s="40">
        <v>15.2501</v>
      </c>
      <c r="M148" s="61">
        <v>2</v>
      </c>
      <c r="N148" s="38">
        <v>3770</v>
      </c>
      <c r="O148" s="38" t="s">
        <v>1351</v>
      </c>
      <c r="P148" s="57">
        <v>43601</v>
      </c>
      <c r="Q148" s="65"/>
      <c r="R148" s="168"/>
      <c r="S148" s="39"/>
      <c r="T148" s="43"/>
      <c r="U148" s="43"/>
      <c r="V148" s="43"/>
      <c r="W148" s="43"/>
      <c r="X148" s="43"/>
      <c r="Y148" s="24"/>
    </row>
    <row r="149" spans="1:25">
      <c r="A149" s="5"/>
      <c r="B149" s="26"/>
      <c r="C149" s="45" t="s">
        <v>2415</v>
      </c>
      <c r="D149" s="45" t="s">
        <v>301</v>
      </c>
      <c r="E149" s="46">
        <v>7.75</v>
      </c>
      <c r="F149" s="46">
        <v>5.75</v>
      </c>
      <c r="G149" s="46">
        <v>3.875</v>
      </c>
      <c r="H149" s="46">
        <f t="shared" si="17"/>
        <v>15.5</v>
      </c>
      <c r="I149" s="46">
        <f t="shared" si="18"/>
        <v>13.5</v>
      </c>
      <c r="J149" s="44" t="s">
        <v>318</v>
      </c>
      <c r="K149" s="46">
        <v>25.42</v>
      </c>
      <c r="L149" s="46">
        <v>13.5</v>
      </c>
      <c r="M149" s="60">
        <v>2</v>
      </c>
      <c r="N149" s="44">
        <v>3773</v>
      </c>
      <c r="O149" s="44" t="s">
        <v>1351</v>
      </c>
      <c r="P149" s="53">
        <v>43601</v>
      </c>
      <c r="Q149" s="66"/>
      <c r="R149" s="167"/>
      <c r="S149" s="45"/>
      <c r="T149" s="49"/>
      <c r="U149" s="49"/>
      <c r="V149" s="49"/>
      <c r="W149" s="49"/>
      <c r="X149" s="49"/>
      <c r="Y149" s="24"/>
    </row>
    <row r="150" spans="1:25">
      <c r="A150" s="5"/>
      <c r="B150" s="26"/>
      <c r="C150" s="39" t="s">
        <v>2414</v>
      </c>
      <c r="D150" s="39" t="s">
        <v>301</v>
      </c>
      <c r="E150" s="40">
        <v>5.625</v>
      </c>
      <c r="F150" s="40">
        <v>5.625</v>
      </c>
      <c r="G150" s="40">
        <v>3.75</v>
      </c>
      <c r="H150" s="40">
        <f t="shared" si="17"/>
        <v>13.125</v>
      </c>
      <c r="I150" s="40">
        <f t="shared" si="18"/>
        <v>13.125</v>
      </c>
      <c r="J150" s="38" t="s">
        <v>318</v>
      </c>
      <c r="K150" s="40">
        <v>20.916699999999999</v>
      </c>
      <c r="L150" s="40">
        <v>13.125</v>
      </c>
      <c r="M150" s="61">
        <v>2</v>
      </c>
      <c r="N150" s="38">
        <v>3781</v>
      </c>
      <c r="O150" s="38" t="s">
        <v>1351</v>
      </c>
      <c r="P150" s="57">
        <v>43601</v>
      </c>
      <c r="Q150" s="65"/>
      <c r="R150" s="168"/>
      <c r="S150" s="39"/>
      <c r="T150" s="43"/>
      <c r="U150" s="43"/>
      <c r="V150" s="43"/>
      <c r="W150" s="43"/>
      <c r="X150" s="43"/>
      <c r="Y150" s="24"/>
    </row>
    <row r="151" spans="1:25">
      <c r="A151" s="5"/>
      <c r="B151" s="26"/>
      <c r="C151" s="45" t="s">
        <v>2424</v>
      </c>
      <c r="D151" s="45" t="s">
        <v>301</v>
      </c>
      <c r="E151" s="46">
        <v>3.6875</v>
      </c>
      <c r="F151" s="46">
        <v>2.4375</v>
      </c>
      <c r="G151" s="46">
        <v>1.5</v>
      </c>
      <c r="H151" s="46">
        <f t="shared" si="17"/>
        <v>6.6875</v>
      </c>
      <c r="I151" s="46">
        <f t="shared" si="18"/>
        <v>5.4375</v>
      </c>
      <c r="J151" s="44" t="s">
        <v>318</v>
      </c>
      <c r="K151" s="46">
        <v>26.375</v>
      </c>
      <c r="L151" s="46">
        <v>16.3125</v>
      </c>
      <c r="M151" s="60">
        <v>12</v>
      </c>
      <c r="N151" s="44">
        <v>3797</v>
      </c>
      <c r="O151" s="44" t="s">
        <v>1351</v>
      </c>
      <c r="P151" s="53">
        <v>43676</v>
      </c>
      <c r="Q151" s="66"/>
      <c r="R151" s="167"/>
      <c r="S151" s="45"/>
      <c r="T151" s="49"/>
      <c r="U151" s="49"/>
      <c r="V151" s="49"/>
      <c r="W151" s="49"/>
      <c r="X151" s="49"/>
      <c r="Y151" s="24"/>
    </row>
    <row r="152" spans="1:25">
      <c r="A152" s="5"/>
      <c r="B152" s="26"/>
      <c r="C152" s="39" t="s">
        <v>2449</v>
      </c>
      <c r="D152" s="39" t="s">
        <v>2025</v>
      </c>
      <c r="E152" s="40">
        <v>4.2638999999999996</v>
      </c>
      <c r="F152" s="40">
        <v>3.2361</v>
      </c>
      <c r="G152" s="40">
        <v>0.84030000000000005</v>
      </c>
      <c r="H152" s="40">
        <f t="shared" si="17"/>
        <v>5.9444999999999997</v>
      </c>
      <c r="I152" s="40">
        <f t="shared" si="18"/>
        <v>4.9167000000000005</v>
      </c>
      <c r="J152" s="38"/>
      <c r="K152" s="40">
        <v>11.8889</v>
      </c>
      <c r="L152" s="40">
        <v>9.8332999999999995</v>
      </c>
      <c r="M152" s="61">
        <v>4</v>
      </c>
      <c r="N152" s="38">
        <v>3800</v>
      </c>
      <c r="O152" s="38" t="s">
        <v>1351</v>
      </c>
      <c r="P152" s="57"/>
      <c r="Q152" s="65"/>
      <c r="R152" s="168"/>
      <c r="S152" s="39"/>
      <c r="T152" s="43"/>
      <c r="U152" s="43"/>
      <c r="V152" s="43"/>
      <c r="W152" s="43"/>
      <c r="X152" s="43"/>
      <c r="Y152" s="24"/>
    </row>
    <row r="153" spans="1:25">
      <c r="A153" s="5"/>
      <c r="B153" s="26"/>
      <c r="C153" s="45" t="s">
        <v>2450</v>
      </c>
      <c r="D153" s="45" t="s">
        <v>301</v>
      </c>
      <c r="E153" s="46">
        <v>4.0833000000000004</v>
      </c>
      <c r="F153" s="46">
        <v>3.0693999999999999</v>
      </c>
      <c r="G153" s="46">
        <v>1.4653</v>
      </c>
      <c r="H153" s="46">
        <f t="shared" si="17"/>
        <v>7.0139000000000005</v>
      </c>
      <c r="I153" s="46">
        <f t="shared" si="18"/>
        <v>6</v>
      </c>
      <c r="J153" s="44" t="s">
        <v>302</v>
      </c>
      <c r="K153" s="46">
        <v>21.041699999999999</v>
      </c>
      <c r="L153" s="46">
        <v>12</v>
      </c>
      <c r="M153" s="60">
        <v>6</v>
      </c>
      <c r="N153" s="44">
        <v>3800</v>
      </c>
      <c r="O153" s="44" t="s">
        <v>1351</v>
      </c>
      <c r="P153" s="53"/>
      <c r="Q153" s="66"/>
      <c r="R153" s="167"/>
      <c r="S153" s="45"/>
      <c r="T153" s="49"/>
      <c r="U153" s="49"/>
      <c r="V153" s="49"/>
      <c r="W153" s="49"/>
      <c r="X153" s="49"/>
      <c r="Y153" s="24"/>
    </row>
    <row r="154" spans="1:25">
      <c r="A154" s="5"/>
      <c r="B154" s="26"/>
      <c r="C154" s="39" t="s">
        <v>2428</v>
      </c>
      <c r="D154" s="39" t="s">
        <v>2025</v>
      </c>
      <c r="E154" s="40">
        <v>3.6240000000000001</v>
      </c>
      <c r="F154" s="40">
        <v>1.75</v>
      </c>
      <c r="G154" s="40">
        <v>2.069</v>
      </c>
      <c r="H154" s="40">
        <f t="shared" si="17"/>
        <v>7.7620000000000005</v>
      </c>
      <c r="I154" s="40">
        <f t="shared" si="18"/>
        <v>5.8879999999999999</v>
      </c>
      <c r="J154" s="38"/>
      <c r="K154" s="40">
        <v>15.526999999999999</v>
      </c>
      <c r="L154" s="40">
        <v>11.776999999999999</v>
      </c>
      <c r="M154" s="61">
        <v>4</v>
      </c>
      <c r="N154" s="38">
        <v>3801</v>
      </c>
      <c r="O154" s="38" t="s">
        <v>1338</v>
      </c>
      <c r="P154" s="57"/>
      <c r="Q154" s="65"/>
      <c r="R154" s="168"/>
      <c r="S154" s="39"/>
      <c r="T154" s="43"/>
      <c r="U154" s="43"/>
      <c r="V154" s="43"/>
      <c r="W154" s="43"/>
      <c r="X154" s="43"/>
      <c r="Y154" s="24"/>
    </row>
    <row r="155" spans="1:25">
      <c r="A155" s="5"/>
      <c r="B155" s="26"/>
      <c r="C155" s="39" t="s">
        <v>2432</v>
      </c>
      <c r="D155" s="39" t="s">
        <v>1970</v>
      </c>
      <c r="E155" s="40">
        <v>4.9375</v>
      </c>
      <c r="F155" s="40">
        <v>3.75</v>
      </c>
      <c r="G155" s="40">
        <v>1.125</v>
      </c>
      <c r="H155" s="40">
        <f t="shared" si="17"/>
        <v>7.1875</v>
      </c>
      <c r="I155" s="40">
        <f t="shared" si="18"/>
        <v>6</v>
      </c>
      <c r="J155" s="38" t="s">
        <v>302</v>
      </c>
      <c r="K155" s="40">
        <v>10.332000000000001</v>
      </c>
      <c r="L155" s="40">
        <v>9.875</v>
      </c>
      <c r="M155" s="61">
        <v>2</v>
      </c>
      <c r="N155" s="38">
        <v>3814</v>
      </c>
      <c r="O155" s="38" t="s">
        <v>1338</v>
      </c>
      <c r="P155" s="57"/>
      <c r="Q155" s="65"/>
      <c r="R155" s="168"/>
      <c r="S155" s="39"/>
      <c r="T155" s="43"/>
      <c r="U155" s="43"/>
      <c r="V155" s="43"/>
      <c r="W155" s="43"/>
      <c r="X155" s="43"/>
      <c r="Y155" s="24"/>
    </row>
    <row r="156" spans="1:25">
      <c r="A156" s="5"/>
      <c r="B156" s="26"/>
      <c r="C156" s="45" t="s">
        <v>2437</v>
      </c>
      <c r="D156" s="45" t="s">
        <v>1970</v>
      </c>
      <c r="E156" s="46">
        <v>3.9369999999999998</v>
      </c>
      <c r="F156" s="46">
        <v>5.5</v>
      </c>
      <c r="G156" s="46">
        <v>1.673</v>
      </c>
      <c r="H156" s="46">
        <f t="shared" si="17"/>
        <v>7.2829999999999995</v>
      </c>
      <c r="I156" s="46">
        <f t="shared" si="18"/>
        <v>8.8460000000000001</v>
      </c>
      <c r="J156" s="44" t="s">
        <v>302</v>
      </c>
      <c r="K156" s="46">
        <v>11.809200000000001</v>
      </c>
      <c r="L156" s="46">
        <v>11</v>
      </c>
      <c r="M156" s="60">
        <v>2</v>
      </c>
      <c r="N156" s="44">
        <v>3820</v>
      </c>
      <c r="O156" s="44" t="s">
        <v>2436</v>
      </c>
      <c r="P156" s="53">
        <v>43935</v>
      </c>
      <c r="Q156" s="66"/>
      <c r="R156" s="167"/>
      <c r="S156" s="45"/>
      <c r="T156" s="49"/>
      <c r="U156" s="49"/>
      <c r="V156" s="49"/>
      <c r="W156" s="49"/>
      <c r="X156" s="49"/>
      <c r="Y156" s="24"/>
    </row>
    <row r="157" spans="1:25">
      <c r="A157" s="5"/>
      <c r="B157" s="26"/>
      <c r="C157" s="39" t="s">
        <v>2441</v>
      </c>
      <c r="D157" s="39" t="s">
        <v>1970</v>
      </c>
      <c r="E157" s="40">
        <v>2.2360000000000002</v>
      </c>
      <c r="F157" s="40">
        <v>2.2629999999999999</v>
      </c>
      <c r="G157" s="40">
        <v>0.83299999999999996</v>
      </c>
      <c r="H157" s="40">
        <f t="shared" si="17"/>
        <v>3.9020000000000001</v>
      </c>
      <c r="I157" s="40">
        <f t="shared" si="18"/>
        <v>3.9289999999999998</v>
      </c>
      <c r="J157" s="38" t="s">
        <v>302</v>
      </c>
      <c r="K157" s="40">
        <v>6.7046999999999999</v>
      </c>
      <c r="L157" s="40">
        <v>11.3195</v>
      </c>
      <c r="M157" s="61">
        <v>5</v>
      </c>
      <c r="N157" s="38">
        <v>3823</v>
      </c>
      <c r="O157" s="38" t="s">
        <v>2111</v>
      </c>
      <c r="P157" s="57">
        <v>44085</v>
      </c>
      <c r="Q157" s="65" t="s">
        <v>2442</v>
      </c>
      <c r="R157" s="168"/>
      <c r="S157" s="39"/>
      <c r="T157" s="43"/>
      <c r="U157" s="43"/>
      <c r="V157" s="43"/>
      <c r="W157" s="43"/>
      <c r="X157" s="43"/>
      <c r="Y157" s="24"/>
    </row>
    <row r="158" spans="1:25">
      <c r="A158" s="5"/>
      <c r="B158" s="26"/>
      <c r="C158" s="45" t="s">
        <v>2451</v>
      </c>
      <c r="D158" s="45" t="s">
        <v>2025</v>
      </c>
      <c r="E158" s="46">
        <v>14.083</v>
      </c>
      <c r="F158" s="46">
        <v>8.0830000000000002</v>
      </c>
      <c r="G158" s="46">
        <v>0.94399999999999995</v>
      </c>
      <c r="H158" s="46">
        <f t="shared" si="17"/>
        <v>15.971</v>
      </c>
      <c r="I158" s="46">
        <f t="shared" si="18"/>
        <v>9.9710000000000001</v>
      </c>
      <c r="J158" s="44"/>
      <c r="K158" s="46">
        <f t="shared" ref="K158:L161" si="19">H158</f>
        <v>15.971</v>
      </c>
      <c r="L158" s="46">
        <f t="shared" si="19"/>
        <v>9.9710000000000001</v>
      </c>
      <c r="M158" s="60">
        <v>1</v>
      </c>
      <c r="N158" s="44">
        <v>3824</v>
      </c>
      <c r="O158" s="44" t="s">
        <v>1351</v>
      </c>
      <c r="P158" s="53">
        <v>44048</v>
      </c>
      <c r="Q158" s="66"/>
      <c r="R158" s="167"/>
      <c r="S158" s="45"/>
      <c r="T158" s="49"/>
      <c r="U158" s="49"/>
      <c r="V158" s="49"/>
      <c r="W158" s="49"/>
      <c r="X158" s="49"/>
      <c r="Y158" s="24"/>
    </row>
    <row r="159" spans="1:25">
      <c r="A159" s="5"/>
      <c r="B159" s="26"/>
      <c r="C159" s="39" t="s">
        <v>2452</v>
      </c>
      <c r="D159" s="39" t="s">
        <v>301</v>
      </c>
      <c r="E159" s="40">
        <v>13.917</v>
      </c>
      <c r="F159" s="40">
        <v>7.9169999999999998</v>
      </c>
      <c r="G159" s="40">
        <v>2.4580000000000002</v>
      </c>
      <c r="H159" s="40">
        <f t="shared" si="17"/>
        <v>18.832999999999998</v>
      </c>
      <c r="I159" s="40">
        <f t="shared" si="18"/>
        <v>12.833</v>
      </c>
      <c r="J159" s="38"/>
      <c r="K159" s="40">
        <f t="shared" si="19"/>
        <v>18.832999999999998</v>
      </c>
      <c r="L159" s="40">
        <f t="shared" si="19"/>
        <v>12.833</v>
      </c>
      <c r="M159" s="61">
        <v>1</v>
      </c>
      <c r="N159" s="38">
        <v>3824</v>
      </c>
      <c r="O159" s="38" t="s">
        <v>1351</v>
      </c>
      <c r="P159" s="57">
        <v>44048</v>
      </c>
      <c r="Q159" s="65"/>
      <c r="R159" s="168"/>
      <c r="S159" s="39"/>
      <c r="T159" s="43"/>
      <c r="U159" s="43"/>
      <c r="V159" s="43"/>
      <c r="W159" s="43"/>
      <c r="X159" s="43"/>
      <c r="Y159" s="24"/>
    </row>
    <row r="160" spans="1:25">
      <c r="A160" s="5"/>
      <c r="B160" s="26"/>
      <c r="C160" s="45" t="s">
        <v>2504</v>
      </c>
      <c r="D160" s="45" t="s">
        <v>2025</v>
      </c>
      <c r="E160" s="46">
        <v>11.597</v>
      </c>
      <c r="F160" s="46">
        <v>9.0690000000000008</v>
      </c>
      <c r="G160" s="46">
        <v>0.98599999999999999</v>
      </c>
      <c r="H160" s="46">
        <f t="shared" si="17"/>
        <v>13.568999999999999</v>
      </c>
      <c r="I160" s="46">
        <f t="shared" si="18"/>
        <v>11.041</v>
      </c>
      <c r="J160" s="44"/>
      <c r="K160" s="46">
        <f t="shared" si="19"/>
        <v>13.568999999999999</v>
      </c>
      <c r="L160" s="46">
        <f t="shared" si="19"/>
        <v>11.041</v>
      </c>
      <c r="M160" s="60">
        <v>1</v>
      </c>
      <c r="N160" s="44">
        <v>3827</v>
      </c>
      <c r="O160" s="44" t="s">
        <v>1351</v>
      </c>
      <c r="P160" s="53">
        <v>44328</v>
      </c>
      <c r="Q160" s="66"/>
      <c r="R160" s="167"/>
      <c r="S160" s="45"/>
      <c r="T160" s="49"/>
      <c r="U160" s="49"/>
      <c r="V160" s="49"/>
      <c r="W160" s="49"/>
      <c r="X160" s="49"/>
      <c r="Y160" s="24"/>
    </row>
    <row r="161" spans="1:25">
      <c r="A161" s="5"/>
      <c r="B161" s="26"/>
      <c r="C161" s="39" t="s">
        <v>2503</v>
      </c>
      <c r="D161" s="39" t="s">
        <v>301</v>
      </c>
      <c r="E161" s="40">
        <v>11.444000000000001</v>
      </c>
      <c r="F161" s="40">
        <v>8.9440000000000008</v>
      </c>
      <c r="G161" s="40">
        <v>1.444</v>
      </c>
      <c r="H161" s="40">
        <f t="shared" si="17"/>
        <v>14.332000000000001</v>
      </c>
      <c r="I161" s="40">
        <f t="shared" si="18"/>
        <v>11.832000000000001</v>
      </c>
      <c r="J161" s="38"/>
      <c r="K161" s="40">
        <f t="shared" si="19"/>
        <v>14.332000000000001</v>
      </c>
      <c r="L161" s="40">
        <f t="shared" si="19"/>
        <v>11.832000000000001</v>
      </c>
      <c r="M161" s="61">
        <v>1</v>
      </c>
      <c r="N161" s="38">
        <v>3827</v>
      </c>
      <c r="O161" s="38" t="s">
        <v>1351</v>
      </c>
      <c r="P161" s="57">
        <v>44328</v>
      </c>
      <c r="Q161" s="65"/>
      <c r="R161" s="168"/>
      <c r="S161" s="39"/>
      <c r="T161" s="43"/>
      <c r="U161" s="43"/>
      <c r="V161" s="43"/>
      <c r="W161" s="43"/>
      <c r="X161" s="43"/>
      <c r="Y161" s="24"/>
    </row>
    <row r="162" spans="1:25">
      <c r="A162" s="5"/>
      <c r="B162" s="26"/>
      <c r="C162" s="39" t="s">
        <v>69</v>
      </c>
      <c r="D162" s="50" t="s">
        <v>301</v>
      </c>
      <c r="E162" s="40">
        <v>3.625</v>
      </c>
      <c r="F162" s="40">
        <v>3.5</v>
      </c>
      <c r="G162" s="40">
        <v>0.5625</v>
      </c>
      <c r="H162" s="40">
        <f>E162+G162*2</f>
        <v>4.75</v>
      </c>
      <c r="I162" s="40">
        <f>F162+G162*2</f>
        <v>4.625</v>
      </c>
      <c r="J162" s="38" t="s">
        <v>302</v>
      </c>
      <c r="K162" s="40">
        <f>2*I162</f>
        <v>9.25</v>
      </c>
      <c r="L162" s="40">
        <f>H162</f>
        <v>4.75</v>
      </c>
      <c r="M162" s="61">
        <v>2</v>
      </c>
      <c r="N162" s="38">
        <v>4110</v>
      </c>
      <c r="O162" s="38"/>
      <c r="P162" s="42"/>
      <c r="Q162" s="38"/>
      <c r="R162" s="168"/>
      <c r="S162" s="39"/>
      <c r="T162" s="43"/>
      <c r="U162" s="43"/>
      <c r="V162" s="43"/>
      <c r="W162" s="43"/>
      <c r="X162" s="43"/>
      <c r="Y162" s="24"/>
    </row>
    <row r="163" spans="1:25">
      <c r="A163" s="5"/>
      <c r="B163" s="26"/>
      <c r="C163" s="45" t="s">
        <v>70</v>
      </c>
      <c r="D163" s="59" t="s">
        <v>306</v>
      </c>
      <c r="E163" s="46">
        <v>3.625</v>
      </c>
      <c r="F163" s="46">
        <v>3.5</v>
      </c>
      <c r="G163" s="46">
        <v>0.5625</v>
      </c>
      <c r="H163" s="46">
        <f>E163+G163*2</f>
        <v>4.75</v>
      </c>
      <c r="I163" s="46">
        <f>F163+G163*2</f>
        <v>4.625</v>
      </c>
      <c r="J163" s="44" t="s">
        <v>302</v>
      </c>
      <c r="K163" s="46">
        <f>2*I163</f>
        <v>9.25</v>
      </c>
      <c r="L163" s="46">
        <f>H163</f>
        <v>4.75</v>
      </c>
      <c r="M163" s="60">
        <v>2</v>
      </c>
      <c r="N163" s="44">
        <v>4110</v>
      </c>
      <c r="O163" s="44"/>
      <c r="P163" s="48"/>
      <c r="Q163" s="44"/>
      <c r="R163" s="167"/>
      <c r="S163" s="45"/>
      <c r="T163" s="49"/>
      <c r="U163" s="49"/>
      <c r="V163" s="49"/>
      <c r="W163" s="49"/>
      <c r="X163" s="49"/>
      <c r="Y163" s="24"/>
    </row>
    <row r="164" spans="1:25">
      <c r="A164" s="5"/>
      <c r="B164" s="26"/>
      <c r="C164" s="39" t="s">
        <v>69</v>
      </c>
      <c r="D164" s="50" t="s">
        <v>301</v>
      </c>
      <c r="E164" s="40">
        <v>3.625</v>
      </c>
      <c r="F164" s="40">
        <v>3.5</v>
      </c>
      <c r="G164" s="40">
        <v>0.5625</v>
      </c>
      <c r="H164" s="40">
        <f>E164+G164*2</f>
        <v>4.75</v>
      </c>
      <c r="I164" s="40">
        <f>F164+G164*2</f>
        <v>4.625</v>
      </c>
      <c r="J164" s="38" t="s">
        <v>302</v>
      </c>
      <c r="K164" s="40">
        <f>2*I164</f>
        <v>9.25</v>
      </c>
      <c r="L164" s="40">
        <f>H164</f>
        <v>4.75</v>
      </c>
      <c r="M164" s="61">
        <v>2</v>
      </c>
      <c r="N164" s="38">
        <v>4110</v>
      </c>
      <c r="O164" s="38"/>
      <c r="P164" s="42"/>
      <c r="Q164" s="38"/>
      <c r="R164" s="168"/>
      <c r="S164" s="39"/>
      <c r="T164" s="43"/>
      <c r="U164" s="43"/>
      <c r="V164" s="43"/>
      <c r="W164" s="43"/>
      <c r="X164" s="43"/>
      <c r="Y164" s="24"/>
    </row>
    <row r="165" spans="1:25">
      <c r="A165" s="5"/>
      <c r="B165" s="26"/>
      <c r="C165" s="45" t="s">
        <v>70</v>
      </c>
      <c r="D165" s="59" t="s">
        <v>306</v>
      </c>
      <c r="E165" s="46">
        <v>3.625</v>
      </c>
      <c r="F165" s="46">
        <v>3.5</v>
      </c>
      <c r="G165" s="46">
        <v>0.5625</v>
      </c>
      <c r="H165" s="46">
        <f>E165+G165*2</f>
        <v>4.75</v>
      </c>
      <c r="I165" s="46">
        <f>F165+G165*2</f>
        <v>4.625</v>
      </c>
      <c r="J165" s="44" t="s">
        <v>302</v>
      </c>
      <c r="K165" s="46">
        <f>2*I165</f>
        <v>9.25</v>
      </c>
      <c r="L165" s="46">
        <f>H165</f>
        <v>4.75</v>
      </c>
      <c r="M165" s="60">
        <v>2</v>
      </c>
      <c r="N165" s="44">
        <v>4110</v>
      </c>
      <c r="O165" s="44"/>
      <c r="P165" s="48"/>
      <c r="Q165" s="44"/>
      <c r="R165" s="167"/>
      <c r="S165" s="45"/>
      <c r="T165" s="49"/>
      <c r="U165" s="49"/>
      <c r="V165" s="49"/>
      <c r="W165" s="49"/>
      <c r="X165" s="49"/>
      <c r="Y165" s="24"/>
    </row>
    <row r="166" spans="1:25">
      <c r="A166" s="5"/>
      <c r="B166" s="26"/>
      <c r="C166" s="39" t="s">
        <v>223</v>
      </c>
      <c r="D166" s="50"/>
      <c r="E166" s="40"/>
      <c r="F166" s="40"/>
      <c r="G166" s="40"/>
      <c r="H166" s="40"/>
      <c r="I166" s="40"/>
      <c r="J166" s="38" t="s">
        <v>302</v>
      </c>
      <c r="K166" s="40"/>
      <c r="L166" s="40"/>
      <c r="M166" s="61">
        <v>2</v>
      </c>
      <c r="N166" s="38">
        <v>4110</v>
      </c>
      <c r="O166" s="38"/>
      <c r="P166" s="42"/>
      <c r="Q166" s="38"/>
      <c r="R166" s="168"/>
      <c r="S166" s="39"/>
      <c r="T166" s="43"/>
      <c r="U166" s="43"/>
      <c r="V166" s="43"/>
      <c r="W166" s="43"/>
      <c r="X166" s="43"/>
      <c r="Y166" s="24"/>
    </row>
    <row r="167" spans="1:25">
      <c r="A167" s="5"/>
      <c r="B167" s="25"/>
      <c r="C167" s="45" t="s">
        <v>223</v>
      </c>
      <c r="D167" s="59"/>
      <c r="E167" s="46"/>
      <c r="F167" s="46"/>
      <c r="G167" s="46"/>
      <c r="H167" s="46"/>
      <c r="I167" s="46"/>
      <c r="J167" s="44" t="s">
        <v>302</v>
      </c>
      <c r="K167" s="46"/>
      <c r="L167" s="46"/>
      <c r="M167" s="60">
        <v>2</v>
      </c>
      <c r="N167" s="44">
        <v>4110</v>
      </c>
      <c r="O167" s="44"/>
      <c r="P167" s="48"/>
      <c r="Q167" s="44"/>
      <c r="R167" s="167"/>
      <c r="S167" s="45"/>
      <c r="T167" s="49"/>
      <c r="U167" s="49"/>
      <c r="V167" s="49"/>
      <c r="W167" s="49"/>
      <c r="X167" s="49"/>
      <c r="Y167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AD2017"/>
  <sheetViews>
    <sheetView showGridLines="0" tabSelected="1" defaultGridColor="0" topLeftCell="A4" colorId="22" workbookViewId="0">
      <pane ySplit="9" topLeftCell="A13" activePane="bottomLeft" state="frozen"/>
      <selection activeCell="A4" sqref="A4"/>
      <selection pane="bottomLeft" activeCell="C12" sqref="C12:AA1979"/>
    </sheetView>
  </sheetViews>
  <sheetFormatPr defaultColWidth="9.77734375" defaultRowHeight="15"/>
  <cols>
    <col min="1" max="1" width="9.77734375" style="5"/>
    <col min="2" max="2" width="5.44140625" style="11" customWidth="1"/>
    <col min="3" max="3" width="21.5546875" style="7" bestFit="1" customWidth="1"/>
    <col min="4" max="4" width="23.21875" style="31" bestFit="1" customWidth="1"/>
    <col min="5" max="9" width="11.77734375" style="7" bestFit="1" customWidth="1"/>
    <col min="10" max="10" width="21.5546875" style="7" bestFit="1" customWidth="1"/>
    <col min="11" max="12" width="11.77734375" style="9" bestFit="1" customWidth="1"/>
    <col min="13" max="13" width="7.109375" style="19" bestFit="1" customWidth="1"/>
    <col min="14" max="14" width="11.5546875" style="19" bestFit="1" customWidth="1"/>
    <col min="15" max="15" width="11.6640625" style="19" bestFit="1" customWidth="1"/>
    <col min="16" max="16" width="17.21875" style="10" bestFit="1" customWidth="1"/>
    <col min="17" max="17" width="17.88671875" style="7" bestFit="1" customWidth="1"/>
    <col min="18" max="18" width="15.109375" style="22" bestFit="1" customWidth="1"/>
    <col min="19" max="19" width="11" style="31" bestFit="1" customWidth="1"/>
    <col min="20" max="20" width="33.109375" style="7" bestFit="1" customWidth="1"/>
    <col min="21" max="24" width="9.77734375" style="7" bestFit="1" customWidth="1"/>
    <col min="25" max="25" width="13.88671875" style="5" bestFit="1" customWidth="1"/>
    <col min="26" max="26" width="11.44140625" bestFit="1" customWidth="1"/>
    <col min="27" max="27" width="22.109375" bestFit="1" customWidth="1"/>
    <col min="28" max="30" width="22.109375" customWidth="1"/>
  </cols>
  <sheetData>
    <row r="1" spans="1:30">
      <c r="A1" s="8" t="s">
        <v>233</v>
      </c>
      <c r="H1" s="22" t="s">
        <v>2714</v>
      </c>
    </row>
    <row r="2" spans="1:30">
      <c r="C2" s="21" t="s">
        <v>2715</v>
      </c>
      <c r="G2" s="12"/>
      <c r="H2" s="32" t="s">
        <v>2712</v>
      </c>
      <c r="I2" s="20"/>
      <c r="J2" s="20"/>
    </row>
    <row r="3" spans="1:30" ht="15.75" thickBot="1">
      <c r="C3" s="16" t="s">
        <v>2580</v>
      </c>
      <c r="H3" s="32" t="s">
        <v>2733</v>
      </c>
    </row>
    <row r="4" spans="1:30">
      <c r="C4" s="134" t="s">
        <v>2749</v>
      </c>
      <c r="D4" s="135" t="s">
        <v>2742</v>
      </c>
      <c r="E4" s="136"/>
      <c r="F4" s="143"/>
      <c r="G4" s="134" t="s">
        <v>2750</v>
      </c>
      <c r="H4" s="135"/>
      <c r="I4" s="135" t="s">
        <v>2747</v>
      </c>
      <c r="J4" s="135"/>
      <c r="K4" s="144"/>
      <c r="L4" s="7"/>
      <c r="P4" s="32" t="s">
        <v>2732</v>
      </c>
    </row>
    <row r="5" spans="1:30">
      <c r="C5" s="137" t="s">
        <v>2741</v>
      </c>
      <c r="D5" s="138" t="s">
        <v>2743</v>
      </c>
      <c r="E5" s="139"/>
      <c r="F5" s="143"/>
      <c r="G5" s="137" t="s">
        <v>2745</v>
      </c>
      <c r="H5" s="138"/>
      <c r="I5" s="138" t="s">
        <v>2748</v>
      </c>
      <c r="J5" s="138"/>
      <c r="K5" s="145"/>
      <c r="P5" s="90" t="s">
        <v>2731</v>
      </c>
    </row>
    <row r="6" spans="1:30" ht="15" customHeight="1" thickBot="1">
      <c r="C6" s="140" t="s">
        <v>2740</v>
      </c>
      <c r="D6" s="141" t="s">
        <v>2744</v>
      </c>
      <c r="E6" s="142"/>
      <c r="F6" s="143"/>
      <c r="G6" s="140" t="s">
        <v>2746</v>
      </c>
      <c r="H6" s="141"/>
      <c r="I6" s="141" t="s">
        <v>2781</v>
      </c>
      <c r="J6" s="141"/>
      <c r="K6" s="146"/>
      <c r="P6" s="12" t="s">
        <v>2724</v>
      </c>
    </row>
    <row r="7" spans="1:30" ht="20.25">
      <c r="C7" s="3"/>
      <c r="D7" s="89"/>
      <c r="E7" s="4"/>
      <c r="F7" s="4"/>
      <c r="G7" s="4"/>
      <c r="H7" s="128"/>
      <c r="I7" s="4"/>
      <c r="J7" s="2"/>
      <c r="K7" s="4"/>
      <c r="L7" s="4"/>
      <c r="P7" s="128" t="s">
        <v>2713</v>
      </c>
      <c r="Q7" s="1"/>
      <c r="R7" s="211"/>
      <c r="S7" s="33"/>
      <c r="T7" s="13"/>
      <c r="U7" s="13"/>
      <c r="V7" s="13"/>
      <c r="W7" s="13"/>
      <c r="X7" s="13"/>
    </row>
    <row r="8" spans="1:30">
      <c r="C8" s="3"/>
      <c r="D8" s="34"/>
      <c r="E8" s="4"/>
      <c r="F8" s="4"/>
      <c r="G8" s="4"/>
      <c r="H8" s="4"/>
      <c r="I8" s="4"/>
      <c r="J8" s="2"/>
      <c r="K8" s="4"/>
      <c r="L8" s="4"/>
      <c r="M8" s="17"/>
      <c r="N8" s="17"/>
      <c r="O8" s="17"/>
      <c r="Q8" s="1"/>
      <c r="R8" s="211"/>
      <c r="S8" s="33"/>
      <c r="T8" s="13"/>
      <c r="U8" s="13"/>
      <c r="V8" s="13"/>
      <c r="W8" s="13"/>
      <c r="X8" s="13"/>
    </row>
    <row r="9" spans="1:30">
      <c r="B9" s="8" t="s">
        <v>2734</v>
      </c>
      <c r="C9" s="3"/>
      <c r="D9" s="34"/>
      <c r="E9" s="4"/>
      <c r="F9" s="4"/>
      <c r="G9" s="4"/>
      <c r="H9" s="4"/>
      <c r="I9" s="4"/>
      <c r="J9" s="2"/>
      <c r="K9" s="148" t="s">
        <v>2757</v>
      </c>
      <c r="L9" s="87"/>
      <c r="M9" s="17"/>
      <c r="N9" s="17"/>
      <c r="O9" s="17"/>
      <c r="Q9" s="1"/>
      <c r="R9" s="211"/>
      <c r="S9" s="33"/>
      <c r="T9" s="13"/>
      <c r="U9" s="13"/>
      <c r="V9" s="13"/>
      <c r="W9" s="13"/>
      <c r="X9" s="13"/>
    </row>
    <row r="10" spans="1:30" ht="15.75">
      <c r="B10" s="3"/>
      <c r="D10" s="35"/>
      <c r="E10" s="86"/>
      <c r="F10" s="88" t="s">
        <v>2722</v>
      </c>
      <c r="G10" s="87"/>
      <c r="H10"/>
      <c r="I10"/>
      <c r="J10" s="118" t="s">
        <v>2729</v>
      </c>
      <c r="K10" s="91" t="s">
        <v>2723</v>
      </c>
      <c r="L10" s="92"/>
      <c r="M10"/>
      <c r="N10"/>
      <c r="O10"/>
      <c r="P10"/>
      <c r="Q10"/>
      <c r="R10" s="212"/>
      <c r="S10" s="33"/>
      <c r="T10" s="13"/>
      <c r="U10" s="13"/>
      <c r="V10" s="13"/>
      <c r="W10" s="13"/>
      <c r="X10" s="13"/>
    </row>
    <row r="11" spans="1:30" ht="38.25" customHeight="1">
      <c r="A11" s="6"/>
      <c r="B11" s="23"/>
      <c r="C11" s="24"/>
      <c r="D11" s="3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13"/>
      <c r="S11" s="36"/>
      <c r="T11" s="24"/>
      <c r="U11" s="24"/>
      <c r="V11" s="24"/>
      <c r="W11" s="24"/>
      <c r="X11" s="24"/>
      <c r="Y11" s="24"/>
    </row>
    <row r="12" spans="1:30">
      <c r="B12" s="25"/>
      <c r="C12" s="315" t="s">
        <v>235</v>
      </c>
      <c r="D12" s="315" t="s">
        <v>241</v>
      </c>
      <c r="E12" s="316" t="s">
        <v>242</v>
      </c>
      <c r="F12" s="316" t="s">
        <v>287</v>
      </c>
      <c r="G12" s="316" t="s">
        <v>288</v>
      </c>
      <c r="H12" s="316" t="s">
        <v>289</v>
      </c>
      <c r="I12" s="316" t="s">
        <v>290</v>
      </c>
      <c r="J12" s="315" t="s">
        <v>291</v>
      </c>
      <c r="K12" s="317" t="s">
        <v>292</v>
      </c>
      <c r="L12" s="317" t="s">
        <v>293</v>
      </c>
      <c r="M12" s="318" t="s">
        <v>294</v>
      </c>
      <c r="N12" s="315" t="s">
        <v>2719</v>
      </c>
      <c r="O12" s="315" t="s">
        <v>2710</v>
      </c>
      <c r="P12" s="315" t="s">
        <v>2716</v>
      </c>
      <c r="Q12" s="315" t="s">
        <v>2717</v>
      </c>
      <c r="R12" s="315" t="s">
        <v>2718</v>
      </c>
      <c r="S12" s="315" t="s">
        <v>295</v>
      </c>
      <c r="T12" s="315" t="s">
        <v>2711</v>
      </c>
      <c r="U12" s="315" t="s">
        <v>2725</v>
      </c>
      <c r="V12" s="315" t="s">
        <v>2726</v>
      </c>
      <c r="W12" s="315" t="s">
        <v>2727</v>
      </c>
      <c r="X12" s="315" t="s">
        <v>2728</v>
      </c>
      <c r="Y12" s="315" t="s">
        <v>2798</v>
      </c>
      <c r="Z12" s="319" t="s">
        <v>2799</v>
      </c>
      <c r="AA12" s="320" t="s">
        <v>2800</v>
      </c>
      <c r="AB12" t="s">
        <v>5641</v>
      </c>
      <c r="AC12" t="s">
        <v>5642</v>
      </c>
      <c r="AD12" t="s">
        <v>2837</v>
      </c>
    </row>
    <row r="13" spans="1:30">
      <c r="B13" s="25"/>
      <c r="C13" s="255" t="s">
        <v>1945</v>
      </c>
      <c r="D13" s="255" t="s">
        <v>2720</v>
      </c>
      <c r="E13" s="313"/>
      <c r="F13" s="313"/>
      <c r="G13" s="313"/>
      <c r="H13" s="313"/>
      <c r="I13" s="313"/>
      <c r="J13" s="96" t="s">
        <v>302</v>
      </c>
      <c r="K13" s="313">
        <v>0</v>
      </c>
      <c r="L13" s="313">
        <v>0</v>
      </c>
      <c r="M13" s="313"/>
      <c r="N13" s="313">
        <v>1</v>
      </c>
      <c r="O13" s="96"/>
      <c r="P13"/>
      <c r="Q13" s="96"/>
      <c r="R13" s="313">
        <v>0</v>
      </c>
      <c r="S13" s="255"/>
      <c r="T13" s="300"/>
      <c r="U13"/>
      <c r="V13"/>
      <c r="W13"/>
      <c r="X13"/>
      <c r="Y13" s="311"/>
      <c r="AA13" s="313"/>
      <c r="AD13" s="313"/>
    </row>
    <row r="14" spans="1:30">
      <c r="B14" s="26"/>
      <c r="C14" s="256" t="s">
        <v>300</v>
      </c>
      <c r="D14" s="256" t="s">
        <v>301</v>
      </c>
      <c r="E14" s="313">
        <v>2.25</v>
      </c>
      <c r="F14" s="313">
        <v>1.5</v>
      </c>
      <c r="G14" s="313">
        <v>0.8125</v>
      </c>
      <c r="H14" s="313">
        <v>3.875</v>
      </c>
      <c r="I14" s="313">
        <v>3.125</v>
      </c>
      <c r="J14" s="102" t="s">
        <v>302</v>
      </c>
      <c r="K14" s="313">
        <v>7.75</v>
      </c>
      <c r="L14" s="313">
        <v>6.25</v>
      </c>
      <c r="M14" s="313">
        <v>4</v>
      </c>
      <c r="N14" s="313">
        <v>1001</v>
      </c>
      <c r="O14" s="102" t="s">
        <v>1338</v>
      </c>
      <c r="P14"/>
      <c r="Q14" s="102"/>
      <c r="R14" s="313"/>
      <c r="S14" s="256" t="s">
        <v>303</v>
      </c>
      <c r="T14" s="301" t="s">
        <v>304</v>
      </c>
      <c r="U14"/>
      <c r="V14"/>
      <c r="W14"/>
      <c r="X14"/>
      <c r="Y14" s="275" t="s">
        <v>1338</v>
      </c>
      <c r="AA14" s="313" t="s">
        <v>1338</v>
      </c>
      <c r="AB14">
        <v>1001</v>
      </c>
      <c r="AC14" t="s">
        <v>2846</v>
      </c>
      <c r="AD14" s="313" t="s">
        <v>5643</v>
      </c>
    </row>
    <row r="15" spans="1:30">
      <c r="B15" s="25"/>
      <c r="C15" s="257" t="s">
        <v>305</v>
      </c>
      <c r="D15" s="256" t="s">
        <v>306</v>
      </c>
      <c r="E15" s="313">
        <v>2.375</v>
      </c>
      <c r="F15" s="313">
        <v>1.625</v>
      </c>
      <c r="G15" s="313">
        <v>0.5625</v>
      </c>
      <c r="H15" s="313">
        <v>3.5</v>
      </c>
      <c r="I15" s="313">
        <v>2.75</v>
      </c>
      <c r="J15" s="102" t="s">
        <v>302</v>
      </c>
      <c r="K15" s="313">
        <v>7</v>
      </c>
      <c r="L15" s="313">
        <v>5.5</v>
      </c>
      <c r="M15" s="313">
        <v>4</v>
      </c>
      <c r="N15" s="313">
        <v>1001</v>
      </c>
      <c r="O15" s="102" t="s">
        <v>1338</v>
      </c>
      <c r="P15"/>
      <c r="Q15" s="102"/>
      <c r="R15" s="313"/>
      <c r="S15" s="256" t="s">
        <v>307</v>
      </c>
      <c r="T15" s="301" t="s">
        <v>307</v>
      </c>
      <c r="U15"/>
      <c r="V15"/>
      <c r="W15"/>
      <c r="X15"/>
      <c r="Y15" s="275" t="s">
        <v>1338</v>
      </c>
      <c r="AA15" s="313" t="s">
        <v>1338</v>
      </c>
      <c r="AB15">
        <v>1001</v>
      </c>
      <c r="AC15" t="s">
        <v>2846</v>
      </c>
      <c r="AD15" s="313" t="s">
        <v>5643</v>
      </c>
    </row>
    <row r="16" spans="1:30">
      <c r="B16" s="26"/>
      <c r="C16" s="256" t="s">
        <v>1994</v>
      </c>
      <c r="D16" s="256" t="s">
        <v>2720</v>
      </c>
      <c r="E16" s="313"/>
      <c r="F16" s="313"/>
      <c r="G16" s="313"/>
      <c r="H16" s="313"/>
      <c r="I16" s="313"/>
      <c r="J16" s="102" t="s">
        <v>302</v>
      </c>
      <c r="K16" s="313">
        <v>0</v>
      </c>
      <c r="L16" s="313">
        <v>0</v>
      </c>
      <c r="M16" s="313"/>
      <c r="N16" s="313">
        <v>2</v>
      </c>
      <c r="O16" s="102"/>
      <c r="P16"/>
      <c r="Q16" s="102"/>
      <c r="R16" s="313">
        <v>0</v>
      </c>
      <c r="S16" s="256"/>
      <c r="T16" s="301"/>
      <c r="U16"/>
      <c r="V16"/>
      <c r="W16"/>
      <c r="X16"/>
      <c r="Y16" s="275"/>
      <c r="AA16" s="313"/>
      <c r="AD16" s="313"/>
    </row>
    <row r="17" spans="2:30">
      <c r="B17" s="26"/>
      <c r="C17" s="256" t="s">
        <v>308</v>
      </c>
      <c r="D17" s="256" t="s">
        <v>301</v>
      </c>
      <c r="E17" s="313">
        <v>3</v>
      </c>
      <c r="F17" s="313">
        <v>1.75</v>
      </c>
      <c r="G17" s="313">
        <v>0.75</v>
      </c>
      <c r="H17" s="313">
        <v>4.5</v>
      </c>
      <c r="I17" s="313">
        <v>3.25</v>
      </c>
      <c r="J17" s="102" t="s">
        <v>302</v>
      </c>
      <c r="K17" s="313">
        <v>9</v>
      </c>
      <c r="L17" s="313">
        <v>6.5</v>
      </c>
      <c r="M17" s="313">
        <v>4</v>
      </c>
      <c r="N17" s="313">
        <v>1002</v>
      </c>
      <c r="O17" s="102" t="s">
        <v>1338</v>
      </c>
      <c r="P17"/>
      <c r="Q17" s="102"/>
      <c r="R17" s="313"/>
      <c r="S17" s="256" t="s">
        <v>309</v>
      </c>
      <c r="T17" s="301" t="s">
        <v>310</v>
      </c>
      <c r="U17"/>
      <c r="V17"/>
      <c r="W17"/>
      <c r="X17"/>
      <c r="Y17" s="275" t="s">
        <v>1338</v>
      </c>
      <c r="AA17" s="313" t="s">
        <v>1338</v>
      </c>
      <c r="AB17">
        <v>1002</v>
      </c>
      <c r="AC17" t="s">
        <v>2846</v>
      </c>
      <c r="AD17" s="313" t="s">
        <v>5643</v>
      </c>
    </row>
    <row r="18" spans="2:30">
      <c r="B18" s="26"/>
      <c r="C18" s="256" t="s">
        <v>279</v>
      </c>
      <c r="D18" s="256" t="s">
        <v>2720</v>
      </c>
      <c r="E18" s="313"/>
      <c r="F18" s="313"/>
      <c r="G18" s="313"/>
      <c r="H18" s="313"/>
      <c r="I18" s="313"/>
      <c r="J18" s="102" t="s">
        <v>302</v>
      </c>
      <c r="K18" s="313">
        <v>0</v>
      </c>
      <c r="L18" s="313">
        <v>0</v>
      </c>
      <c r="M18" s="313"/>
      <c r="N18" s="313">
        <v>3</v>
      </c>
      <c r="O18" s="102"/>
      <c r="P18"/>
      <c r="Q18" s="102"/>
      <c r="R18" s="313">
        <v>0</v>
      </c>
      <c r="S18" s="256"/>
      <c r="T18" s="301"/>
      <c r="U18"/>
      <c r="V18"/>
      <c r="W18"/>
      <c r="X18"/>
      <c r="Y18" s="275"/>
      <c r="AA18" s="313"/>
      <c r="AD18" s="313"/>
    </row>
    <row r="19" spans="2:30">
      <c r="B19" s="26"/>
      <c r="C19" s="256" t="s">
        <v>311</v>
      </c>
      <c r="D19" s="256" t="s">
        <v>301</v>
      </c>
      <c r="E19" s="313">
        <v>3.1875</v>
      </c>
      <c r="F19" s="313">
        <v>2.6875</v>
      </c>
      <c r="G19" s="313">
        <v>0.5</v>
      </c>
      <c r="H19" s="313">
        <v>4.1875</v>
      </c>
      <c r="I19" s="313">
        <v>3.6875</v>
      </c>
      <c r="J19" s="102" t="s">
        <v>302</v>
      </c>
      <c r="K19" s="313">
        <v>8.375</v>
      </c>
      <c r="L19" s="313">
        <v>7.375</v>
      </c>
      <c r="M19" s="313">
        <v>4</v>
      </c>
      <c r="N19" s="313">
        <v>1003</v>
      </c>
      <c r="O19" s="102" t="s">
        <v>1338</v>
      </c>
      <c r="P19"/>
      <c r="Q19" s="102"/>
      <c r="R19" s="313"/>
      <c r="S19" s="256" t="s">
        <v>303</v>
      </c>
      <c r="T19" s="301" t="s">
        <v>312</v>
      </c>
      <c r="U19"/>
      <c r="V19"/>
      <c r="W19"/>
      <c r="X19"/>
      <c r="Y19" s="275" t="s">
        <v>1338</v>
      </c>
      <c r="AA19" s="313" t="s">
        <v>1338</v>
      </c>
      <c r="AB19">
        <v>1003</v>
      </c>
      <c r="AC19" t="s">
        <v>2846</v>
      </c>
      <c r="AD19" s="313" t="s">
        <v>5643</v>
      </c>
    </row>
    <row r="20" spans="2:30">
      <c r="B20" s="26"/>
      <c r="C20" s="256" t="s">
        <v>313</v>
      </c>
      <c r="D20" s="256" t="s">
        <v>306</v>
      </c>
      <c r="E20" s="313">
        <v>3.3125</v>
      </c>
      <c r="F20" s="313">
        <v>2.8125</v>
      </c>
      <c r="G20" s="313">
        <v>1.125</v>
      </c>
      <c r="H20" s="313">
        <v>5.5625</v>
      </c>
      <c r="I20" s="313">
        <v>5.0625</v>
      </c>
      <c r="J20" s="102" t="s">
        <v>302</v>
      </c>
      <c r="K20" s="313">
        <v>11.125</v>
      </c>
      <c r="L20" s="313">
        <v>10.125</v>
      </c>
      <c r="M20" s="313">
        <v>4</v>
      </c>
      <c r="N20" s="313">
        <v>1003</v>
      </c>
      <c r="O20" s="102" t="s">
        <v>1338</v>
      </c>
      <c r="P20"/>
      <c r="Q20" s="102"/>
      <c r="R20" s="313"/>
      <c r="S20" s="256" t="s">
        <v>307</v>
      </c>
      <c r="T20" s="301" t="s">
        <v>307</v>
      </c>
      <c r="U20"/>
      <c r="V20"/>
      <c r="W20"/>
      <c r="X20"/>
      <c r="Y20" s="275" t="s">
        <v>1338</v>
      </c>
      <c r="AA20" s="313" t="s">
        <v>1338</v>
      </c>
      <c r="AB20">
        <v>1003</v>
      </c>
      <c r="AC20" t="s">
        <v>2846</v>
      </c>
      <c r="AD20" s="313" t="s">
        <v>5643</v>
      </c>
    </row>
    <row r="21" spans="2:30">
      <c r="B21" s="26"/>
      <c r="C21" s="256" t="s">
        <v>34</v>
      </c>
      <c r="D21" s="256" t="s">
        <v>1970</v>
      </c>
      <c r="E21" s="313">
        <v>11.4374</v>
      </c>
      <c r="F21" s="313">
        <v>7.0625</v>
      </c>
      <c r="G21" s="313">
        <v>1E-3</v>
      </c>
      <c r="H21" s="313">
        <v>11.4375</v>
      </c>
      <c r="I21" s="313">
        <v>7.0625</v>
      </c>
      <c r="J21" s="102" t="s">
        <v>302</v>
      </c>
      <c r="K21" s="313">
        <v>11.4375</v>
      </c>
      <c r="L21" s="313">
        <v>7.0625</v>
      </c>
      <c r="M21" s="313">
        <v>1</v>
      </c>
      <c r="N21" s="313">
        <v>109</v>
      </c>
      <c r="O21" s="102" t="s">
        <v>2730</v>
      </c>
      <c r="P21"/>
      <c r="Q21" s="102"/>
      <c r="R21" s="313"/>
      <c r="S21" s="256"/>
      <c r="T21" s="301"/>
      <c r="U21"/>
      <c r="V21"/>
      <c r="W21"/>
      <c r="X21"/>
      <c r="Y21" s="275" t="s">
        <v>2730</v>
      </c>
      <c r="AA21" s="313" t="s">
        <v>2730</v>
      </c>
      <c r="AD21" s="313"/>
    </row>
    <row r="22" spans="2:30">
      <c r="B22" s="26"/>
      <c r="C22" s="256" t="s">
        <v>314</v>
      </c>
      <c r="D22" s="256" t="s">
        <v>301</v>
      </c>
      <c r="E22" s="313">
        <v>5.0625</v>
      </c>
      <c r="F22" s="313">
        <v>4.1875</v>
      </c>
      <c r="G22" s="313">
        <v>0.625</v>
      </c>
      <c r="H22" s="313">
        <v>6.3125</v>
      </c>
      <c r="I22" s="313">
        <v>5.4375</v>
      </c>
      <c r="J22" s="102" t="s">
        <v>302</v>
      </c>
      <c r="K22" s="313">
        <v>6.3125</v>
      </c>
      <c r="L22" s="313">
        <v>10.875</v>
      </c>
      <c r="M22" s="313">
        <v>2</v>
      </c>
      <c r="N22" s="313">
        <v>1004</v>
      </c>
      <c r="O22" s="102" t="s">
        <v>1338</v>
      </c>
      <c r="P22"/>
      <c r="Q22" s="102"/>
      <c r="R22" s="313"/>
      <c r="S22" s="256" t="s">
        <v>303</v>
      </c>
      <c r="T22" s="301" t="s">
        <v>315</v>
      </c>
      <c r="U22"/>
      <c r="V22"/>
      <c r="W22"/>
      <c r="X22"/>
      <c r="Y22" s="275" t="s">
        <v>1338</v>
      </c>
      <c r="AA22" s="313" t="s">
        <v>1338</v>
      </c>
      <c r="AB22">
        <v>1004</v>
      </c>
      <c r="AC22" t="s">
        <v>2846</v>
      </c>
      <c r="AD22" s="313" t="s">
        <v>5643</v>
      </c>
    </row>
    <row r="23" spans="2:30">
      <c r="B23" s="26"/>
      <c r="C23" s="256" t="s">
        <v>316</v>
      </c>
      <c r="D23" s="256" t="s">
        <v>306</v>
      </c>
      <c r="E23" s="313">
        <v>5.25</v>
      </c>
      <c r="F23" s="313">
        <v>4.3125</v>
      </c>
      <c r="G23" s="313">
        <v>0.5</v>
      </c>
      <c r="H23" s="313">
        <v>6.25</v>
      </c>
      <c r="I23" s="313">
        <v>5.3125</v>
      </c>
      <c r="J23" s="102" t="s">
        <v>302</v>
      </c>
      <c r="K23" s="313">
        <v>6.25</v>
      </c>
      <c r="L23" s="313">
        <v>10.625</v>
      </c>
      <c r="M23" s="313">
        <v>2</v>
      </c>
      <c r="N23" s="313">
        <v>1004</v>
      </c>
      <c r="O23" s="102" t="s">
        <v>1338</v>
      </c>
      <c r="P23"/>
      <c r="Q23" s="102"/>
      <c r="R23" s="313"/>
      <c r="S23" s="256" t="s">
        <v>307</v>
      </c>
      <c r="T23" s="301" t="s">
        <v>307</v>
      </c>
      <c r="U23"/>
      <c r="V23"/>
      <c r="W23"/>
      <c r="X23"/>
      <c r="Y23" s="275" t="s">
        <v>1338</v>
      </c>
      <c r="AA23" s="313" t="s">
        <v>1338</v>
      </c>
      <c r="AB23">
        <v>1004</v>
      </c>
      <c r="AC23" t="s">
        <v>2846</v>
      </c>
      <c r="AD23" s="313" t="s">
        <v>5643</v>
      </c>
    </row>
    <row r="24" spans="2:30">
      <c r="B24" s="26"/>
      <c r="C24" s="256" t="s">
        <v>317</v>
      </c>
      <c r="D24" s="256" t="s">
        <v>301</v>
      </c>
      <c r="E24" s="313">
        <v>4</v>
      </c>
      <c r="F24" s="313">
        <v>3</v>
      </c>
      <c r="G24" s="313">
        <v>0.625</v>
      </c>
      <c r="H24" s="313">
        <v>5.25</v>
      </c>
      <c r="I24" s="313">
        <v>4.25</v>
      </c>
      <c r="J24" s="102" t="s">
        <v>318</v>
      </c>
      <c r="K24" s="313">
        <v>5.25</v>
      </c>
      <c r="L24" s="313">
        <v>8.5</v>
      </c>
      <c r="M24" s="313">
        <v>2</v>
      </c>
      <c r="N24" s="313">
        <v>1005</v>
      </c>
      <c r="O24" s="102" t="s">
        <v>1338</v>
      </c>
      <c r="P24"/>
      <c r="Q24" s="102"/>
      <c r="R24" s="313"/>
      <c r="S24" s="256" t="s">
        <v>303</v>
      </c>
      <c r="T24" s="301" t="s">
        <v>319</v>
      </c>
      <c r="U24"/>
      <c r="V24"/>
      <c r="W24"/>
      <c r="X24"/>
      <c r="Y24" s="275" t="s">
        <v>1338</v>
      </c>
      <c r="AA24" s="313" t="s">
        <v>1338</v>
      </c>
      <c r="AB24">
        <v>1005</v>
      </c>
      <c r="AC24" t="s">
        <v>2852</v>
      </c>
      <c r="AD24" s="313" t="s">
        <v>2852</v>
      </c>
    </row>
    <row r="25" spans="2:30">
      <c r="B25" s="26"/>
      <c r="C25" s="256" t="s">
        <v>320</v>
      </c>
      <c r="D25" s="256" t="s">
        <v>306</v>
      </c>
      <c r="E25" s="313">
        <v>4.125</v>
      </c>
      <c r="F25" s="313">
        <v>3.125</v>
      </c>
      <c r="G25" s="313">
        <v>0.5625</v>
      </c>
      <c r="H25" s="313">
        <v>5.25</v>
      </c>
      <c r="I25" s="313">
        <v>4.25</v>
      </c>
      <c r="J25" s="102" t="s">
        <v>318</v>
      </c>
      <c r="K25" s="313">
        <v>5.25</v>
      </c>
      <c r="L25" s="313">
        <v>8.5</v>
      </c>
      <c r="M25" s="313">
        <v>2</v>
      </c>
      <c r="N25" s="313">
        <v>1005</v>
      </c>
      <c r="O25" s="102" t="s">
        <v>1338</v>
      </c>
      <c r="P25"/>
      <c r="Q25" s="102"/>
      <c r="R25" s="313"/>
      <c r="S25" s="256" t="s">
        <v>307</v>
      </c>
      <c r="T25" s="301" t="s">
        <v>307</v>
      </c>
      <c r="U25"/>
      <c r="V25"/>
      <c r="W25"/>
      <c r="X25"/>
      <c r="Y25" s="275" t="s">
        <v>1338</v>
      </c>
      <c r="AA25" s="313" t="s">
        <v>1338</v>
      </c>
      <c r="AB25">
        <v>1005</v>
      </c>
      <c r="AC25" t="s">
        <v>2852</v>
      </c>
      <c r="AD25" s="313" t="s">
        <v>2852</v>
      </c>
    </row>
    <row r="26" spans="2:30">
      <c r="B26" s="26"/>
      <c r="C26" s="256" t="s">
        <v>321</v>
      </c>
      <c r="D26" s="256" t="s">
        <v>301</v>
      </c>
      <c r="E26" s="313">
        <v>4</v>
      </c>
      <c r="F26" s="313">
        <v>3.125</v>
      </c>
      <c r="G26" s="313">
        <v>1.125</v>
      </c>
      <c r="H26" s="313">
        <v>6.25</v>
      </c>
      <c r="I26" s="313">
        <v>5.375</v>
      </c>
      <c r="J26" s="102" t="s">
        <v>318</v>
      </c>
      <c r="K26" s="313">
        <v>6.25</v>
      </c>
      <c r="L26" s="313">
        <v>10.375</v>
      </c>
      <c r="M26" s="313">
        <v>2</v>
      </c>
      <c r="N26" s="313">
        <v>1006</v>
      </c>
      <c r="O26" s="102" t="s">
        <v>1338</v>
      </c>
      <c r="P26"/>
      <c r="Q26" s="102"/>
      <c r="R26" s="313"/>
      <c r="S26" s="256" t="s">
        <v>303</v>
      </c>
      <c r="T26" s="301" t="s">
        <v>322</v>
      </c>
      <c r="U26"/>
      <c r="V26"/>
      <c r="W26"/>
      <c r="X26"/>
      <c r="Y26" s="275" t="s">
        <v>1338</v>
      </c>
      <c r="AA26" s="313" t="s">
        <v>1338</v>
      </c>
      <c r="AB26">
        <v>1006</v>
      </c>
      <c r="AC26" t="s">
        <v>2855</v>
      </c>
      <c r="AD26" s="313" t="s">
        <v>5644</v>
      </c>
    </row>
    <row r="27" spans="2:30">
      <c r="B27" s="26"/>
      <c r="C27" s="256" t="s">
        <v>323</v>
      </c>
      <c r="D27" s="256" t="s">
        <v>306</v>
      </c>
      <c r="E27" s="313">
        <v>4.125</v>
      </c>
      <c r="F27" s="313">
        <v>3.25</v>
      </c>
      <c r="G27" s="313">
        <v>0.875</v>
      </c>
      <c r="H27" s="313">
        <v>5.875</v>
      </c>
      <c r="I27" s="313">
        <v>5</v>
      </c>
      <c r="J27" s="102" t="s">
        <v>318</v>
      </c>
      <c r="K27" s="313">
        <v>6.25</v>
      </c>
      <c r="L27" s="313">
        <v>10.375</v>
      </c>
      <c r="M27" s="313">
        <v>2</v>
      </c>
      <c r="N27" s="313">
        <v>1006</v>
      </c>
      <c r="O27" s="102" t="s">
        <v>1338</v>
      </c>
      <c r="P27"/>
      <c r="Q27" s="102"/>
      <c r="R27" s="313"/>
      <c r="S27" s="256" t="s">
        <v>307</v>
      </c>
      <c r="T27" s="301" t="s">
        <v>307</v>
      </c>
      <c r="U27"/>
      <c r="V27"/>
      <c r="W27"/>
      <c r="X27"/>
      <c r="Y27" s="275" t="s">
        <v>1338</v>
      </c>
      <c r="AA27" s="313" t="s">
        <v>1338</v>
      </c>
      <c r="AB27">
        <v>1006</v>
      </c>
      <c r="AC27" t="s">
        <v>2855</v>
      </c>
      <c r="AD27" s="313" t="s">
        <v>5644</v>
      </c>
    </row>
    <row r="28" spans="2:30">
      <c r="B28" s="26"/>
      <c r="C28" s="256" t="s">
        <v>324</v>
      </c>
      <c r="D28" s="256" t="s">
        <v>301</v>
      </c>
      <c r="E28" s="313">
        <v>4</v>
      </c>
      <c r="F28" s="313">
        <v>2.5625</v>
      </c>
      <c r="G28" s="313">
        <v>0.625</v>
      </c>
      <c r="H28" s="313">
        <v>5.25</v>
      </c>
      <c r="I28" s="313">
        <v>3.8125</v>
      </c>
      <c r="J28" s="102" t="s">
        <v>318</v>
      </c>
      <c r="K28" s="313">
        <v>5.25</v>
      </c>
      <c r="L28" s="313">
        <v>7.5</v>
      </c>
      <c r="M28" s="313">
        <v>2</v>
      </c>
      <c r="N28" s="313">
        <v>1007</v>
      </c>
      <c r="O28" s="102" t="s">
        <v>1338</v>
      </c>
      <c r="P28"/>
      <c r="Q28" s="102"/>
      <c r="R28" s="313"/>
      <c r="S28" s="256" t="s">
        <v>303</v>
      </c>
      <c r="T28" s="301" t="s">
        <v>325</v>
      </c>
      <c r="U28"/>
      <c r="V28"/>
      <c r="W28"/>
      <c r="X28"/>
      <c r="Y28" s="275" t="s">
        <v>1338</v>
      </c>
      <c r="AA28" s="313" t="s">
        <v>1338</v>
      </c>
      <c r="AB28">
        <v>1007</v>
      </c>
      <c r="AC28" t="s">
        <v>2855</v>
      </c>
      <c r="AD28" s="313" t="s">
        <v>5644</v>
      </c>
    </row>
    <row r="29" spans="2:30">
      <c r="B29" s="26"/>
      <c r="C29" s="256" t="s">
        <v>326</v>
      </c>
      <c r="D29" s="256" t="s">
        <v>306</v>
      </c>
      <c r="E29" s="313">
        <v>4.125</v>
      </c>
      <c r="F29" s="313">
        <v>2.6875</v>
      </c>
      <c r="G29" s="313">
        <v>0.5</v>
      </c>
      <c r="H29" s="313">
        <v>5.125</v>
      </c>
      <c r="I29" s="313">
        <v>3.6875</v>
      </c>
      <c r="J29" s="102" t="s">
        <v>318</v>
      </c>
      <c r="K29" s="313">
        <v>5.25</v>
      </c>
      <c r="L29" s="313">
        <v>7.5</v>
      </c>
      <c r="M29" s="313">
        <v>2</v>
      </c>
      <c r="N29" s="313">
        <v>1007</v>
      </c>
      <c r="O29" s="102" t="s">
        <v>1338</v>
      </c>
      <c r="P29"/>
      <c r="Q29" s="102"/>
      <c r="R29" s="313"/>
      <c r="S29" s="256" t="s">
        <v>307</v>
      </c>
      <c r="T29" s="301" t="s">
        <v>307</v>
      </c>
      <c r="U29"/>
      <c r="V29"/>
      <c r="W29"/>
      <c r="X29"/>
      <c r="Y29" s="275" t="s">
        <v>1338</v>
      </c>
      <c r="AA29" s="313" t="s">
        <v>1338</v>
      </c>
      <c r="AB29">
        <v>1007</v>
      </c>
      <c r="AC29" t="s">
        <v>2855</v>
      </c>
      <c r="AD29" s="313" t="s">
        <v>5644</v>
      </c>
    </row>
    <row r="30" spans="2:30">
      <c r="B30" s="26"/>
      <c r="C30" s="256" t="s">
        <v>2383</v>
      </c>
      <c r="D30" s="256" t="s">
        <v>301</v>
      </c>
      <c r="E30" s="313">
        <v>6.1875</v>
      </c>
      <c r="F30" s="313">
        <v>4.1875</v>
      </c>
      <c r="G30" s="313">
        <v>1.3785000000000001</v>
      </c>
      <c r="H30" s="313">
        <v>8.9444999999999997</v>
      </c>
      <c r="I30" s="313">
        <v>6.9444999999999997</v>
      </c>
      <c r="J30" s="102" t="s">
        <v>318</v>
      </c>
      <c r="K30" s="313">
        <v>35.752000000000002</v>
      </c>
      <c r="L30" s="313">
        <v>25.103999999999999</v>
      </c>
      <c r="M30" s="313">
        <v>16</v>
      </c>
      <c r="N30" s="313">
        <v>1009</v>
      </c>
      <c r="O30" s="102" t="s">
        <v>269</v>
      </c>
      <c r="P30">
        <v>44369</v>
      </c>
      <c r="Q30" s="102"/>
      <c r="R30" s="313"/>
      <c r="S30" s="256"/>
      <c r="T30" s="301"/>
      <c r="U30"/>
      <c r="V30"/>
      <c r="W30"/>
      <c r="X30"/>
      <c r="Y30" s="275" t="s">
        <v>269</v>
      </c>
      <c r="AA30" s="313" t="s">
        <v>269</v>
      </c>
      <c r="AB30">
        <v>1009</v>
      </c>
      <c r="AC30" t="s">
        <v>2861</v>
      </c>
      <c r="AD30" s="313" t="s">
        <v>5645</v>
      </c>
    </row>
    <row r="31" spans="2:30">
      <c r="B31" s="26"/>
      <c r="C31" s="256" t="s">
        <v>327</v>
      </c>
      <c r="D31" s="256" t="s">
        <v>301</v>
      </c>
      <c r="E31" s="313">
        <v>6.1875</v>
      </c>
      <c r="F31" s="313">
        <v>4.1875</v>
      </c>
      <c r="G31" s="313">
        <v>1.375</v>
      </c>
      <c r="H31" s="313">
        <v>8.9375</v>
      </c>
      <c r="I31" s="313">
        <v>6.9375</v>
      </c>
      <c r="J31" s="102" t="s">
        <v>302</v>
      </c>
      <c r="K31" s="313">
        <v>8.9375</v>
      </c>
      <c r="L31" s="313">
        <v>6.9375</v>
      </c>
      <c r="M31" s="313">
        <v>1</v>
      </c>
      <c r="N31" s="313">
        <v>1009</v>
      </c>
      <c r="O31" s="102" t="s">
        <v>1338</v>
      </c>
      <c r="P31"/>
      <c r="Q31" s="102"/>
      <c r="R31" s="313"/>
      <c r="S31" s="256" t="s">
        <v>303</v>
      </c>
      <c r="T31" s="301" t="s">
        <v>330</v>
      </c>
      <c r="U31"/>
      <c r="V31"/>
      <c r="W31"/>
      <c r="X31"/>
      <c r="Y31" s="275" t="s">
        <v>1338</v>
      </c>
      <c r="AA31" s="313" t="s">
        <v>1338</v>
      </c>
      <c r="AB31">
        <v>1009</v>
      </c>
      <c r="AC31" t="s">
        <v>2861</v>
      </c>
      <c r="AD31" s="313" t="s">
        <v>5645</v>
      </c>
    </row>
    <row r="32" spans="2:30">
      <c r="B32" s="26"/>
      <c r="C32" s="256" t="s">
        <v>331</v>
      </c>
      <c r="D32" s="256" t="s">
        <v>306</v>
      </c>
      <c r="E32" s="313">
        <v>6.375</v>
      </c>
      <c r="F32" s="313">
        <v>4.3125</v>
      </c>
      <c r="G32" s="313">
        <v>0.625</v>
      </c>
      <c r="H32" s="313">
        <v>7.625</v>
      </c>
      <c r="I32" s="313">
        <v>5.5625</v>
      </c>
      <c r="J32" s="102" t="s">
        <v>302</v>
      </c>
      <c r="K32" s="313">
        <v>7.625</v>
      </c>
      <c r="L32" s="313">
        <v>5.5625</v>
      </c>
      <c r="M32" s="313">
        <v>1</v>
      </c>
      <c r="N32" s="313">
        <v>1009</v>
      </c>
      <c r="O32" s="102" t="s">
        <v>1338</v>
      </c>
      <c r="P32"/>
      <c r="Q32" s="102"/>
      <c r="R32" s="313"/>
      <c r="S32" s="256" t="s">
        <v>307</v>
      </c>
      <c r="T32" s="301" t="s">
        <v>307</v>
      </c>
      <c r="U32"/>
      <c r="V32"/>
      <c r="W32"/>
      <c r="X32"/>
      <c r="Y32" s="275" t="s">
        <v>1338</v>
      </c>
      <c r="AA32" s="313" t="s">
        <v>1338</v>
      </c>
      <c r="AB32">
        <v>1009</v>
      </c>
      <c r="AC32" t="s">
        <v>2861</v>
      </c>
      <c r="AD32" s="313" t="s">
        <v>5645</v>
      </c>
    </row>
    <row r="33" spans="2:30">
      <c r="B33" s="26"/>
      <c r="C33" s="256" t="s">
        <v>332</v>
      </c>
      <c r="D33" s="256" t="s">
        <v>301</v>
      </c>
      <c r="E33" s="313">
        <v>4</v>
      </c>
      <c r="F33" s="313">
        <v>3.5</v>
      </c>
      <c r="G33" s="313">
        <v>0.875</v>
      </c>
      <c r="H33" s="313">
        <v>5.75</v>
      </c>
      <c r="I33" s="313">
        <v>5.25</v>
      </c>
      <c r="J33" s="102" t="s">
        <v>302</v>
      </c>
      <c r="K33" s="313">
        <v>5.75</v>
      </c>
      <c r="L33" s="313">
        <v>10.5</v>
      </c>
      <c r="M33" s="313">
        <v>2</v>
      </c>
      <c r="N33" s="313">
        <v>1010</v>
      </c>
      <c r="O33" s="102" t="s">
        <v>1338</v>
      </c>
      <c r="P33"/>
      <c r="Q33" s="102"/>
      <c r="R33" s="313"/>
      <c r="S33" s="256" t="s">
        <v>309</v>
      </c>
      <c r="T33" s="301" t="s">
        <v>333</v>
      </c>
      <c r="U33"/>
      <c r="V33"/>
      <c r="W33"/>
      <c r="X33"/>
      <c r="Y33" s="275" t="s">
        <v>1338</v>
      </c>
      <c r="AA33" s="313" t="s">
        <v>1338</v>
      </c>
      <c r="AB33">
        <v>1010</v>
      </c>
      <c r="AC33" t="s">
        <v>2846</v>
      </c>
      <c r="AD33" s="313" t="s">
        <v>5643</v>
      </c>
    </row>
    <row r="34" spans="2:30">
      <c r="B34" s="26"/>
      <c r="C34" s="256" t="s">
        <v>334</v>
      </c>
      <c r="D34" s="256" t="s">
        <v>301</v>
      </c>
      <c r="E34" s="313">
        <v>3.6875</v>
      </c>
      <c r="F34" s="313">
        <v>2.75</v>
      </c>
      <c r="G34" s="313">
        <v>1.25</v>
      </c>
      <c r="H34" s="313">
        <v>6.1875</v>
      </c>
      <c r="I34" s="313">
        <v>5.25</v>
      </c>
      <c r="J34" s="102" t="s">
        <v>302</v>
      </c>
      <c r="K34" s="313">
        <v>6.1875</v>
      </c>
      <c r="L34" s="313">
        <v>10.5</v>
      </c>
      <c r="M34" s="313">
        <v>2</v>
      </c>
      <c r="N34" s="313">
        <v>1011</v>
      </c>
      <c r="O34" s="102" t="s">
        <v>1338</v>
      </c>
      <c r="P34"/>
      <c r="Q34" s="102"/>
      <c r="R34" s="313"/>
      <c r="S34" s="256" t="s">
        <v>303</v>
      </c>
      <c r="T34" s="301" t="s">
        <v>335</v>
      </c>
      <c r="U34"/>
      <c r="V34"/>
      <c r="W34"/>
      <c r="X34"/>
      <c r="Y34" s="275" t="s">
        <v>1338</v>
      </c>
      <c r="AA34" s="313" t="s">
        <v>1338</v>
      </c>
      <c r="AB34">
        <v>1011</v>
      </c>
      <c r="AC34" t="s">
        <v>2846</v>
      </c>
      <c r="AD34" s="313" t="s">
        <v>5643</v>
      </c>
    </row>
    <row r="35" spans="2:30">
      <c r="B35" s="26"/>
      <c r="C35" s="256" t="s">
        <v>336</v>
      </c>
      <c r="D35" s="256" t="s">
        <v>306</v>
      </c>
      <c r="E35" s="313">
        <v>3.8125</v>
      </c>
      <c r="F35" s="313">
        <v>2.875</v>
      </c>
      <c r="G35" s="313">
        <v>0.875</v>
      </c>
      <c r="H35" s="313">
        <v>5.5625</v>
      </c>
      <c r="I35" s="313">
        <v>4.625</v>
      </c>
      <c r="J35" s="102" t="s">
        <v>302</v>
      </c>
      <c r="K35" s="313">
        <v>5.5625</v>
      </c>
      <c r="L35" s="313">
        <v>9.25</v>
      </c>
      <c r="M35" s="313">
        <v>2</v>
      </c>
      <c r="N35" s="313">
        <v>1011</v>
      </c>
      <c r="O35" s="102" t="s">
        <v>1338</v>
      </c>
      <c r="P35"/>
      <c r="Q35" s="102"/>
      <c r="R35" s="313"/>
      <c r="S35" s="256" t="s">
        <v>307</v>
      </c>
      <c r="T35" s="301" t="s">
        <v>307</v>
      </c>
      <c r="U35"/>
      <c r="V35"/>
      <c r="W35"/>
      <c r="X35"/>
      <c r="Y35" s="275" t="s">
        <v>1338</v>
      </c>
      <c r="AA35" s="313" t="s">
        <v>1338</v>
      </c>
      <c r="AB35">
        <v>1011</v>
      </c>
      <c r="AC35" t="s">
        <v>2846</v>
      </c>
      <c r="AD35" s="313" t="s">
        <v>5643</v>
      </c>
    </row>
    <row r="36" spans="2:30">
      <c r="B36" s="26"/>
      <c r="C36" s="256" t="s">
        <v>337</v>
      </c>
      <c r="D36" s="256" t="s">
        <v>301</v>
      </c>
      <c r="E36" s="313">
        <v>5.8125</v>
      </c>
      <c r="F36" s="313">
        <v>3.21875</v>
      </c>
      <c r="G36" s="313">
        <v>0.625</v>
      </c>
      <c r="H36" s="313">
        <v>7.0625</v>
      </c>
      <c r="I36" s="313">
        <v>4.46875</v>
      </c>
      <c r="J36" s="102" t="s">
        <v>302</v>
      </c>
      <c r="K36" s="313">
        <v>7.0625</v>
      </c>
      <c r="L36" s="313">
        <v>8.9375</v>
      </c>
      <c r="M36" s="313">
        <v>2</v>
      </c>
      <c r="N36" s="313">
        <v>1012</v>
      </c>
      <c r="O36" s="102" t="s">
        <v>1338</v>
      </c>
      <c r="P36"/>
      <c r="Q36" s="102"/>
      <c r="R36" s="313"/>
      <c r="S36" s="256" t="s">
        <v>303</v>
      </c>
      <c r="T36" s="301" t="s">
        <v>338</v>
      </c>
      <c r="U36"/>
      <c r="V36"/>
      <c r="W36"/>
      <c r="X36"/>
      <c r="Y36" s="275" t="s">
        <v>1338</v>
      </c>
      <c r="AA36" s="313" t="s">
        <v>1338</v>
      </c>
      <c r="AB36">
        <v>1012</v>
      </c>
      <c r="AC36" t="s">
        <v>2846</v>
      </c>
      <c r="AD36" s="313" t="s">
        <v>5643</v>
      </c>
    </row>
    <row r="37" spans="2:30">
      <c r="B37" s="26"/>
      <c r="C37" s="256" t="s">
        <v>339</v>
      </c>
      <c r="D37" s="256" t="s">
        <v>306</v>
      </c>
      <c r="E37" s="313">
        <v>6</v>
      </c>
      <c r="F37" s="313">
        <v>3.34375</v>
      </c>
      <c r="G37" s="313">
        <v>0.625</v>
      </c>
      <c r="H37" s="313">
        <v>7.25</v>
      </c>
      <c r="I37" s="313">
        <v>4.59375</v>
      </c>
      <c r="J37" s="102" t="s">
        <v>302</v>
      </c>
      <c r="K37" s="313">
        <v>7.25</v>
      </c>
      <c r="L37" s="313">
        <v>9.1875</v>
      </c>
      <c r="M37" s="313">
        <v>2</v>
      </c>
      <c r="N37" s="313">
        <v>1012</v>
      </c>
      <c r="O37" s="102" t="s">
        <v>1338</v>
      </c>
      <c r="P37"/>
      <c r="Q37" s="102"/>
      <c r="R37" s="313"/>
      <c r="S37" s="256" t="s">
        <v>307</v>
      </c>
      <c r="T37" s="301" t="s">
        <v>307</v>
      </c>
      <c r="U37"/>
      <c r="V37"/>
      <c r="W37"/>
      <c r="X37"/>
      <c r="Y37" s="275" t="s">
        <v>1338</v>
      </c>
      <c r="AA37" s="313" t="s">
        <v>1338</v>
      </c>
      <c r="AB37">
        <v>1012</v>
      </c>
      <c r="AC37" t="s">
        <v>2846</v>
      </c>
      <c r="AD37" s="313" t="s">
        <v>5643</v>
      </c>
    </row>
    <row r="38" spans="2:30">
      <c r="B38" s="26"/>
      <c r="C38" s="256" t="s">
        <v>340</v>
      </c>
      <c r="D38" s="256" t="s">
        <v>301</v>
      </c>
      <c r="E38" s="313">
        <v>4.25</v>
      </c>
      <c r="F38" s="313">
        <v>3.5</v>
      </c>
      <c r="G38" s="313">
        <v>1.625</v>
      </c>
      <c r="H38" s="313">
        <v>7.5</v>
      </c>
      <c r="I38" s="313">
        <v>6.75</v>
      </c>
      <c r="J38" s="102" t="s">
        <v>302</v>
      </c>
      <c r="K38" s="313">
        <v>7.5</v>
      </c>
      <c r="L38" s="313">
        <v>6.75</v>
      </c>
      <c r="M38" s="313">
        <v>1</v>
      </c>
      <c r="N38" s="313">
        <v>1013</v>
      </c>
      <c r="O38" s="102" t="s">
        <v>1338</v>
      </c>
      <c r="P38"/>
      <c r="Q38" s="102"/>
      <c r="R38" s="313"/>
      <c r="S38" s="256" t="s">
        <v>303</v>
      </c>
      <c r="T38" s="301" t="s">
        <v>341</v>
      </c>
      <c r="U38"/>
      <c r="V38"/>
      <c r="W38"/>
      <c r="X38"/>
      <c r="Y38" s="275" t="s">
        <v>1338</v>
      </c>
      <c r="AA38" s="313" t="s">
        <v>1338</v>
      </c>
      <c r="AB38">
        <v>1013</v>
      </c>
      <c r="AC38" t="s">
        <v>2846</v>
      </c>
      <c r="AD38" s="313" t="s">
        <v>5643</v>
      </c>
    </row>
    <row r="39" spans="2:30">
      <c r="B39" s="26"/>
      <c r="C39" s="256" t="s">
        <v>342</v>
      </c>
      <c r="D39" s="256" t="s">
        <v>306</v>
      </c>
      <c r="E39" s="313">
        <v>4.375</v>
      </c>
      <c r="F39" s="313">
        <v>3.625</v>
      </c>
      <c r="G39" s="313">
        <v>2.375</v>
      </c>
      <c r="H39" s="313">
        <v>9.125</v>
      </c>
      <c r="I39" s="313">
        <v>8.375</v>
      </c>
      <c r="J39" s="102" t="s">
        <v>302</v>
      </c>
      <c r="K39" s="313">
        <v>9.125</v>
      </c>
      <c r="L39" s="313">
        <v>8.375</v>
      </c>
      <c r="M39" s="313">
        <v>1</v>
      </c>
      <c r="N39" s="313">
        <v>1013</v>
      </c>
      <c r="O39" s="102" t="s">
        <v>1338</v>
      </c>
      <c r="P39"/>
      <c r="Q39" s="102"/>
      <c r="R39" s="313"/>
      <c r="S39" s="256" t="s">
        <v>307</v>
      </c>
      <c r="T39" s="301" t="s">
        <v>307</v>
      </c>
      <c r="U39"/>
      <c r="V39"/>
      <c r="W39"/>
      <c r="X39"/>
      <c r="Y39" s="275" t="s">
        <v>1338</v>
      </c>
      <c r="AA39" s="313" t="s">
        <v>1338</v>
      </c>
      <c r="AB39">
        <v>1013</v>
      </c>
      <c r="AC39" t="s">
        <v>2846</v>
      </c>
      <c r="AD39" s="313" t="s">
        <v>5643</v>
      </c>
    </row>
    <row r="40" spans="2:30">
      <c r="B40" s="26"/>
      <c r="C40" s="256" t="s">
        <v>343</v>
      </c>
      <c r="D40" s="256" t="s">
        <v>301</v>
      </c>
      <c r="E40" s="313">
        <v>8.09375</v>
      </c>
      <c r="F40" s="313">
        <v>3.8125</v>
      </c>
      <c r="G40" s="313">
        <v>1</v>
      </c>
      <c r="H40" s="313">
        <v>10.09375</v>
      </c>
      <c r="I40" s="313">
        <v>5.8125</v>
      </c>
      <c r="J40" s="102" t="s">
        <v>302</v>
      </c>
      <c r="K40" s="313">
        <v>9.34375</v>
      </c>
      <c r="L40" s="313">
        <v>5.0625</v>
      </c>
      <c r="M40" s="313">
        <v>1</v>
      </c>
      <c r="N40" s="313">
        <v>1014</v>
      </c>
      <c r="O40" s="102" t="s">
        <v>1338</v>
      </c>
      <c r="P40"/>
      <c r="Q40" s="102"/>
      <c r="R40" s="313"/>
      <c r="S40" s="256" t="s">
        <v>303</v>
      </c>
      <c r="T40" s="301" t="s">
        <v>344</v>
      </c>
      <c r="U40"/>
      <c r="V40"/>
      <c r="W40"/>
      <c r="X40"/>
      <c r="Y40" s="275" t="s">
        <v>1338</v>
      </c>
      <c r="AA40" s="313" t="s">
        <v>1338</v>
      </c>
      <c r="AB40">
        <v>1014</v>
      </c>
      <c r="AC40" t="s">
        <v>2873</v>
      </c>
      <c r="AD40" s="313" t="s">
        <v>5646</v>
      </c>
    </row>
    <row r="41" spans="2:30">
      <c r="B41" s="26"/>
      <c r="C41" s="256" t="s">
        <v>345</v>
      </c>
      <c r="D41" s="256" t="s">
        <v>306</v>
      </c>
      <c r="E41" s="313">
        <v>8.28125</v>
      </c>
      <c r="F41" s="313">
        <v>3.9375</v>
      </c>
      <c r="G41" s="313">
        <v>0.625</v>
      </c>
      <c r="H41" s="313">
        <v>9.53125</v>
      </c>
      <c r="I41" s="313">
        <v>5.1875</v>
      </c>
      <c r="J41" s="102" t="s">
        <v>302</v>
      </c>
      <c r="K41" s="313">
        <v>10.28125</v>
      </c>
      <c r="L41" s="313">
        <v>5.9375</v>
      </c>
      <c r="M41" s="313">
        <v>1</v>
      </c>
      <c r="N41" s="313">
        <v>1014</v>
      </c>
      <c r="O41" s="102" t="s">
        <v>1338</v>
      </c>
      <c r="P41"/>
      <c r="Q41" s="102"/>
      <c r="R41" s="313"/>
      <c r="S41" s="256" t="s">
        <v>307</v>
      </c>
      <c r="T41" s="301" t="s">
        <v>307</v>
      </c>
      <c r="U41"/>
      <c r="V41"/>
      <c r="W41"/>
      <c r="X41"/>
      <c r="Y41" s="275" t="s">
        <v>1338</v>
      </c>
      <c r="AA41" s="313" t="s">
        <v>1338</v>
      </c>
      <c r="AB41">
        <v>1014</v>
      </c>
      <c r="AC41" t="s">
        <v>2873</v>
      </c>
      <c r="AD41" s="313" t="s">
        <v>5646</v>
      </c>
    </row>
    <row r="42" spans="2:30">
      <c r="B42" s="26"/>
      <c r="C42" s="256" t="s">
        <v>1870</v>
      </c>
      <c r="D42" s="256" t="s">
        <v>301</v>
      </c>
      <c r="E42" s="313">
        <v>3.5</v>
      </c>
      <c r="F42" s="313">
        <v>2.75</v>
      </c>
      <c r="G42" s="313">
        <v>1.375</v>
      </c>
      <c r="H42" s="313">
        <v>6.25</v>
      </c>
      <c r="I42" s="313">
        <v>5.5</v>
      </c>
      <c r="J42" s="102" t="s">
        <v>302</v>
      </c>
      <c r="K42" s="313">
        <v>37.5</v>
      </c>
      <c r="L42" s="313">
        <v>26.125</v>
      </c>
      <c r="M42" s="313">
        <v>30</v>
      </c>
      <c r="N42" s="313">
        <v>1015</v>
      </c>
      <c r="O42" s="102" t="s">
        <v>269</v>
      </c>
      <c r="P42">
        <v>42846</v>
      </c>
      <c r="Q42" s="102"/>
      <c r="R42" s="313"/>
      <c r="S42" s="256"/>
      <c r="T42" s="301"/>
      <c r="U42"/>
      <c r="V42"/>
      <c r="W42"/>
      <c r="X42"/>
      <c r="Y42" s="275" t="s">
        <v>269</v>
      </c>
      <c r="AA42" s="313" t="s">
        <v>269</v>
      </c>
      <c r="AB42">
        <v>1015</v>
      </c>
      <c r="AD42" s="313"/>
    </row>
    <row r="43" spans="2:30">
      <c r="B43" s="26"/>
      <c r="C43" s="256" t="s">
        <v>1871</v>
      </c>
      <c r="D43" s="256" t="s">
        <v>306</v>
      </c>
      <c r="E43" s="313">
        <v>3.625</v>
      </c>
      <c r="F43" s="313">
        <v>2.875</v>
      </c>
      <c r="G43" s="313">
        <v>0.75</v>
      </c>
      <c r="H43" s="313">
        <v>5.125</v>
      </c>
      <c r="I43" s="313">
        <v>4.375</v>
      </c>
      <c r="J43" s="102" t="s">
        <v>302</v>
      </c>
      <c r="K43" s="313">
        <v>37.625</v>
      </c>
      <c r="L43" s="313">
        <v>27.75</v>
      </c>
      <c r="M43" s="313">
        <v>42</v>
      </c>
      <c r="N43" s="313">
        <v>1015</v>
      </c>
      <c r="O43" s="102" t="s">
        <v>269</v>
      </c>
      <c r="P43"/>
      <c r="Q43" s="102"/>
      <c r="R43" s="313"/>
      <c r="S43" s="256"/>
      <c r="T43" s="301"/>
      <c r="U43"/>
      <c r="V43"/>
      <c r="W43"/>
      <c r="X43"/>
      <c r="Y43" s="275" t="s">
        <v>269</v>
      </c>
      <c r="AA43" s="313" t="s">
        <v>269</v>
      </c>
      <c r="AB43">
        <v>1015</v>
      </c>
      <c r="AD43" s="313"/>
    </row>
    <row r="44" spans="2:30">
      <c r="B44" s="26"/>
      <c r="C44" s="256" t="s">
        <v>1957</v>
      </c>
      <c r="D44" s="256" t="s">
        <v>306</v>
      </c>
      <c r="E44" s="313">
        <v>3.625</v>
      </c>
      <c r="F44" s="313">
        <v>2.875</v>
      </c>
      <c r="G44" s="313">
        <v>1.125</v>
      </c>
      <c r="H44" s="313">
        <v>5.875</v>
      </c>
      <c r="I44" s="313">
        <v>5.125</v>
      </c>
      <c r="J44" s="102" t="s">
        <v>302</v>
      </c>
      <c r="K44" s="313">
        <v>35.25</v>
      </c>
      <c r="L44" s="313">
        <v>25.625</v>
      </c>
      <c r="M44" s="313">
        <v>30</v>
      </c>
      <c r="N44" s="313">
        <v>1015</v>
      </c>
      <c r="O44" s="102" t="s">
        <v>269</v>
      </c>
      <c r="P44"/>
      <c r="Q44" s="102"/>
      <c r="R44" s="313"/>
      <c r="S44" s="256"/>
      <c r="T44" s="301"/>
      <c r="U44"/>
      <c r="V44"/>
      <c r="W44"/>
      <c r="X44"/>
      <c r="Y44" s="275" t="s">
        <v>269</v>
      </c>
      <c r="AA44" s="313" t="s">
        <v>269</v>
      </c>
      <c r="AB44">
        <v>1015</v>
      </c>
      <c r="AD44" s="313"/>
    </row>
    <row r="45" spans="2:30">
      <c r="B45" s="26"/>
      <c r="C45" s="256" t="s">
        <v>346</v>
      </c>
      <c r="D45" s="256" t="s">
        <v>301</v>
      </c>
      <c r="E45" s="313">
        <v>3.5</v>
      </c>
      <c r="F45" s="313">
        <v>2.75</v>
      </c>
      <c r="G45" s="313">
        <v>1.375</v>
      </c>
      <c r="H45" s="313">
        <v>6.25</v>
      </c>
      <c r="I45" s="313">
        <v>5.5</v>
      </c>
      <c r="J45" s="102" t="s">
        <v>302</v>
      </c>
      <c r="K45" s="313">
        <v>6.25</v>
      </c>
      <c r="L45" s="313">
        <v>11</v>
      </c>
      <c r="M45" s="313">
        <v>2</v>
      </c>
      <c r="N45" s="313">
        <v>1015</v>
      </c>
      <c r="O45" s="102" t="s">
        <v>1338</v>
      </c>
      <c r="P45"/>
      <c r="Q45" s="102"/>
      <c r="R45" s="313"/>
      <c r="S45" s="256" t="s">
        <v>303</v>
      </c>
      <c r="T45" s="301" t="s">
        <v>347</v>
      </c>
      <c r="U45"/>
      <c r="V45"/>
      <c r="W45"/>
      <c r="X45"/>
      <c r="Y45" s="275" t="s">
        <v>1338</v>
      </c>
      <c r="AA45" s="313" t="s">
        <v>1338</v>
      </c>
      <c r="AB45">
        <v>1015</v>
      </c>
      <c r="AD45" s="313"/>
    </row>
    <row r="46" spans="2:30">
      <c r="B46" s="26"/>
      <c r="C46" s="256" t="s">
        <v>348</v>
      </c>
      <c r="D46" s="256" t="s">
        <v>306</v>
      </c>
      <c r="E46" s="313">
        <v>3.625</v>
      </c>
      <c r="F46" s="313">
        <v>2.875</v>
      </c>
      <c r="G46" s="313">
        <v>0.75</v>
      </c>
      <c r="H46" s="313">
        <v>5.125</v>
      </c>
      <c r="I46" s="313">
        <v>4.375</v>
      </c>
      <c r="J46" s="102" t="s">
        <v>302</v>
      </c>
      <c r="K46" s="313">
        <v>5.125</v>
      </c>
      <c r="L46" s="313">
        <v>8.75</v>
      </c>
      <c r="M46" s="313">
        <v>2</v>
      </c>
      <c r="N46" s="313">
        <v>1015</v>
      </c>
      <c r="O46" s="102" t="s">
        <v>1338</v>
      </c>
      <c r="P46"/>
      <c r="Q46" s="102"/>
      <c r="R46" s="313"/>
      <c r="S46" s="256" t="s">
        <v>307</v>
      </c>
      <c r="T46" s="301" t="s">
        <v>307</v>
      </c>
      <c r="U46"/>
      <c r="V46"/>
      <c r="W46"/>
      <c r="X46"/>
      <c r="Y46" s="275" t="s">
        <v>1338</v>
      </c>
      <c r="AA46" s="313" t="s">
        <v>1338</v>
      </c>
      <c r="AB46">
        <v>1015</v>
      </c>
      <c r="AD46" s="313"/>
    </row>
    <row r="47" spans="2:30">
      <c r="B47" s="26"/>
      <c r="C47" s="256" t="s">
        <v>349</v>
      </c>
      <c r="D47" s="256" t="s">
        <v>301</v>
      </c>
      <c r="E47" s="313">
        <v>3.4375</v>
      </c>
      <c r="F47" s="313">
        <v>2.75</v>
      </c>
      <c r="G47" s="313">
        <v>1.0625</v>
      </c>
      <c r="H47" s="313">
        <v>5.5625</v>
      </c>
      <c r="I47" s="313">
        <v>4.875</v>
      </c>
      <c r="J47" s="102" t="s">
        <v>302</v>
      </c>
      <c r="K47" s="313">
        <v>5.5625</v>
      </c>
      <c r="L47" s="313">
        <v>9.75</v>
      </c>
      <c r="M47" s="313">
        <v>2</v>
      </c>
      <c r="N47" s="313">
        <v>1016</v>
      </c>
      <c r="O47" s="102" t="s">
        <v>1338</v>
      </c>
      <c r="P47"/>
      <c r="Q47" s="102"/>
      <c r="R47" s="313"/>
      <c r="S47" s="256" t="s">
        <v>303</v>
      </c>
      <c r="T47" s="301" t="s">
        <v>350</v>
      </c>
      <c r="U47"/>
      <c r="V47"/>
      <c r="W47"/>
      <c r="X47"/>
      <c r="Y47" s="275" t="s">
        <v>1338</v>
      </c>
      <c r="AA47" s="313" t="s">
        <v>1338</v>
      </c>
      <c r="AB47">
        <v>1016</v>
      </c>
      <c r="AC47" t="s">
        <v>2846</v>
      </c>
      <c r="AD47" s="313" t="s">
        <v>5643</v>
      </c>
    </row>
    <row r="48" spans="2:30">
      <c r="B48" s="26"/>
      <c r="C48" s="256" t="s">
        <v>351</v>
      </c>
      <c r="D48" s="256" t="s">
        <v>306</v>
      </c>
      <c r="E48" s="313">
        <v>3.5625</v>
      </c>
      <c r="F48" s="313">
        <v>2.875</v>
      </c>
      <c r="G48" s="313">
        <v>0.5625</v>
      </c>
      <c r="H48" s="313">
        <v>4.6875</v>
      </c>
      <c r="I48" s="313">
        <v>4</v>
      </c>
      <c r="J48" s="102" t="s">
        <v>302</v>
      </c>
      <c r="K48" s="313">
        <v>4.6875</v>
      </c>
      <c r="L48" s="313">
        <v>8</v>
      </c>
      <c r="M48" s="313">
        <v>2</v>
      </c>
      <c r="N48" s="313">
        <v>1016</v>
      </c>
      <c r="O48" s="102" t="s">
        <v>1338</v>
      </c>
      <c r="P48"/>
      <c r="Q48" s="102"/>
      <c r="R48" s="313"/>
      <c r="S48" s="256" t="s">
        <v>307</v>
      </c>
      <c r="T48" s="301" t="s">
        <v>307</v>
      </c>
      <c r="U48"/>
      <c r="V48"/>
      <c r="W48"/>
      <c r="X48"/>
      <c r="Y48" s="275" t="s">
        <v>1338</v>
      </c>
      <c r="AA48" s="313" t="s">
        <v>1338</v>
      </c>
      <c r="AB48">
        <v>1016</v>
      </c>
      <c r="AC48" t="s">
        <v>2846</v>
      </c>
      <c r="AD48" s="313" t="s">
        <v>5643</v>
      </c>
    </row>
    <row r="49" spans="2:30">
      <c r="B49" s="26"/>
      <c r="C49" s="256" t="s">
        <v>352</v>
      </c>
      <c r="D49" s="256" t="s">
        <v>301</v>
      </c>
      <c r="E49" s="313">
        <v>7.09375</v>
      </c>
      <c r="F49" s="313">
        <v>3.40625</v>
      </c>
      <c r="G49" s="313">
        <v>0.5</v>
      </c>
      <c r="H49" s="313">
        <v>8.09375</v>
      </c>
      <c r="I49" s="313">
        <v>4.40625</v>
      </c>
      <c r="J49" s="102" t="s">
        <v>302</v>
      </c>
      <c r="K49" s="313">
        <v>8.09375</v>
      </c>
      <c r="L49" s="313">
        <v>8.8125</v>
      </c>
      <c r="M49" s="313">
        <v>2</v>
      </c>
      <c r="N49" s="313">
        <v>1017</v>
      </c>
      <c r="O49" s="102" t="s">
        <v>1338</v>
      </c>
      <c r="P49"/>
      <c r="Q49" s="102"/>
      <c r="R49" s="313"/>
      <c r="S49" s="256" t="s">
        <v>303</v>
      </c>
      <c r="T49" s="301" t="s">
        <v>353</v>
      </c>
      <c r="U49"/>
      <c r="V49"/>
      <c r="W49"/>
      <c r="X49"/>
      <c r="Y49" s="275" t="s">
        <v>1338</v>
      </c>
      <c r="AA49" s="313" t="s">
        <v>1338</v>
      </c>
      <c r="AB49">
        <v>1017</v>
      </c>
      <c r="AD49" s="313"/>
    </row>
    <row r="50" spans="2:30">
      <c r="B50" s="26"/>
      <c r="C50" s="256" t="s">
        <v>354</v>
      </c>
      <c r="D50" s="256" t="s">
        <v>306</v>
      </c>
      <c r="E50" s="313">
        <v>7.28125</v>
      </c>
      <c r="F50" s="313">
        <v>3.53125</v>
      </c>
      <c r="G50" s="313">
        <v>0.75</v>
      </c>
      <c r="H50" s="313">
        <v>8.78125</v>
      </c>
      <c r="I50" s="313">
        <v>5.03125</v>
      </c>
      <c r="J50" s="102" t="s">
        <v>302</v>
      </c>
      <c r="K50" s="313">
        <v>8.78125</v>
      </c>
      <c r="L50" s="313">
        <v>10.0625</v>
      </c>
      <c r="M50" s="313">
        <v>2</v>
      </c>
      <c r="N50" s="313">
        <v>1017</v>
      </c>
      <c r="O50" s="102" t="s">
        <v>1338</v>
      </c>
      <c r="P50"/>
      <c r="Q50" s="102"/>
      <c r="R50" s="313"/>
      <c r="S50" s="256" t="s">
        <v>307</v>
      </c>
      <c r="T50" s="301" t="s">
        <v>307</v>
      </c>
      <c r="U50"/>
      <c r="V50"/>
      <c r="W50"/>
      <c r="X50"/>
      <c r="Y50" s="275" t="s">
        <v>1338</v>
      </c>
      <c r="AA50" s="313" t="s">
        <v>1338</v>
      </c>
      <c r="AB50">
        <v>1017</v>
      </c>
      <c r="AD50" s="313"/>
    </row>
    <row r="51" spans="2:30">
      <c r="B51" s="26"/>
      <c r="C51" s="256" t="s">
        <v>355</v>
      </c>
      <c r="D51" s="256" t="s">
        <v>301</v>
      </c>
      <c r="E51" s="313">
        <v>6.0625</v>
      </c>
      <c r="F51" s="313">
        <v>2.0625</v>
      </c>
      <c r="G51" s="313">
        <v>0.625</v>
      </c>
      <c r="H51" s="313">
        <v>7.3125</v>
      </c>
      <c r="I51" s="313">
        <v>3.3125</v>
      </c>
      <c r="J51" s="102" t="s">
        <v>318</v>
      </c>
      <c r="K51" s="313">
        <v>7.3125</v>
      </c>
      <c r="L51" s="313">
        <v>6.5</v>
      </c>
      <c r="M51" s="313">
        <v>2</v>
      </c>
      <c r="N51" s="313">
        <v>1018</v>
      </c>
      <c r="O51" s="102" t="s">
        <v>1338</v>
      </c>
      <c r="P51"/>
      <c r="Q51" s="102"/>
      <c r="R51" s="313"/>
      <c r="S51" s="256" t="s">
        <v>303</v>
      </c>
      <c r="T51" s="301" t="s">
        <v>356</v>
      </c>
      <c r="U51"/>
      <c r="V51"/>
      <c r="W51"/>
      <c r="X51"/>
      <c r="Y51" s="275" t="s">
        <v>1338</v>
      </c>
      <c r="AA51" s="313" t="s">
        <v>1338</v>
      </c>
      <c r="AB51">
        <v>1018</v>
      </c>
      <c r="AD51" s="313"/>
    </row>
    <row r="52" spans="2:30">
      <c r="B52" s="26"/>
      <c r="C52" s="256" t="s">
        <v>357</v>
      </c>
      <c r="D52" s="256" t="s">
        <v>306</v>
      </c>
      <c r="E52" s="313">
        <v>6.25</v>
      </c>
      <c r="F52" s="313">
        <v>2.1875</v>
      </c>
      <c r="G52" s="313">
        <v>0.5</v>
      </c>
      <c r="H52" s="313">
        <v>7.25</v>
      </c>
      <c r="I52" s="313">
        <v>3.1875</v>
      </c>
      <c r="J52" s="102" t="s">
        <v>318</v>
      </c>
      <c r="K52" s="313">
        <v>7.3125</v>
      </c>
      <c r="L52" s="313">
        <v>6.5</v>
      </c>
      <c r="M52" s="313">
        <v>2</v>
      </c>
      <c r="N52" s="313">
        <v>1018</v>
      </c>
      <c r="O52" s="102" t="s">
        <v>1338</v>
      </c>
      <c r="P52"/>
      <c r="Q52" s="102"/>
      <c r="R52" s="313"/>
      <c r="S52" s="256" t="s">
        <v>307</v>
      </c>
      <c r="T52" s="301" t="s">
        <v>307</v>
      </c>
      <c r="U52"/>
      <c r="V52"/>
      <c r="W52"/>
      <c r="X52"/>
      <c r="Y52" s="275" t="s">
        <v>1338</v>
      </c>
      <c r="AA52" s="313" t="s">
        <v>1338</v>
      </c>
      <c r="AB52">
        <v>1018</v>
      </c>
      <c r="AD52" s="313"/>
    </row>
    <row r="53" spans="2:30">
      <c r="B53" s="26"/>
      <c r="C53" s="256" t="s">
        <v>358</v>
      </c>
      <c r="D53" s="256" t="s">
        <v>301</v>
      </c>
      <c r="E53" s="313">
        <v>3.59375</v>
      </c>
      <c r="F53" s="313">
        <v>2.71875</v>
      </c>
      <c r="G53" s="313">
        <v>2</v>
      </c>
      <c r="H53" s="313">
        <v>7.59375</v>
      </c>
      <c r="I53" s="313">
        <v>6.71875</v>
      </c>
      <c r="J53" s="102" t="s">
        <v>302</v>
      </c>
      <c r="K53" s="313">
        <v>7.59375</v>
      </c>
      <c r="L53" s="313">
        <v>13.4375</v>
      </c>
      <c r="M53" s="313">
        <v>2</v>
      </c>
      <c r="N53" s="313">
        <v>1019</v>
      </c>
      <c r="O53" s="102" t="s">
        <v>1338</v>
      </c>
      <c r="P53"/>
      <c r="Q53" s="102"/>
      <c r="R53" s="313"/>
      <c r="S53" s="256" t="s">
        <v>309</v>
      </c>
      <c r="T53" s="301" t="s">
        <v>359</v>
      </c>
      <c r="U53"/>
      <c r="V53"/>
      <c r="W53"/>
      <c r="X53"/>
      <c r="Y53" s="275" t="s">
        <v>1338</v>
      </c>
      <c r="AA53" s="313" t="s">
        <v>1338</v>
      </c>
      <c r="AB53">
        <v>1019</v>
      </c>
      <c r="AD53" s="313"/>
    </row>
    <row r="54" spans="2:30">
      <c r="B54" s="26"/>
      <c r="C54" s="256" t="s">
        <v>360</v>
      </c>
      <c r="D54" s="256" t="s">
        <v>301</v>
      </c>
      <c r="E54" s="313">
        <v>11.75</v>
      </c>
      <c r="F54" s="313">
        <v>3.1875</v>
      </c>
      <c r="G54" s="313">
        <v>1.25</v>
      </c>
      <c r="H54" s="313">
        <v>14.25</v>
      </c>
      <c r="I54" s="313">
        <v>5.6875</v>
      </c>
      <c r="J54" s="102" t="s">
        <v>302</v>
      </c>
      <c r="K54" s="313">
        <v>14.25</v>
      </c>
      <c r="L54" s="313">
        <v>5.6875</v>
      </c>
      <c r="M54" s="313">
        <v>1</v>
      </c>
      <c r="N54" s="313">
        <v>1020</v>
      </c>
      <c r="O54" s="102" t="s">
        <v>1338</v>
      </c>
      <c r="P54"/>
      <c r="Q54" s="102"/>
      <c r="R54" s="313"/>
      <c r="S54" s="256" t="s">
        <v>309</v>
      </c>
      <c r="T54" s="301" t="s">
        <v>361</v>
      </c>
      <c r="U54"/>
      <c r="V54"/>
      <c r="W54"/>
      <c r="X54"/>
      <c r="Y54" s="275" t="s">
        <v>1338</v>
      </c>
      <c r="AA54" s="313" t="s">
        <v>1338</v>
      </c>
      <c r="AB54">
        <v>1020</v>
      </c>
      <c r="AD54" s="313"/>
    </row>
    <row r="55" spans="2:30">
      <c r="B55" s="26"/>
      <c r="C55" s="256" t="s">
        <v>65</v>
      </c>
      <c r="D55" s="256" t="s">
        <v>2025</v>
      </c>
      <c r="E55" s="313">
        <v>11.824999999999999</v>
      </c>
      <c r="F55" s="313">
        <v>3.375</v>
      </c>
      <c r="G55" s="313">
        <v>0.75</v>
      </c>
      <c r="H55" s="313">
        <v>13.324999999999999</v>
      </c>
      <c r="I55" s="313">
        <v>4.875</v>
      </c>
      <c r="J55" s="102" t="s">
        <v>302</v>
      </c>
      <c r="K55" s="313">
        <v>13.324999999999999</v>
      </c>
      <c r="L55" s="313">
        <v>4.875</v>
      </c>
      <c r="M55" s="313">
        <v>1</v>
      </c>
      <c r="N55" s="313">
        <v>1020</v>
      </c>
      <c r="O55" s="102" t="s">
        <v>1338</v>
      </c>
      <c r="P55"/>
      <c r="Q55" s="102"/>
      <c r="R55" s="313"/>
      <c r="S55" s="256"/>
      <c r="T55" s="301"/>
      <c r="U55"/>
      <c r="V55"/>
      <c r="W55"/>
      <c r="X55"/>
      <c r="Y55" s="275" t="s">
        <v>1338</v>
      </c>
      <c r="AA55" s="313" t="s">
        <v>1338</v>
      </c>
      <c r="AB55">
        <v>1020</v>
      </c>
      <c r="AD55" s="313"/>
    </row>
    <row r="56" spans="2:30">
      <c r="B56" s="26"/>
      <c r="C56" s="256" t="s">
        <v>362</v>
      </c>
      <c r="D56" s="256" t="s">
        <v>301</v>
      </c>
      <c r="E56" s="313">
        <v>8.5</v>
      </c>
      <c r="F56" s="313">
        <v>1.5</v>
      </c>
      <c r="G56" s="313">
        <v>0.5625</v>
      </c>
      <c r="H56" s="313">
        <v>9.625</v>
      </c>
      <c r="I56" s="313">
        <v>2.625</v>
      </c>
      <c r="J56" s="102" t="s">
        <v>318</v>
      </c>
      <c r="K56" s="313">
        <v>9.6875</v>
      </c>
      <c r="L56" s="313">
        <v>5.25</v>
      </c>
      <c r="M56" s="313">
        <v>2</v>
      </c>
      <c r="N56" s="313">
        <v>1021</v>
      </c>
      <c r="O56" s="102" t="s">
        <v>1338</v>
      </c>
      <c r="P56"/>
      <c r="Q56" s="102"/>
      <c r="R56" s="313"/>
      <c r="S56" s="256" t="s">
        <v>303</v>
      </c>
      <c r="T56" s="301" t="s">
        <v>363</v>
      </c>
      <c r="U56"/>
      <c r="V56"/>
      <c r="W56"/>
      <c r="X56"/>
      <c r="Y56" s="275" t="s">
        <v>1338</v>
      </c>
      <c r="AA56" s="313" t="s">
        <v>1338</v>
      </c>
      <c r="AB56">
        <v>1021</v>
      </c>
      <c r="AD56" s="313"/>
    </row>
    <row r="57" spans="2:30">
      <c r="B57" s="26"/>
      <c r="C57" s="256" t="s">
        <v>365</v>
      </c>
      <c r="D57" s="256" t="s">
        <v>306</v>
      </c>
      <c r="E57" s="313">
        <v>8.6875</v>
      </c>
      <c r="F57" s="313">
        <v>1.625</v>
      </c>
      <c r="G57" s="313">
        <v>0.5</v>
      </c>
      <c r="H57" s="313">
        <v>9.6875</v>
      </c>
      <c r="I57" s="313">
        <v>2.625</v>
      </c>
      <c r="J57" s="102" t="s">
        <v>318</v>
      </c>
      <c r="K57" s="313">
        <v>9.6875</v>
      </c>
      <c r="L57" s="313">
        <v>5.25</v>
      </c>
      <c r="M57" s="313">
        <v>2</v>
      </c>
      <c r="N57" s="313">
        <v>1021</v>
      </c>
      <c r="O57" s="102" t="s">
        <v>1338</v>
      </c>
      <c r="P57"/>
      <c r="Q57" s="102"/>
      <c r="R57" s="313"/>
      <c r="S57" s="256" t="s">
        <v>307</v>
      </c>
      <c r="T57" s="301" t="s">
        <v>307</v>
      </c>
      <c r="U57"/>
      <c r="V57"/>
      <c r="W57"/>
      <c r="X57"/>
      <c r="Y57" s="275" t="s">
        <v>1338</v>
      </c>
      <c r="AA57" s="313" t="s">
        <v>1338</v>
      </c>
      <c r="AB57">
        <v>1021</v>
      </c>
      <c r="AD57" s="313"/>
    </row>
    <row r="58" spans="2:30">
      <c r="B58" s="26"/>
      <c r="C58" s="256" t="s">
        <v>366</v>
      </c>
      <c r="D58" s="256" t="s">
        <v>301</v>
      </c>
      <c r="E58" s="313">
        <v>7.5</v>
      </c>
      <c r="F58" s="313">
        <v>2.5</v>
      </c>
      <c r="G58" s="313">
        <v>0.5625</v>
      </c>
      <c r="H58" s="313">
        <v>8.625</v>
      </c>
      <c r="I58" s="313">
        <v>3.625</v>
      </c>
      <c r="J58" s="102" t="s">
        <v>302</v>
      </c>
      <c r="K58" s="313">
        <v>8.625</v>
      </c>
      <c r="L58" s="313">
        <v>7.25</v>
      </c>
      <c r="M58" s="313">
        <v>2</v>
      </c>
      <c r="N58" s="313">
        <v>1022</v>
      </c>
      <c r="O58" s="102" t="s">
        <v>1338</v>
      </c>
      <c r="P58"/>
      <c r="Q58" s="102"/>
      <c r="R58" s="313"/>
      <c r="S58" s="256" t="s">
        <v>309</v>
      </c>
      <c r="T58" s="301" t="s">
        <v>367</v>
      </c>
      <c r="U58"/>
      <c r="V58"/>
      <c r="W58"/>
      <c r="X58"/>
      <c r="Y58" s="275" t="s">
        <v>1338</v>
      </c>
      <c r="AA58" s="313" t="s">
        <v>1338</v>
      </c>
      <c r="AB58">
        <v>1022</v>
      </c>
      <c r="AC58" t="s">
        <v>2887</v>
      </c>
      <c r="AD58" s="313" t="s">
        <v>5647</v>
      </c>
    </row>
    <row r="59" spans="2:30">
      <c r="B59" s="26"/>
      <c r="C59" s="256" t="s">
        <v>368</v>
      </c>
      <c r="D59" s="256" t="s">
        <v>301</v>
      </c>
      <c r="E59" s="313">
        <v>4.5</v>
      </c>
      <c r="F59" s="313">
        <v>4.5</v>
      </c>
      <c r="G59" s="313">
        <v>1</v>
      </c>
      <c r="H59" s="313">
        <v>6.5</v>
      </c>
      <c r="I59" s="313">
        <v>6.5</v>
      </c>
      <c r="J59" s="102" t="s">
        <v>302</v>
      </c>
      <c r="K59" s="313">
        <v>6.5</v>
      </c>
      <c r="L59" s="313">
        <v>6.5</v>
      </c>
      <c r="M59" s="313">
        <v>1</v>
      </c>
      <c r="N59" s="313">
        <v>1023</v>
      </c>
      <c r="O59" s="102" t="s">
        <v>1338</v>
      </c>
      <c r="P59"/>
      <c r="Q59" s="102"/>
      <c r="R59" s="313"/>
      <c r="S59" s="256" t="s">
        <v>303</v>
      </c>
      <c r="T59" s="301" t="s">
        <v>369</v>
      </c>
      <c r="U59"/>
      <c r="V59"/>
      <c r="W59"/>
      <c r="X59"/>
      <c r="Y59" s="275" t="s">
        <v>1338</v>
      </c>
      <c r="AA59" s="313" t="s">
        <v>1338</v>
      </c>
      <c r="AB59">
        <v>1023</v>
      </c>
      <c r="AC59" t="s">
        <v>2861</v>
      </c>
      <c r="AD59" s="313" t="s">
        <v>5645</v>
      </c>
    </row>
    <row r="60" spans="2:30">
      <c r="B60" s="26"/>
      <c r="C60" s="256" t="s">
        <v>370</v>
      </c>
      <c r="D60" s="256" t="s">
        <v>306</v>
      </c>
      <c r="E60" s="313">
        <v>4.625</v>
      </c>
      <c r="F60" s="313">
        <v>4.625</v>
      </c>
      <c r="G60" s="313">
        <v>0.75</v>
      </c>
      <c r="H60" s="313">
        <v>6.125</v>
      </c>
      <c r="I60" s="313">
        <v>6.125</v>
      </c>
      <c r="J60" s="102" t="s">
        <v>302</v>
      </c>
      <c r="K60" s="313">
        <v>6.125</v>
      </c>
      <c r="L60" s="313">
        <v>6.125</v>
      </c>
      <c r="M60" s="313">
        <v>1</v>
      </c>
      <c r="N60" s="313">
        <v>1023</v>
      </c>
      <c r="O60" s="102" t="s">
        <v>1338</v>
      </c>
      <c r="P60"/>
      <c r="Q60" s="102"/>
      <c r="R60" s="313"/>
      <c r="S60" s="256" t="s">
        <v>307</v>
      </c>
      <c r="T60" s="301" t="s">
        <v>307</v>
      </c>
      <c r="U60"/>
      <c r="V60"/>
      <c r="W60"/>
      <c r="X60"/>
      <c r="Y60" s="275" t="s">
        <v>1338</v>
      </c>
      <c r="AA60" s="313" t="s">
        <v>1338</v>
      </c>
      <c r="AB60">
        <v>1023</v>
      </c>
      <c r="AC60" t="s">
        <v>2861</v>
      </c>
      <c r="AD60" s="313" t="s">
        <v>5645</v>
      </c>
    </row>
    <row r="61" spans="2:30">
      <c r="B61" s="26"/>
      <c r="C61" s="256" t="s">
        <v>371</v>
      </c>
      <c r="D61" s="256" t="s">
        <v>301</v>
      </c>
      <c r="E61" s="313">
        <v>8</v>
      </c>
      <c r="F61" s="313">
        <v>3.1875</v>
      </c>
      <c r="G61" s="313">
        <v>1.25</v>
      </c>
      <c r="H61" s="313">
        <v>10.5</v>
      </c>
      <c r="I61" s="313">
        <v>5.6875</v>
      </c>
      <c r="J61" s="102" t="s">
        <v>302</v>
      </c>
      <c r="K61" s="313">
        <v>10.5</v>
      </c>
      <c r="L61" s="313">
        <v>11.375</v>
      </c>
      <c r="M61" s="313">
        <v>2</v>
      </c>
      <c r="N61" s="313">
        <v>1025</v>
      </c>
      <c r="O61" s="102" t="s">
        <v>1338</v>
      </c>
      <c r="P61"/>
      <c r="Q61" s="102"/>
      <c r="R61" s="313"/>
      <c r="S61" s="256" t="s">
        <v>309</v>
      </c>
      <c r="T61" s="301" t="s">
        <v>372</v>
      </c>
      <c r="U61"/>
      <c r="V61"/>
      <c r="W61"/>
      <c r="X61"/>
      <c r="Y61" s="275" t="s">
        <v>1338</v>
      </c>
      <c r="AA61" s="313" t="s">
        <v>1338</v>
      </c>
      <c r="AB61">
        <v>1025</v>
      </c>
      <c r="AD61" s="313"/>
    </row>
    <row r="62" spans="2:30">
      <c r="B62" s="26"/>
      <c r="C62" s="256" t="s">
        <v>373</v>
      </c>
      <c r="D62" s="256" t="s">
        <v>301</v>
      </c>
      <c r="E62" s="313">
        <v>2.9375</v>
      </c>
      <c r="F62" s="313">
        <v>1.9375</v>
      </c>
      <c r="G62" s="313">
        <v>0.625</v>
      </c>
      <c r="H62" s="313">
        <v>4.1875</v>
      </c>
      <c r="I62" s="313">
        <v>3.1875</v>
      </c>
      <c r="J62" s="102" t="s">
        <v>302</v>
      </c>
      <c r="K62" s="313">
        <v>8.375</v>
      </c>
      <c r="L62" s="313">
        <v>6.375</v>
      </c>
      <c r="M62" s="313">
        <v>4</v>
      </c>
      <c r="N62" s="313">
        <v>1026</v>
      </c>
      <c r="O62" s="102" t="s">
        <v>1338</v>
      </c>
      <c r="P62"/>
      <c r="Q62" s="102"/>
      <c r="R62" s="313"/>
      <c r="S62" s="256" t="s">
        <v>303</v>
      </c>
      <c r="T62" s="301" t="s">
        <v>376</v>
      </c>
      <c r="U62"/>
      <c r="V62"/>
      <c r="W62"/>
      <c r="X62"/>
      <c r="Y62" s="275" t="s">
        <v>1338</v>
      </c>
      <c r="AA62" s="313" t="s">
        <v>1338</v>
      </c>
      <c r="AB62">
        <v>1026</v>
      </c>
      <c r="AD62" s="313"/>
    </row>
    <row r="63" spans="2:30">
      <c r="B63" s="26"/>
      <c r="C63" s="256" t="s">
        <v>377</v>
      </c>
      <c r="D63" s="256" t="s">
        <v>306</v>
      </c>
      <c r="E63" s="313">
        <v>3.0625</v>
      </c>
      <c r="F63" s="313">
        <v>2.0625</v>
      </c>
      <c r="G63" s="313">
        <v>0.5625</v>
      </c>
      <c r="H63" s="313">
        <v>4.1875</v>
      </c>
      <c r="I63" s="313">
        <v>3.1875</v>
      </c>
      <c r="J63" s="102" t="s">
        <v>302</v>
      </c>
      <c r="K63" s="313">
        <v>8.375</v>
      </c>
      <c r="L63" s="313">
        <v>6.375</v>
      </c>
      <c r="M63" s="313">
        <v>4</v>
      </c>
      <c r="N63" s="313">
        <v>1026</v>
      </c>
      <c r="O63" s="102" t="s">
        <v>1338</v>
      </c>
      <c r="P63"/>
      <c r="Q63" s="102"/>
      <c r="R63" s="313"/>
      <c r="S63" s="256" t="s">
        <v>307</v>
      </c>
      <c r="T63" s="301" t="s">
        <v>307</v>
      </c>
      <c r="U63"/>
      <c r="V63"/>
      <c r="W63"/>
      <c r="X63"/>
      <c r="Y63" s="275" t="s">
        <v>1338</v>
      </c>
      <c r="AA63" s="313" t="s">
        <v>1338</v>
      </c>
      <c r="AB63">
        <v>1026</v>
      </c>
      <c r="AD63" s="313"/>
    </row>
    <row r="64" spans="2:30">
      <c r="B64" s="26"/>
      <c r="C64" s="256" t="s">
        <v>378</v>
      </c>
      <c r="D64" s="256" t="s">
        <v>301</v>
      </c>
      <c r="E64" s="313">
        <v>10</v>
      </c>
      <c r="F64" s="313">
        <v>8</v>
      </c>
      <c r="G64" s="313">
        <v>2</v>
      </c>
      <c r="H64" s="313">
        <v>14</v>
      </c>
      <c r="I64" s="313">
        <v>12</v>
      </c>
      <c r="J64" s="102" t="s">
        <v>302</v>
      </c>
      <c r="K64" s="313">
        <v>14</v>
      </c>
      <c r="L64" s="313">
        <v>12</v>
      </c>
      <c r="M64" s="313">
        <v>1</v>
      </c>
      <c r="N64" s="313">
        <v>1027</v>
      </c>
      <c r="O64" s="102" t="s">
        <v>1338</v>
      </c>
      <c r="P64"/>
      <c r="Q64" s="102"/>
      <c r="R64" s="313"/>
      <c r="S64" s="256" t="s">
        <v>303</v>
      </c>
      <c r="T64" s="301" t="s">
        <v>379</v>
      </c>
      <c r="U64"/>
      <c r="V64"/>
      <c r="W64"/>
      <c r="X64"/>
      <c r="Y64" s="275" t="s">
        <v>1338</v>
      </c>
      <c r="AA64" s="313" t="s">
        <v>1338</v>
      </c>
      <c r="AB64">
        <v>1027</v>
      </c>
      <c r="AC64" t="s">
        <v>2894</v>
      </c>
      <c r="AD64" s="313" t="s">
        <v>5648</v>
      </c>
    </row>
    <row r="65" spans="2:30">
      <c r="B65" s="26"/>
      <c r="C65" s="256" t="s">
        <v>380</v>
      </c>
      <c r="D65" s="256" t="s">
        <v>306</v>
      </c>
      <c r="E65" s="313">
        <v>10.1875</v>
      </c>
      <c r="F65" s="313">
        <v>8.1875</v>
      </c>
      <c r="G65" s="313">
        <v>0.625</v>
      </c>
      <c r="H65" s="313">
        <v>11.4375</v>
      </c>
      <c r="I65" s="313">
        <v>9.4375</v>
      </c>
      <c r="J65" s="102" t="s">
        <v>302</v>
      </c>
      <c r="K65" s="313">
        <v>11.4375</v>
      </c>
      <c r="L65" s="313">
        <v>9.4375</v>
      </c>
      <c r="M65" s="313">
        <v>1</v>
      </c>
      <c r="N65" s="313">
        <v>1027</v>
      </c>
      <c r="O65" s="102" t="s">
        <v>1338</v>
      </c>
      <c r="P65"/>
      <c r="Q65" s="102"/>
      <c r="R65" s="313"/>
      <c r="S65" s="256" t="s">
        <v>307</v>
      </c>
      <c r="T65" s="301" t="s">
        <v>307</v>
      </c>
      <c r="U65"/>
      <c r="V65"/>
      <c r="W65"/>
      <c r="X65"/>
      <c r="Y65" s="275" t="s">
        <v>1338</v>
      </c>
      <c r="AA65" s="313" t="s">
        <v>1338</v>
      </c>
      <c r="AB65">
        <v>1027</v>
      </c>
      <c r="AC65" t="s">
        <v>2894</v>
      </c>
      <c r="AD65" s="313" t="s">
        <v>5648</v>
      </c>
    </row>
    <row r="66" spans="2:30">
      <c r="B66" s="26"/>
      <c r="C66" s="256" t="s">
        <v>381</v>
      </c>
      <c r="D66" s="256" t="s">
        <v>301</v>
      </c>
      <c r="E66" s="313">
        <v>5</v>
      </c>
      <c r="F66" s="313">
        <v>5</v>
      </c>
      <c r="G66" s="313">
        <v>1.25</v>
      </c>
      <c r="H66" s="313">
        <v>7.5</v>
      </c>
      <c r="I66" s="313">
        <v>7.5</v>
      </c>
      <c r="J66" s="102" t="s">
        <v>302</v>
      </c>
      <c r="K66" s="313">
        <v>7.5</v>
      </c>
      <c r="L66" s="313">
        <v>15</v>
      </c>
      <c r="M66" s="313">
        <v>2</v>
      </c>
      <c r="N66" s="313">
        <v>1029</v>
      </c>
      <c r="O66" s="102" t="s">
        <v>1338</v>
      </c>
      <c r="P66"/>
      <c r="Q66" s="102"/>
      <c r="R66" s="313"/>
      <c r="S66" s="256" t="s">
        <v>309</v>
      </c>
      <c r="T66" s="301" t="s">
        <v>382</v>
      </c>
      <c r="U66"/>
      <c r="V66"/>
      <c r="W66"/>
      <c r="X66"/>
      <c r="Y66" s="275" t="s">
        <v>1338</v>
      </c>
      <c r="AA66" s="313" t="s">
        <v>1338</v>
      </c>
      <c r="AB66">
        <v>1029</v>
      </c>
      <c r="AD66" s="313"/>
    </row>
    <row r="67" spans="2:30">
      <c r="B67" s="26"/>
      <c r="C67" s="256" t="s">
        <v>383</v>
      </c>
      <c r="D67" s="256" t="s">
        <v>301</v>
      </c>
      <c r="E67" s="313">
        <v>4</v>
      </c>
      <c r="F67" s="313">
        <v>4</v>
      </c>
      <c r="G67" s="313">
        <v>1.25</v>
      </c>
      <c r="H67" s="313">
        <v>6.5</v>
      </c>
      <c r="I67" s="313">
        <v>6.5</v>
      </c>
      <c r="J67" s="102" t="s">
        <v>302</v>
      </c>
      <c r="K67" s="313">
        <v>6.5</v>
      </c>
      <c r="L67" s="313">
        <v>13</v>
      </c>
      <c r="M67" s="313">
        <v>2</v>
      </c>
      <c r="N67" s="313">
        <v>1030</v>
      </c>
      <c r="O67" s="102" t="s">
        <v>1338</v>
      </c>
      <c r="P67"/>
      <c r="Q67" s="102"/>
      <c r="R67" s="313"/>
      <c r="S67" s="256" t="s">
        <v>309</v>
      </c>
      <c r="T67" s="301" t="s">
        <v>384</v>
      </c>
      <c r="U67"/>
      <c r="V67"/>
      <c r="W67"/>
      <c r="X67"/>
      <c r="Y67" s="275" t="s">
        <v>1338</v>
      </c>
      <c r="AA67" s="313" t="s">
        <v>1338</v>
      </c>
      <c r="AB67">
        <v>1030</v>
      </c>
      <c r="AC67" t="s">
        <v>2899</v>
      </c>
      <c r="AD67" s="313" t="s">
        <v>5649</v>
      </c>
    </row>
    <row r="68" spans="2:30">
      <c r="B68" s="26"/>
      <c r="C68" s="256" t="s">
        <v>385</v>
      </c>
      <c r="D68" s="256" t="s">
        <v>301</v>
      </c>
      <c r="E68" s="313">
        <v>5.8125</v>
      </c>
      <c r="F68" s="313">
        <v>3.5</v>
      </c>
      <c r="G68" s="313">
        <v>1</v>
      </c>
      <c r="H68" s="313">
        <v>7.8125</v>
      </c>
      <c r="I68" s="313">
        <v>5.5</v>
      </c>
      <c r="J68" s="102" t="s">
        <v>302</v>
      </c>
      <c r="K68" s="313">
        <v>7.8125</v>
      </c>
      <c r="L68" s="313">
        <v>5.5</v>
      </c>
      <c r="M68" s="313">
        <v>1</v>
      </c>
      <c r="N68" s="313">
        <v>1031</v>
      </c>
      <c r="O68" s="102" t="s">
        <v>1338</v>
      </c>
      <c r="P68"/>
      <c r="Q68" s="102"/>
      <c r="R68" s="313"/>
      <c r="S68" s="256" t="s">
        <v>303</v>
      </c>
      <c r="T68" s="301" t="s">
        <v>386</v>
      </c>
      <c r="U68"/>
      <c r="V68"/>
      <c r="W68"/>
      <c r="X68"/>
      <c r="Y68" s="275" t="s">
        <v>1338</v>
      </c>
      <c r="AA68" s="313" t="s">
        <v>1338</v>
      </c>
      <c r="AB68">
        <v>1031</v>
      </c>
      <c r="AD68" s="313"/>
    </row>
    <row r="69" spans="2:30">
      <c r="B69" s="26"/>
      <c r="C69" s="256" t="s">
        <v>387</v>
      </c>
      <c r="D69" s="256" t="s">
        <v>306</v>
      </c>
      <c r="E69" s="313">
        <v>6</v>
      </c>
      <c r="F69" s="313">
        <v>3.625</v>
      </c>
      <c r="G69" s="313">
        <v>0.75</v>
      </c>
      <c r="H69" s="313">
        <v>7.5</v>
      </c>
      <c r="I69" s="313">
        <v>5.125</v>
      </c>
      <c r="J69" s="102" t="s">
        <v>302</v>
      </c>
      <c r="K69" s="313">
        <v>7.5</v>
      </c>
      <c r="L69" s="313">
        <v>5.125</v>
      </c>
      <c r="M69" s="313">
        <v>1</v>
      </c>
      <c r="N69" s="313">
        <v>1031</v>
      </c>
      <c r="O69" s="102" t="s">
        <v>1338</v>
      </c>
      <c r="P69"/>
      <c r="Q69" s="102"/>
      <c r="R69" s="313"/>
      <c r="S69" s="256" t="s">
        <v>307</v>
      </c>
      <c r="T69" s="301" t="s">
        <v>307</v>
      </c>
      <c r="U69"/>
      <c r="V69"/>
      <c r="W69"/>
      <c r="X69"/>
      <c r="Y69" s="275" t="s">
        <v>1338</v>
      </c>
      <c r="AA69" s="313" t="s">
        <v>1338</v>
      </c>
      <c r="AB69">
        <v>1031</v>
      </c>
      <c r="AD69" s="313"/>
    </row>
    <row r="70" spans="2:30">
      <c r="B70" s="26"/>
      <c r="C70" s="256" t="s">
        <v>388</v>
      </c>
      <c r="D70" s="256" t="s">
        <v>301</v>
      </c>
      <c r="E70" s="313">
        <v>12</v>
      </c>
      <c r="F70" s="313">
        <v>8</v>
      </c>
      <c r="G70" s="313">
        <v>1.375</v>
      </c>
      <c r="H70" s="313">
        <v>14.75</v>
      </c>
      <c r="I70" s="313">
        <v>10.75</v>
      </c>
      <c r="J70" s="102" t="s">
        <v>302</v>
      </c>
      <c r="K70" s="313">
        <v>14.75</v>
      </c>
      <c r="L70" s="313">
        <v>10.75</v>
      </c>
      <c r="M70" s="313">
        <v>1</v>
      </c>
      <c r="N70" s="313">
        <v>1032</v>
      </c>
      <c r="O70" s="102" t="s">
        <v>1338</v>
      </c>
      <c r="P70"/>
      <c r="Q70" s="102"/>
      <c r="R70" s="313"/>
      <c r="S70" s="256" t="s">
        <v>303</v>
      </c>
      <c r="T70" s="301" t="s">
        <v>389</v>
      </c>
      <c r="U70"/>
      <c r="V70"/>
      <c r="W70"/>
      <c r="X70"/>
      <c r="Y70" s="275" t="s">
        <v>1338</v>
      </c>
      <c r="AA70" s="313" t="s">
        <v>1338</v>
      </c>
      <c r="AB70">
        <v>1032</v>
      </c>
      <c r="AD70" s="313"/>
    </row>
    <row r="71" spans="2:30">
      <c r="B71" s="26"/>
      <c r="C71" s="256" t="s">
        <v>390</v>
      </c>
      <c r="D71" s="256" t="s">
        <v>306</v>
      </c>
      <c r="E71" s="313">
        <v>12.1875</v>
      </c>
      <c r="F71" s="313">
        <v>8.1875</v>
      </c>
      <c r="G71" s="313">
        <v>0.875</v>
      </c>
      <c r="H71" s="313">
        <v>13.9375</v>
      </c>
      <c r="I71" s="313">
        <v>9.9375</v>
      </c>
      <c r="J71" s="102" t="s">
        <v>302</v>
      </c>
      <c r="K71" s="313">
        <v>13.9375</v>
      </c>
      <c r="L71" s="313">
        <v>9.9375</v>
      </c>
      <c r="M71" s="313">
        <v>1</v>
      </c>
      <c r="N71" s="313">
        <v>1032</v>
      </c>
      <c r="O71" s="102" t="s">
        <v>1338</v>
      </c>
      <c r="P71"/>
      <c r="Q71" s="102"/>
      <c r="R71" s="313"/>
      <c r="S71" s="256" t="s">
        <v>307</v>
      </c>
      <c r="T71" s="301" t="s">
        <v>307</v>
      </c>
      <c r="U71"/>
      <c r="V71"/>
      <c r="W71"/>
      <c r="X71"/>
      <c r="Y71" s="275" t="s">
        <v>1338</v>
      </c>
      <c r="AA71" s="313" t="s">
        <v>1338</v>
      </c>
      <c r="AB71">
        <v>1032</v>
      </c>
      <c r="AD71" s="313"/>
    </row>
    <row r="72" spans="2:30">
      <c r="B72" s="26"/>
      <c r="C72" s="256" t="s">
        <v>391</v>
      </c>
      <c r="D72" s="256" t="s">
        <v>301</v>
      </c>
      <c r="E72" s="313">
        <v>7.875</v>
      </c>
      <c r="F72" s="313">
        <v>5.75</v>
      </c>
      <c r="G72" s="313">
        <v>1.3125</v>
      </c>
      <c r="H72" s="313">
        <v>10.5</v>
      </c>
      <c r="I72" s="313">
        <v>8.375</v>
      </c>
      <c r="J72" s="102" t="s">
        <v>302</v>
      </c>
      <c r="K72" s="313">
        <v>10.5</v>
      </c>
      <c r="L72" s="313">
        <v>8.375</v>
      </c>
      <c r="M72" s="313">
        <v>1</v>
      </c>
      <c r="N72" s="313">
        <v>1033</v>
      </c>
      <c r="O72" s="102" t="s">
        <v>1338</v>
      </c>
      <c r="P72"/>
      <c r="Q72" s="102"/>
      <c r="R72" s="313"/>
      <c r="S72" s="256" t="s">
        <v>309</v>
      </c>
      <c r="T72" s="301" t="s">
        <v>392</v>
      </c>
      <c r="U72"/>
      <c r="V72"/>
      <c r="W72"/>
      <c r="X72"/>
      <c r="Y72" s="275" t="s">
        <v>1338</v>
      </c>
      <c r="AA72" s="313" t="s">
        <v>1338</v>
      </c>
      <c r="AB72">
        <v>1033</v>
      </c>
      <c r="AD72" s="313"/>
    </row>
    <row r="73" spans="2:30">
      <c r="B73" s="26"/>
      <c r="C73" s="256" t="s">
        <v>393</v>
      </c>
      <c r="D73" s="256" t="s">
        <v>301</v>
      </c>
      <c r="E73" s="313">
        <v>8.0625</v>
      </c>
      <c r="F73" s="313">
        <v>6.0625</v>
      </c>
      <c r="G73" s="313">
        <v>1.25</v>
      </c>
      <c r="H73" s="313">
        <v>10.5625</v>
      </c>
      <c r="I73" s="313">
        <v>8.5625</v>
      </c>
      <c r="J73" s="102" t="s">
        <v>302</v>
      </c>
      <c r="K73" s="313">
        <v>10.5625</v>
      </c>
      <c r="L73" s="313">
        <v>8.5625</v>
      </c>
      <c r="M73" s="313">
        <v>1</v>
      </c>
      <c r="N73" s="313">
        <v>1034</v>
      </c>
      <c r="O73" s="102" t="s">
        <v>1338</v>
      </c>
      <c r="P73"/>
      <c r="Q73" s="102"/>
      <c r="R73" s="313"/>
      <c r="S73" s="256" t="s">
        <v>309</v>
      </c>
      <c r="T73" s="301" t="s">
        <v>394</v>
      </c>
      <c r="U73"/>
      <c r="V73"/>
      <c r="W73"/>
      <c r="X73"/>
      <c r="Y73" s="275" t="s">
        <v>1338</v>
      </c>
      <c r="AA73" s="313" t="s">
        <v>1338</v>
      </c>
      <c r="AB73">
        <v>1034</v>
      </c>
      <c r="AD73" s="313"/>
    </row>
    <row r="74" spans="2:30">
      <c r="B74" s="26"/>
      <c r="C74" s="256" t="s">
        <v>395</v>
      </c>
      <c r="D74" s="256" t="s">
        <v>301</v>
      </c>
      <c r="E74" s="313">
        <v>9.625</v>
      </c>
      <c r="F74" s="313">
        <v>6.25</v>
      </c>
      <c r="G74" s="313">
        <v>0.8125</v>
      </c>
      <c r="H74" s="313">
        <v>11.25</v>
      </c>
      <c r="I74" s="313">
        <v>7.875</v>
      </c>
      <c r="J74" s="102" t="s">
        <v>302</v>
      </c>
      <c r="K74" s="313">
        <v>11.25</v>
      </c>
      <c r="L74" s="313">
        <v>7.875</v>
      </c>
      <c r="M74" s="313">
        <v>1</v>
      </c>
      <c r="N74" s="313">
        <v>1035</v>
      </c>
      <c r="O74" s="102" t="s">
        <v>1338</v>
      </c>
      <c r="P74"/>
      <c r="Q74" s="102"/>
      <c r="R74" s="313"/>
      <c r="S74" s="256" t="s">
        <v>309</v>
      </c>
      <c r="T74" s="301" t="s">
        <v>396</v>
      </c>
      <c r="U74"/>
      <c r="V74"/>
      <c r="W74"/>
      <c r="X74"/>
      <c r="Y74" s="275" t="s">
        <v>1338</v>
      </c>
      <c r="AA74" s="313" t="s">
        <v>1338</v>
      </c>
      <c r="AB74">
        <v>1035</v>
      </c>
      <c r="AD74" s="313"/>
    </row>
    <row r="75" spans="2:30">
      <c r="B75" s="26"/>
      <c r="C75" s="256" t="s">
        <v>397</v>
      </c>
      <c r="D75" s="256" t="s">
        <v>301</v>
      </c>
      <c r="E75" s="313">
        <v>8.5625</v>
      </c>
      <c r="F75" s="313">
        <v>6.3125</v>
      </c>
      <c r="G75" s="313">
        <v>1.625</v>
      </c>
      <c r="H75" s="313">
        <v>11.8125</v>
      </c>
      <c r="I75" s="313">
        <v>9.5625</v>
      </c>
      <c r="J75" s="102" t="s">
        <v>302</v>
      </c>
      <c r="K75" s="313">
        <v>11.8125</v>
      </c>
      <c r="L75" s="313">
        <v>9.5625</v>
      </c>
      <c r="M75" s="313">
        <v>1</v>
      </c>
      <c r="N75" s="313">
        <v>1036</v>
      </c>
      <c r="O75" s="102" t="s">
        <v>1338</v>
      </c>
      <c r="P75"/>
      <c r="Q75" s="102"/>
      <c r="R75" s="313"/>
      <c r="S75" s="256" t="s">
        <v>309</v>
      </c>
      <c r="T75" s="301" t="s">
        <v>398</v>
      </c>
      <c r="U75"/>
      <c r="V75"/>
      <c r="W75"/>
      <c r="X75"/>
      <c r="Y75" s="275" t="s">
        <v>1338</v>
      </c>
      <c r="AA75" s="313" t="s">
        <v>1338</v>
      </c>
      <c r="AB75">
        <v>1036</v>
      </c>
      <c r="AD75" s="313"/>
    </row>
    <row r="76" spans="2:30">
      <c r="B76" s="26"/>
      <c r="C76" s="256" t="s">
        <v>399</v>
      </c>
      <c r="D76" s="256" t="s">
        <v>301</v>
      </c>
      <c r="E76" s="313">
        <v>6.1875</v>
      </c>
      <c r="F76" s="313">
        <v>1.4375</v>
      </c>
      <c r="G76" s="313">
        <v>0.625</v>
      </c>
      <c r="H76" s="313">
        <v>7.4375</v>
      </c>
      <c r="I76" s="313">
        <v>2.6875</v>
      </c>
      <c r="J76" s="102" t="s">
        <v>302</v>
      </c>
      <c r="K76" s="313">
        <v>7.4375</v>
      </c>
      <c r="L76" s="313">
        <v>8.0625</v>
      </c>
      <c r="M76" s="313">
        <v>3</v>
      </c>
      <c r="N76" s="313">
        <v>1037</v>
      </c>
      <c r="O76" s="102" t="s">
        <v>1338</v>
      </c>
      <c r="P76"/>
      <c r="Q76" s="102"/>
      <c r="R76" s="313"/>
      <c r="S76" s="256" t="s">
        <v>303</v>
      </c>
      <c r="T76" s="301" t="s">
        <v>400</v>
      </c>
      <c r="U76"/>
      <c r="V76"/>
      <c r="W76"/>
      <c r="X76"/>
      <c r="Y76" s="275" t="s">
        <v>1338</v>
      </c>
      <c r="AA76" s="313" t="s">
        <v>1338</v>
      </c>
      <c r="AB76">
        <v>1037</v>
      </c>
      <c r="AD76" s="313"/>
    </row>
    <row r="77" spans="2:30">
      <c r="B77" s="26"/>
      <c r="C77" s="256" t="s">
        <v>401</v>
      </c>
      <c r="D77" s="256" t="s">
        <v>306</v>
      </c>
      <c r="E77" s="313">
        <v>6.375</v>
      </c>
      <c r="F77" s="313">
        <v>1.5625</v>
      </c>
      <c r="G77" s="313">
        <v>0.46875</v>
      </c>
      <c r="H77" s="313">
        <v>7.3125</v>
      </c>
      <c r="I77" s="313">
        <v>2.5</v>
      </c>
      <c r="J77" s="102" t="s">
        <v>302</v>
      </c>
      <c r="K77" s="313">
        <v>7.3125</v>
      </c>
      <c r="L77" s="313">
        <v>7.5</v>
      </c>
      <c r="M77" s="313">
        <v>3</v>
      </c>
      <c r="N77" s="313">
        <v>1037</v>
      </c>
      <c r="O77" s="102" t="s">
        <v>1338</v>
      </c>
      <c r="P77"/>
      <c r="Q77" s="102"/>
      <c r="R77" s="313"/>
      <c r="S77" s="256" t="s">
        <v>307</v>
      </c>
      <c r="T77" s="301" t="s">
        <v>307</v>
      </c>
      <c r="U77"/>
      <c r="V77"/>
      <c r="W77"/>
      <c r="X77"/>
      <c r="Y77" s="275" t="s">
        <v>1338</v>
      </c>
      <c r="AA77" s="313" t="s">
        <v>1338</v>
      </c>
      <c r="AB77">
        <v>1037</v>
      </c>
      <c r="AD77" s="313"/>
    </row>
    <row r="78" spans="2:30">
      <c r="B78" s="26"/>
      <c r="C78" s="256" t="s">
        <v>1842</v>
      </c>
      <c r="D78" s="256" t="s">
        <v>301</v>
      </c>
      <c r="E78" s="313">
        <v>2.75</v>
      </c>
      <c r="F78" s="313">
        <v>2.75</v>
      </c>
      <c r="G78" s="313">
        <v>2</v>
      </c>
      <c r="H78" s="313">
        <v>6.75</v>
      </c>
      <c r="I78" s="313">
        <v>6.75</v>
      </c>
      <c r="J78" s="102" t="s">
        <v>318</v>
      </c>
      <c r="K78" s="313">
        <v>6.75</v>
      </c>
      <c r="L78" s="313">
        <v>13.5</v>
      </c>
      <c r="M78" s="313">
        <v>2</v>
      </c>
      <c r="N78" s="313">
        <v>1040</v>
      </c>
      <c r="O78" s="102" t="s">
        <v>1338</v>
      </c>
      <c r="P78" t="s">
        <v>2443</v>
      </c>
      <c r="Q78" s="102"/>
      <c r="R78" s="313"/>
      <c r="S78" s="256"/>
      <c r="T78" s="301"/>
      <c r="U78"/>
      <c r="V78"/>
      <c r="W78"/>
      <c r="X78"/>
      <c r="Y78" s="275" t="s">
        <v>1338</v>
      </c>
      <c r="AA78" s="313" t="s">
        <v>1338</v>
      </c>
      <c r="AB78">
        <v>1040</v>
      </c>
      <c r="AC78" t="s">
        <v>2846</v>
      </c>
      <c r="AD78" s="313" t="s">
        <v>5643</v>
      </c>
    </row>
    <row r="79" spans="2:30">
      <c r="B79" s="26"/>
      <c r="C79" s="256" t="s">
        <v>405</v>
      </c>
      <c r="D79" s="256" t="s">
        <v>301</v>
      </c>
      <c r="E79" s="313">
        <v>5.125</v>
      </c>
      <c r="F79" s="313">
        <v>2.8125</v>
      </c>
      <c r="G79" s="313">
        <v>0.875</v>
      </c>
      <c r="H79" s="313">
        <v>6.875</v>
      </c>
      <c r="I79" s="313">
        <v>4.5625</v>
      </c>
      <c r="J79" s="102" t="s">
        <v>302</v>
      </c>
      <c r="K79" s="313">
        <v>6.875</v>
      </c>
      <c r="L79" s="313">
        <v>4.5625</v>
      </c>
      <c r="M79" s="313">
        <v>1</v>
      </c>
      <c r="N79" s="313">
        <v>1041</v>
      </c>
      <c r="O79" s="102" t="s">
        <v>1338</v>
      </c>
      <c r="P79"/>
      <c r="Q79" s="102"/>
      <c r="R79" s="313"/>
      <c r="S79" s="256" t="s">
        <v>303</v>
      </c>
      <c r="T79" s="301" t="s">
        <v>406</v>
      </c>
      <c r="U79"/>
      <c r="V79"/>
      <c r="W79"/>
      <c r="X79"/>
      <c r="Y79" s="275" t="s">
        <v>1338</v>
      </c>
      <c r="AA79" s="313" t="s">
        <v>1338</v>
      </c>
      <c r="AB79">
        <v>1041</v>
      </c>
      <c r="AD79" s="313"/>
    </row>
    <row r="80" spans="2:30">
      <c r="B80" s="26"/>
      <c r="C80" s="256" t="s">
        <v>407</v>
      </c>
      <c r="D80" s="256" t="s">
        <v>306</v>
      </c>
      <c r="E80" s="313">
        <v>5.3125</v>
      </c>
      <c r="F80" s="313">
        <v>2.9375</v>
      </c>
      <c r="G80" s="313">
        <v>0.625</v>
      </c>
      <c r="H80" s="313">
        <v>6.5625</v>
      </c>
      <c r="I80" s="313">
        <v>4.1875</v>
      </c>
      <c r="J80" s="102" t="s">
        <v>302</v>
      </c>
      <c r="K80" s="313">
        <v>6.5625</v>
      </c>
      <c r="L80" s="313">
        <v>4.1875</v>
      </c>
      <c r="M80" s="313">
        <v>1</v>
      </c>
      <c r="N80" s="313">
        <v>1041</v>
      </c>
      <c r="O80" s="102" t="s">
        <v>1338</v>
      </c>
      <c r="P80"/>
      <c r="Q80" s="102"/>
      <c r="R80" s="313"/>
      <c r="S80" s="256" t="s">
        <v>307</v>
      </c>
      <c r="T80" s="301" t="s">
        <v>307</v>
      </c>
      <c r="U80"/>
      <c r="V80"/>
      <c r="W80"/>
      <c r="X80"/>
      <c r="Y80" s="275" t="s">
        <v>1338</v>
      </c>
      <c r="AA80" s="313" t="s">
        <v>1338</v>
      </c>
      <c r="AB80">
        <v>1041</v>
      </c>
      <c r="AD80" s="313"/>
    </row>
    <row r="81" spans="2:30">
      <c r="B81" s="26"/>
      <c r="C81" s="256" t="s">
        <v>408</v>
      </c>
      <c r="D81" s="256" t="s">
        <v>301</v>
      </c>
      <c r="E81" s="313">
        <v>2.125</v>
      </c>
      <c r="F81" s="313">
        <v>1.25</v>
      </c>
      <c r="G81" s="313">
        <v>0.6875</v>
      </c>
      <c r="H81" s="313">
        <v>3.5</v>
      </c>
      <c r="I81" s="313">
        <v>2.625</v>
      </c>
      <c r="J81" s="102" t="s">
        <v>302</v>
      </c>
      <c r="K81" s="313">
        <v>3.5</v>
      </c>
      <c r="L81" s="313">
        <v>7.875</v>
      </c>
      <c r="M81" s="313">
        <v>3</v>
      </c>
      <c r="N81" s="313">
        <v>1042</v>
      </c>
      <c r="O81" s="102" t="s">
        <v>1338</v>
      </c>
      <c r="P81"/>
      <c r="Q81" s="102"/>
      <c r="R81" s="313"/>
      <c r="S81" s="256" t="s">
        <v>309</v>
      </c>
      <c r="T81" s="301" t="s">
        <v>409</v>
      </c>
      <c r="U81"/>
      <c r="V81"/>
      <c r="W81"/>
      <c r="X81"/>
      <c r="Y81" s="275" t="s">
        <v>1338</v>
      </c>
      <c r="AA81" s="313" t="s">
        <v>1338</v>
      </c>
      <c r="AB81">
        <v>1042</v>
      </c>
      <c r="AD81" s="313"/>
    </row>
    <row r="82" spans="2:30">
      <c r="B82" s="26"/>
      <c r="C82" s="256" t="s">
        <v>410</v>
      </c>
      <c r="D82" s="256" t="s">
        <v>301</v>
      </c>
      <c r="E82" s="313">
        <v>3.5625</v>
      </c>
      <c r="F82" s="313">
        <v>2.75</v>
      </c>
      <c r="G82" s="313">
        <v>2</v>
      </c>
      <c r="H82" s="313">
        <v>7.5625</v>
      </c>
      <c r="I82" s="313">
        <v>6.75</v>
      </c>
      <c r="J82" s="102" t="s">
        <v>302</v>
      </c>
      <c r="K82" s="313">
        <v>7.5625</v>
      </c>
      <c r="L82" s="313">
        <v>6.75</v>
      </c>
      <c r="M82" s="313">
        <v>1</v>
      </c>
      <c r="N82" s="313">
        <v>1044</v>
      </c>
      <c r="O82" s="102" t="s">
        <v>1338</v>
      </c>
      <c r="P82"/>
      <c r="Q82" s="102"/>
      <c r="R82" s="313"/>
      <c r="S82" s="256" t="s">
        <v>303</v>
      </c>
      <c r="T82" s="301" t="s">
        <v>411</v>
      </c>
      <c r="U82"/>
      <c r="V82"/>
      <c r="W82"/>
      <c r="X82"/>
      <c r="Y82" s="275" t="s">
        <v>1338</v>
      </c>
      <c r="AA82" s="313" t="s">
        <v>1338</v>
      </c>
      <c r="AB82">
        <v>1044</v>
      </c>
      <c r="AD82" s="313"/>
    </row>
    <row r="83" spans="2:30">
      <c r="B83" s="26"/>
      <c r="C83" s="256" t="s">
        <v>412</v>
      </c>
      <c r="D83" s="256" t="s">
        <v>306</v>
      </c>
      <c r="E83" s="313">
        <v>3.6875</v>
      </c>
      <c r="F83" s="313">
        <v>2.875</v>
      </c>
      <c r="G83" s="313">
        <v>0.75</v>
      </c>
      <c r="H83" s="313">
        <v>5.1875</v>
      </c>
      <c r="I83" s="313">
        <v>4.375</v>
      </c>
      <c r="J83" s="102" t="s">
        <v>302</v>
      </c>
      <c r="K83" s="313">
        <v>5.1875</v>
      </c>
      <c r="L83" s="313">
        <v>8.75</v>
      </c>
      <c r="M83" s="313">
        <v>2</v>
      </c>
      <c r="N83" s="313">
        <v>1044</v>
      </c>
      <c r="O83" s="102" t="s">
        <v>1338</v>
      </c>
      <c r="P83"/>
      <c r="Q83" s="102"/>
      <c r="R83" s="313"/>
      <c r="S83" s="256" t="s">
        <v>307</v>
      </c>
      <c r="T83" s="301" t="s">
        <v>307</v>
      </c>
      <c r="U83"/>
      <c r="V83"/>
      <c r="W83"/>
      <c r="X83"/>
      <c r="Y83" s="275" t="s">
        <v>1338</v>
      </c>
      <c r="AA83" s="313" t="s">
        <v>1338</v>
      </c>
      <c r="AB83">
        <v>1044</v>
      </c>
      <c r="AD83" s="313"/>
    </row>
    <row r="84" spans="2:30">
      <c r="B84" s="26"/>
      <c r="C84" s="256" t="s">
        <v>413</v>
      </c>
      <c r="D84" s="256" t="s">
        <v>301</v>
      </c>
      <c r="E84" s="313">
        <v>5</v>
      </c>
      <c r="F84" s="313">
        <v>4</v>
      </c>
      <c r="G84" s="313">
        <v>2</v>
      </c>
      <c r="H84" s="313">
        <v>9</v>
      </c>
      <c r="I84" s="313">
        <v>8</v>
      </c>
      <c r="J84" s="102" t="s">
        <v>302</v>
      </c>
      <c r="K84" s="313">
        <v>9</v>
      </c>
      <c r="L84" s="313">
        <v>8</v>
      </c>
      <c r="M84" s="313">
        <v>1</v>
      </c>
      <c r="N84" s="313">
        <v>1045</v>
      </c>
      <c r="O84" s="102" t="s">
        <v>1338</v>
      </c>
      <c r="P84"/>
      <c r="Q84" s="102"/>
      <c r="R84" s="313"/>
      <c r="S84" s="256" t="s">
        <v>303</v>
      </c>
      <c r="T84" s="301" t="s">
        <v>414</v>
      </c>
      <c r="U84"/>
      <c r="V84"/>
      <c r="W84"/>
      <c r="X84"/>
      <c r="Y84" s="275" t="s">
        <v>1338</v>
      </c>
      <c r="AA84" s="313" t="s">
        <v>1338</v>
      </c>
      <c r="AB84">
        <v>1045</v>
      </c>
      <c r="AD84" s="313"/>
    </row>
    <row r="85" spans="2:30">
      <c r="B85" s="26"/>
      <c r="C85" s="256" t="s">
        <v>415</v>
      </c>
      <c r="D85" s="256" t="s">
        <v>306</v>
      </c>
      <c r="E85" s="313">
        <v>5.1875</v>
      </c>
      <c r="F85" s="313">
        <v>4.125</v>
      </c>
      <c r="G85" s="313">
        <v>0.75</v>
      </c>
      <c r="H85" s="313">
        <v>6.6875</v>
      </c>
      <c r="I85" s="313">
        <v>5.625</v>
      </c>
      <c r="J85" s="102" t="s">
        <v>302</v>
      </c>
      <c r="K85" s="313">
        <v>6.6875</v>
      </c>
      <c r="L85" s="313">
        <v>11.25</v>
      </c>
      <c r="M85" s="313">
        <v>2</v>
      </c>
      <c r="N85" s="313">
        <v>1045</v>
      </c>
      <c r="O85" s="102" t="s">
        <v>1338</v>
      </c>
      <c r="P85"/>
      <c r="Q85" s="102"/>
      <c r="R85" s="313"/>
      <c r="S85" s="256" t="s">
        <v>307</v>
      </c>
      <c r="T85" s="301" t="s">
        <v>307</v>
      </c>
      <c r="U85"/>
      <c r="V85"/>
      <c r="W85"/>
      <c r="X85"/>
      <c r="Y85" s="275" t="s">
        <v>1338</v>
      </c>
      <c r="AA85" s="313" t="s">
        <v>1338</v>
      </c>
      <c r="AB85">
        <v>1045</v>
      </c>
      <c r="AD85" s="313"/>
    </row>
    <row r="86" spans="2:30">
      <c r="B86" s="26"/>
      <c r="C86" s="256" t="s">
        <v>416</v>
      </c>
      <c r="D86" s="256" t="s">
        <v>301</v>
      </c>
      <c r="E86" s="313">
        <v>10.25</v>
      </c>
      <c r="F86" s="313">
        <v>2.875</v>
      </c>
      <c r="G86" s="313">
        <v>1.25</v>
      </c>
      <c r="H86" s="313">
        <v>12.75</v>
      </c>
      <c r="I86" s="313">
        <v>5.375</v>
      </c>
      <c r="J86" s="102" t="s">
        <v>302</v>
      </c>
      <c r="K86" s="313">
        <v>12.75</v>
      </c>
      <c r="L86" s="313">
        <v>5.375</v>
      </c>
      <c r="M86" s="313">
        <v>1</v>
      </c>
      <c r="N86" s="313">
        <v>1046</v>
      </c>
      <c r="O86" s="102" t="s">
        <v>1338</v>
      </c>
      <c r="P86"/>
      <c r="Q86" s="102"/>
      <c r="R86" s="313"/>
      <c r="S86" s="256" t="s">
        <v>303</v>
      </c>
      <c r="T86" s="301" t="s">
        <v>417</v>
      </c>
      <c r="U86"/>
      <c r="V86"/>
      <c r="W86"/>
      <c r="X86"/>
      <c r="Y86" s="275" t="s">
        <v>1338</v>
      </c>
      <c r="AA86" s="313" t="s">
        <v>1338</v>
      </c>
      <c r="AB86">
        <v>1046</v>
      </c>
      <c r="AD86" s="313"/>
    </row>
    <row r="87" spans="2:30">
      <c r="B87" s="26"/>
      <c r="C87" s="256" t="s">
        <v>418</v>
      </c>
      <c r="D87" s="256" t="s">
        <v>306</v>
      </c>
      <c r="E87" s="313">
        <v>10.4375</v>
      </c>
      <c r="F87" s="313">
        <v>3</v>
      </c>
      <c r="G87" s="313">
        <v>0.9375</v>
      </c>
      <c r="H87" s="313">
        <v>12.3125</v>
      </c>
      <c r="I87" s="313">
        <v>4.875</v>
      </c>
      <c r="J87" s="102" t="s">
        <v>302</v>
      </c>
      <c r="K87" s="313">
        <v>12.3125</v>
      </c>
      <c r="L87" s="313">
        <v>4.875</v>
      </c>
      <c r="M87" s="313">
        <v>1</v>
      </c>
      <c r="N87" s="313">
        <v>1046</v>
      </c>
      <c r="O87" s="102" t="s">
        <v>1338</v>
      </c>
      <c r="P87"/>
      <c r="Q87" s="102"/>
      <c r="R87" s="313"/>
      <c r="S87" s="256" t="s">
        <v>307</v>
      </c>
      <c r="T87" s="301" t="s">
        <v>307</v>
      </c>
      <c r="U87"/>
      <c r="V87"/>
      <c r="W87"/>
      <c r="X87"/>
      <c r="Y87" s="275" t="s">
        <v>1338</v>
      </c>
      <c r="AA87" s="313" t="s">
        <v>1338</v>
      </c>
      <c r="AB87">
        <v>1046</v>
      </c>
      <c r="AD87" s="313"/>
    </row>
    <row r="88" spans="2:30">
      <c r="B88" s="26"/>
      <c r="C88" s="256" t="s">
        <v>419</v>
      </c>
      <c r="D88" s="256" t="s">
        <v>301</v>
      </c>
      <c r="E88" s="313">
        <v>10.375</v>
      </c>
      <c r="F88" s="313">
        <v>3</v>
      </c>
      <c r="G88" s="313">
        <v>0.75</v>
      </c>
      <c r="H88" s="313">
        <v>11.875</v>
      </c>
      <c r="I88" s="313">
        <v>4.5</v>
      </c>
      <c r="J88" s="102" t="s">
        <v>318</v>
      </c>
      <c r="K88" s="313">
        <v>11.875</v>
      </c>
      <c r="L88" s="313">
        <v>8.625</v>
      </c>
      <c r="M88" s="313">
        <v>2</v>
      </c>
      <c r="N88" s="313">
        <v>1047</v>
      </c>
      <c r="O88" s="102" t="s">
        <v>1338</v>
      </c>
      <c r="P88"/>
      <c r="Q88" s="102"/>
      <c r="R88" s="313"/>
      <c r="S88" s="256" t="s">
        <v>303</v>
      </c>
      <c r="T88" s="301" t="s">
        <v>420</v>
      </c>
      <c r="U88"/>
      <c r="V88"/>
      <c r="W88"/>
      <c r="X88"/>
      <c r="Y88" s="275" t="s">
        <v>1338</v>
      </c>
      <c r="AA88" s="313" t="s">
        <v>1338</v>
      </c>
      <c r="AB88">
        <v>1047</v>
      </c>
      <c r="AD88" s="313"/>
    </row>
    <row r="89" spans="2:30">
      <c r="B89" s="26"/>
      <c r="C89" s="256" t="s">
        <v>421</v>
      </c>
      <c r="D89" s="256" t="s">
        <v>306</v>
      </c>
      <c r="E89" s="313">
        <v>10.5625</v>
      </c>
      <c r="F89" s="313">
        <v>3.125</v>
      </c>
      <c r="G89" s="313">
        <v>0.5</v>
      </c>
      <c r="H89" s="313">
        <v>11.5625</v>
      </c>
      <c r="I89" s="313">
        <v>4.125</v>
      </c>
      <c r="J89" s="102" t="s">
        <v>318</v>
      </c>
      <c r="K89" s="313">
        <v>11.875</v>
      </c>
      <c r="L89" s="313">
        <v>8.625</v>
      </c>
      <c r="M89" s="313">
        <v>2</v>
      </c>
      <c r="N89" s="313">
        <v>1047</v>
      </c>
      <c r="O89" s="102" t="s">
        <v>1338</v>
      </c>
      <c r="P89"/>
      <c r="Q89" s="102"/>
      <c r="R89" s="313"/>
      <c r="S89" s="256" t="s">
        <v>307</v>
      </c>
      <c r="T89" s="301" t="s">
        <v>307</v>
      </c>
      <c r="U89"/>
      <c r="V89"/>
      <c r="W89"/>
      <c r="X89"/>
      <c r="Y89" s="275" t="s">
        <v>1338</v>
      </c>
      <c r="AA89" s="313" t="s">
        <v>1338</v>
      </c>
      <c r="AB89">
        <v>1047</v>
      </c>
      <c r="AD89" s="313"/>
    </row>
    <row r="90" spans="2:30">
      <c r="B90" s="26"/>
      <c r="C90" s="256" t="s">
        <v>422</v>
      </c>
      <c r="D90" s="256" t="s">
        <v>301</v>
      </c>
      <c r="E90" s="313">
        <v>8.375</v>
      </c>
      <c r="F90" s="313">
        <v>6.0625</v>
      </c>
      <c r="G90" s="313">
        <v>1.6875</v>
      </c>
      <c r="H90" s="313">
        <v>11.75</v>
      </c>
      <c r="I90" s="313">
        <v>9.4375</v>
      </c>
      <c r="J90" s="102" t="s">
        <v>302</v>
      </c>
      <c r="K90" s="313">
        <v>11.75</v>
      </c>
      <c r="L90" s="313">
        <v>18.875</v>
      </c>
      <c r="M90" s="313">
        <v>2</v>
      </c>
      <c r="N90" s="313">
        <v>1048</v>
      </c>
      <c r="O90" s="102" t="s">
        <v>1338</v>
      </c>
      <c r="P90"/>
      <c r="Q90" s="102"/>
      <c r="R90" s="313"/>
      <c r="S90" s="256" t="s">
        <v>307</v>
      </c>
      <c r="T90" s="301" t="s">
        <v>307</v>
      </c>
      <c r="U90"/>
      <c r="V90"/>
      <c r="W90"/>
      <c r="X90"/>
      <c r="Y90" s="275" t="s">
        <v>1338</v>
      </c>
      <c r="AA90" s="313" t="s">
        <v>1338</v>
      </c>
      <c r="AB90">
        <v>1048</v>
      </c>
      <c r="AD90" s="313"/>
    </row>
    <row r="91" spans="2:30">
      <c r="B91" s="26"/>
      <c r="C91" s="256" t="s">
        <v>423</v>
      </c>
      <c r="D91" s="256" t="s">
        <v>301</v>
      </c>
      <c r="E91" s="313">
        <v>5.25</v>
      </c>
      <c r="F91" s="313">
        <v>4.625</v>
      </c>
      <c r="G91" s="313">
        <v>0.75</v>
      </c>
      <c r="H91" s="313">
        <v>6.75</v>
      </c>
      <c r="I91" s="313">
        <v>6.125</v>
      </c>
      <c r="J91" s="102" t="s">
        <v>302</v>
      </c>
      <c r="K91" s="313">
        <v>6.75</v>
      </c>
      <c r="L91" s="313">
        <v>6.125</v>
      </c>
      <c r="M91" s="313">
        <v>1</v>
      </c>
      <c r="N91" s="313">
        <v>1049</v>
      </c>
      <c r="O91" s="102" t="s">
        <v>1338</v>
      </c>
      <c r="P91"/>
      <c r="Q91" s="102"/>
      <c r="R91" s="313"/>
      <c r="S91" s="256" t="s">
        <v>303</v>
      </c>
      <c r="T91" s="301" t="s">
        <v>424</v>
      </c>
      <c r="U91"/>
      <c r="V91"/>
      <c r="W91"/>
      <c r="X91"/>
      <c r="Y91" s="275" t="s">
        <v>1338</v>
      </c>
      <c r="AA91" s="313" t="s">
        <v>1338</v>
      </c>
      <c r="AB91">
        <v>1049</v>
      </c>
      <c r="AD91" s="313"/>
    </row>
    <row r="92" spans="2:30">
      <c r="B92" s="26"/>
      <c r="C92" s="256" t="s">
        <v>425</v>
      </c>
      <c r="D92" s="256" t="s">
        <v>306</v>
      </c>
      <c r="E92" s="313">
        <v>5.4375</v>
      </c>
      <c r="F92" s="313">
        <v>4.75</v>
      </c>
      <c r="G92" s="313">
        <v>0.5</v>
      </c>
      <c r="H92" s="313">
        <v>6.4375</v>
      </c>
      <c r="I92" s="313">
        <v>5.75</v>
      </c>
      <c r="J92" s="102" t="s">
        <v>302</v>
      </c>
      <c r="K92" s="313">
        <v>6.4375</v>
      </c>
      <c r="L92" s="313">
        <v>5.75</v>
      </c>
      <c r="M92" s="313">
        <v>1</v>
      </c>
      <c r="N92" s="313">
        <v>1049</v>
      </c>
      <c r="O92" s="102" t="s">
        <v>1338</v>
      </c>
      <c r="P92"/>
      <c r="Q92" s="102"/>
      <c r="R92" s="313"/>
      <c r="S92" s="256" t="s">
        <v>307</v>
      </c>
      <c r="T92" s="301" t="s">
        <v>307</v>
      </c>
      <c r="U92"/>
      <c r="V92"/>
      <c r="W92"/>
      <c r="X92"/>
      <c r="Y92" s="275" t="s">
        <v>1338</v>
      </c>
      <c r="AA92" s="313" t="s">
        <v>1338</v>
      </c>
      <c r="AB92">
        <v>1049</v>
      </c>
      <c r="AD92" s="313"/>
    </row>
    <row r="93" spans="2:30">
      <c r="B93" s="26"/>
      <c r="C93" s="256" t="s">
        <v>426</v>
      </c>
      <c r="D93" s="256" t="s">
        <v>301</v>
      </c>
      <c r="E93" s="313">
        <v>5.25</v>
      </c>
      <c r="F93" s="313">
        <v>4.625</v>
      </c>
      <c r="G93" s="313">
        <v>1.25</v>
      </c>
      <c r="H93" s="313">
        <v>7.75</v>
      </c>
      <c r="I93" s="313">
        <v>7.125</v>
      </c>
      <c r="J93" s="102" t="s">
        <v>302</v>
      </c>
      <c r="K93" s="313">
        <v>7.75</v>
      </c>
      <c r="L93" s="313">
        <v>7.125</v>
      </c>
      <c r="M93" s="313">
        <v>1</v>
      </c>
      <c r="N93" s="313">
        <v>1049</v>
      </c>
      <c r="O93" s="102" t="s">
        <v>1338</v>
      </c>
      <c r="P93"/>
      <c r="Q93" s="102"/>
      <c r="R93" s="313"/>
      <c r="S93" s="256" t="s">
        <v>307</v>
      </c>
      <c r="T93" s="301" t="s">
        <v>307</v>
      </c>
      <c r="U93"/>
      <c r="V93"/>
      <c r="W93"/>
      <c r="X93"/>
      <c r="Y93" s="275" t="s">
        <v>1338</v>
      </c>
      <c r="AA93" s="313" t="s">
        <v>1338</v>
      </c>
      <c r="AB93">
        <v>1049</v>
      </c>
      <c r="AD93" s="313"/>
    </row>
    <row r="94" spans="2:30">
      <c r="B94" s="26"/>
      <c r="C94" s="256" t="s">
        <v>427</v>
      </c>
      <c r="D94" s="256" t="s">
        <v>301</v>
      </c>
      <c r="E94" s="313">
        <v>3.375</v>
      </c>
      <c r="F94" s="313">
        <v>2.5625</v>
      </c>
      <c r="G94" s="313">
        <v>1</v>
      </c>
      <c r="H94" s="313">
        <v>5.375</v>
      </c>
      <c r="I94" s="313">
        <v>4.5625</v>
      </c>
      <c r="J94" s="102" t="s">
        <v>302</v>
      </c>
      <c r="K94" s="313">
        <v>5.375</v>
      </c>
      <c r="L94" s="313">
        <v>9.125</v>
      </c>
      <c r="M94" s="313">
        <v>2</v>
      </c>
      <c r="N94" s="313">
        <v>1050</v>
      </c>
      <c r="O94" s="102" t="s">
        <v>1338</v>
      </c>
      <c r="P94"/>
      <c r="Q94" s="102"/>
      <c r="R94" s="313"/>
      <c r="S94" s="256" t="s">
        <v>309</v>
      </c>
      <c r="T94" s="301" t="s">
        <v>428</v>
      </c>
      <c r="U94"/>
      <c r="V94"/>
      <c r="W94"/>
      <c r="X94"/>
      <c r="Y94" s="275" t="s">
        <v>1338</v>
      </c>
      <c r="AA94" s="313" t="s">
        <v>1338</v>
      </c>
      <c r="AB94">
        <v>1050</v>
      </c>
      <c r="AD94" s="313"/>
    </row>
    <row r="95" spans="2:30">
      <c r="B95" s="26"/>
      <c r="C95" s="256" t="s">
        <v>429</v>
      </c>
      <c r="D95" s="256" t="s">
        <v>301</v>
      </c>
      <c r="E95" s="313">
        <v>6.25</v>
      </c>
      <c r="F95" s="313">
        <v>1.875</v>
      </c>
      <c r="G95" s="313">
        <v>0.9375</v>
      </c>
      <c r="H95" s="313">
        <v>8.125</v>
      </c>
      <c r="I95" s="313">
        <v>3.75</v>
      </c>
      <c r="J95" s="102" t="s">
        <v>318</v>
      </c>
      <c r="K95" s="313">
        <v>8.125</v>
      </c>
      <c r="L95" s="313">
        <v>7.125</v>
      </c>
      <c r="M95" s="313">
        <v>2</v>
      </c>
      <c r="N95" s="313">
        <v>1051</v>
      </c>
      <c r="O95" s="102" t="s">
        <v>1338</v>
      </c>
      <c r="P95"/>
      <c r="Q95" s="102"/>
      <c r="R95" s="313"/>
      <c r="S95" s="256" t="s">
        <v>303</v>
      </c>
      <c r="T95" s="301" t="s">
        <v>430</v>
      </c>
      <c r="U95"/>
      <c r="V95"/>
      <c r="W95"/>
      <c r="X95"/>
      <c r="Y95" s="275" t="s">
        <v>1338</v>
      </c>
      <c r="AA95" s="313" t="s">
        <v>1338</v>
      </c>
      <c r="AB95">
        <v>1051</v>
      </c>
      <c r="AC95" t="s">
        <v>2855</v>
      </c>
      <c r="AD95" s="313" t="s">
        <v>5644</v>
      </c>
    </row>
    <row r="96" spans="2:30">
      <c r="B96" s="26"/>
      <c r="C96" s="256" t="s">
        <v>431</v>
      </c>
      <c r="D96" s="256" t="s">
        <v>306</v>
      </c>
      <c r="E96" s="313">
        <v>6.4375</v>
      </c>
      <c r="F96" s="313">
        <v>2</v>
      </c>
      <c r="G96" s="313">
        <v>0.6875</v>
      </c>
      <c r="H96" s="313">
        <v>7.8125</v>
      </c>
      <c r="I96" s="313">
        <v>3.375</v>
      </c>
      <c r="J96" s="102" t="s">
        <v>318</v>
      </c>
      <c r="K96" s="313">
        <v>8.125</v>
      </c>
      <c r="L96" s="313">
        <v>7.125</v>
      </c>
      <c r="M96" s="313">
        <v>2</v>
      </c>
      <c r="N96" s="313">
        <v>1051</v>
      </c>
      <c r="O96" s="102" t="s">
        <v>1338</v>
      </c>
      <c r="P96"/>
      <c r="Q96" s="102"/>
      <c r="R96" s="313"/>
      <c r="S96" s="256" t="s">
        <v>307</v>
      </c>
      <c r="T96" s="301" t="s">
        <v>307</v>
      </c>
      <c r="U96"/>
      <c r="V96"/>
      <c r="W96"/>
      <c r="X96"/>
      <c r="Y96" s="275" t="s">
        <v>1338</v>
      </c>
      <c r="AA96" s="313" t="s">
        <v>1338</v>
      </c>
      <c r="AB96">
        <v>1051</v>
      </c>
      <c r="AC96" t="s">
        <v>2855</v>
      </c>
      <c r="AD96" s="313" t="s">
        <v>5644</v>
      </c>
    </row>
    <row r="97" spans="2:30">
      <c r="B97" s="26"/>
      <c r="C97" s="256" t="s">
        <v>432</v>
      </c>
      <c r="D97" s="256" t="s">
        <v>301</v>
      </c>
      <c r="E97" s="313">
        <v>2.9375</v>
      </c>
      <c r="F97" s="313">
        <v>2.125</v>
      </c>
      <c r="G97" s="313">
        <v>1</v>
      </c>
      <c r="H97" s="313">
        <v>4.9375</v>
      </c>
      <c r="I97" s="313">
        <v>4.125</v>
      </c>
      <c r="J97" s="102" t="s">
        <v>318</v>
      </c>
      <c r="K97" s="313">
        <v>4.9375</v>
      </c>
      <c r="L97" s="313">
        <v>8.125</v>
      </c>
      <c r="M97" s="313">
        <v>2</v>
      </c>
      <c r="N97" s="313">
        <v>1052</v>
      </c>
      <c r="O97" s="102" t="s">
        <v>1338</v>
      </c>
      <c r="P97"/>
      <c r="Q97" s="102"/>
      <c r="R97" s="313"/>
      <c r="S97" s="256" t="s">
        <v>303</v>
      </c>
      <c r="T97" s="301" t="s">
        <v>433</v>
      </c>
      <c r="U97"/>
      <c r="V97"/>
      <c r="W97"/>
      <c r="X97"/>
      <c r="Y97" s="275" t="s">
        <v>1338</v>
      </c>
      <c r="AA97" s="313" t="s">
        <v>1338</v>
      </c>
      <c r="AB97">
        <v>1052</v>
      </c>
      <c r="AD97" s="313"/>
    </row>
    <row r="98" spans="2:30">
      <c r="B98" s="26"/>
      <c r="C98" s="256" t="s">
        <v>434</v>
      </c>
      <c r="D98" s="256" t="s">
        <v>306</v>
      </c>
      <c r="E98" s="313">
        <v>3.0625</v>
      </c>
      <c r="F98" s="313">
        <v>2.25</v>
      </c>
      <c r="G98" s="313">
        <v>0.875</v>
      </c>
      <c r="H98" s="313">
        <v>4.8125</v>
      </c>
      <c r="I98" s="313">
        <v>4</v>
      </c>
      <c r="J98" s="102" t="s">
        <v>318</v>
      </c>
      <c r="K98" s="313">
        <v>4.9375</v>
      </c>
      <c r="L98" s="313">
        <v>8.125</v>
      </c>
      <c r="M98" s="313">
        <v>2</v>
      </c>
      <c r="N98" s="313">
        <v>1052</v>
      </c>
      <c r="O98" s="102" t="s">
        <v>1338</v>
      </c>
      <c r="P98"/>
      <c r="Q98" s="102"/>
      <c r="R98" s="313"/>
      <c r="S98" s="256" t="s">
        <v>307</v>
      </c>
      <c r="T98" s="301" t="s">
        <v>307</v>
      </c>
      <c r="U98"/>
      <c r="V98"/>
      <c r="W98"/>
      <c r="X98"/>
      <c r="Y98" s="275" t="s">
        <v>1338</v>
      </c>
      <c r="AA98" s="313" t="s">
        <v>1338</v>
      </c>
      <c r="AB98">
        <v>1052</v>
      </c>
      <c r="AD98" s="313"/>
    </row>
    <row r="99" spans="2:30">
      <c r="B99" s="26"/>
      <c r="C99" s="256" t="s">
        <v>2028</v>
      </c>
      <c r="D99" s="256" t="s">
        <v>301</v>
      </c>
      <c r="E99" s="313">
        <v>6.1875</v>
      </c>
      <c r="F99" s="313">
        <v>1.75</v>
      </c>
      <c r="G99" s="313">
        <v>0.75</v>
      </c>
      <c r="H99" s="313">
        <v>7.6875</v>
      </c>
      <c r="I99" s="313">
        <v>3.25</v>
      </c>
      <c r="J99" s="102" t="s">
        <v>302</v>
      </c>
      <c r="K99" s="313">
        <v>39.5</v>
      </c>
      <c r="L99" s="313">
        <v>27.75</v>
      </c>
      <c r="M99" s="313">
        <v>40</v>
      </c>
      <c r="N99" s="313">
        <v>1053</v>
      </c>
      <c r="O99" s="102" t="s">
        <v>269</v>
      </c>
      <c r="P99"/>
      <c r="Q99" s="102"/>
      <c r="R99" s="313"/>
      <c r="S99" s="256" t="s">
        <v>303</v>
      </c>
      <c r="T99" s="301" t="s">
        <v>1767</v>
      </c>
      <c r="U99"/>
      <c r="V99"/>
      <c r="W99"/>
      <c r="X99"/>
      <c r="Y99" s="275" t="s">
        <v>269</v>
      </c>
      <c r="AA99" s="313" t="s">
        <v>269</v>
      </c>
      <c r="AB99">
        <v>1053</v>
      </c>
      <c r="AC99" t="s">
        <v>2899</v>
      </c>
      <c r="AD99" s="313" t="s">
        <v>5649</v>
      </c>
    </row>
    <row r="100" spans="2:30">
      <c r="B100" s="25"/>
      <c r="C100" s="256" t="s">
        <v>2029</v>
      </c>
      <c r="D100" s="256" t="s">
        <v>306</v>
      </c>
      <c r="E100" s="313">
        <v>6.375</v>
      </c>
      <c r="F100" s="313">
        <v>1.875</v>
      </c>
      <c r="G100" s="313">
        <v>0.5625</v>
      </c>
      <c r="H100" s="313">
        <v>7.5</v>
      </c>
      <c r="I100" s="313">
        <v>3</v>
      </c>
      <c r="J100" s="102" t="s">
        <v>302</v>
      </c>
      <c r="K100" s="313">
        <v>38.875</v>
      </c>
      <c r="L100" s="313">
        <v>26.75</v>
      </c>
      <c r="M100" s="313">
        <v>40</v>
      </c>
      <c r="N100" s="313">
        <v>1053</v>
      </c>
      <c r="O100" s="102" t="s">
        <v>269</v>
      </c>
      <c r="P100"/>
      <c r="Q100" s="102"/>
      <c r="R100" s="313"/>
      <c r="S100" s="256" t="s">
        <v>307</v>
      </c>
      <c r="T100" s="301" t="s">
        <v>307</v>
      </c>
      <c r="U100"/>
      <c r="V100"/>
      <c r="W100"/>
      <c r="X100"/>
      <c r="Y100" s="275" t="s">
        <v>269</v>
      </c>
      <c r="AA100" s="313" t="s">
        <v>269</v>
      </c>
      <c r="AB100">
        <v>1053</v>
      </c>
      <c r="AC100" t="s">
        <v>2899</v>
      </c>
      <c r="AD100" s="313" t="s">
        <v>5649</v>
      </c>
    </row>
    <row r="101" spans="2:30">
      <c r="B101" s="26"/>
      <c r="C101" s="256" t="s">
        <v>2671</v>
      </c>
      <c r="D101" s="256" t="s">
        <v>2529</v>
      </c>
      <c r="E101" s="313">
        <v>6.1875</v>
      </c>
      <c r="F101" s="313">
        <v>1.75</v>
      </c>
      <c r="G101" s="313">
        <v>0.75</v>
      </c>
      <c r="H101" s="313">
        <v>7.6875</v>
      </c>
      <c r="I101" s="313">
        <v>3.25</v>
      </c>
      <c r="J101" s="102" t="s">
        <v>318</v>
      </c>
      <c r="K101" s="313">
        <v>38.438000000000002</v>
      </c>
      <c r="L101" s="313">
        <v>25.5</v>
      </c>
      <c r="M101" s="313">
        <v>40</v>
      </c>
      <c r="N101" s="313">
        <v>1053</v>
      </c>
      <c r="O101" s="102" t="s">
        <v>269</v>
      </c>
      <c r="P101">
        <v>44866</v>
      </c>
      <c r="Q101" s="283" t="s">
        <v>2738</v>
      </c>
      <c r="R101" s="313"/>
      <c r="S101" s="256"/>
      <c r="T101" s="301"/>
      <c r="U101"/>
      <c r="V101"/>
      <c r="W101"/>
      <c r="X101"/>
      <c r="Y101" s="275" t="s">
        <v>269</v>
      </c>
      <c r="AA101" s="313" t="s">
        <v>269</v>
      </c>
      <c r="AB101">
        <v>1053</v>
      </c>
      <c r="AC101" t="s">
        <v>2899</v>
      </c>
      <c r="AD101" s="313" t="s">
        <v>5649</v>
      </c>
    </row>
    <row r="102" spans="2:30">
      <c r="B102" s="26"/>
      <c r="C102" s="64" t="s">
        <v>435</v>
      </c>
      <c r="D102" s="64" t="s">
        <v>301</v>
      </c>
      <c r="E102" s="313">
        <v>6.1875</v>
      </c>
      <c r="F102" s="313">
        <v>1.75</v>
      </c>
      <c r="G102" s="313">
        <v>0.75</v>
      </c>
      <c r="H102" s="313">
        <v>7.6875</v>
      </c>
      <c r="I102" s="313">
        <v>3.25</v>
      </c>
      <c r="J102" s="47" t="s">
        <v>302</v>
      </c>
      <c r="K102" s="313">
        <v>7.6875</v>
      </c>
      <c r="L102" s="313">
        <v>6.5</v>
      </c>
      <c r="M102" s="313">
        <v>2</v>
      </c>
      <c r="N102" s="313">
        <v>1053</v>
      </c>
      <c r="O102" s="47" t="s">
        <v>1338</v>
      </c>
      <c r="P102"/>
      <c r="Q102" s="47"/>
      <c r="R102" s="313"/>
      <c r="S102" s="64" t="s">
        <v>303</v>
      </c>
      <c r="T102" s="302" t="s">
        <v>436</v>
      </c>
      <c r="U102"/>
      <c r="V102"/>
      <c r="W102"/>
      <c r="X102"/>
      <c r="Y102" s="275" t="s">
        <v>1338</v>
      </c>
      <c r="AA102" s="313" t="s">
        <v>1338</v>
      </c>
      <c r="AB102">
        <v>1053</v>
      </c>
      <c r="AC102" t="s">
        <v>2899</v>
      </c>
      <c r="AD102" s="313" t="s">
        <v>5649</v>
      </c>
    </row>
    <row r="103" spans="2:30">
      <c r="B103" s="26"/>
      <c r="C103" s="63" t="s">
        <v>437</v>
      </c>
      <c r="D103" s="63" t="s">
        <v>306</v>
      </c>
      <c r="E103" s="313">
        <v>6.375</v>
      </c>
      <c r="F103" s="313">
        <v>1.875</v>
      </c>
      <c r="G103" s="313">
        <v>0.5625</v>
      </c>
      <c r="H103" s="313">
        <v>7.5</v>
      </c>
      <c r="I103" s="313">
        <v>3</v>
      </c>
      <c r="J103" s="41" t="s">
        <v>302</v>
      </c>
      <c r="K103" s="313">
        <v>7.5</v>
      </c>
      <c r="L103" s="313">
        <v>6</v>
      </c>
      <c r="M103" s="313">
        <v>2</v>
      </c>
      <c r="N103" s="313">
        <v>1053</v>
      </c>
      <c r="O103" s="41" t="s">
        <v>1338</v>
      </c>
      <c r="P103"/>
      <c r="Q103" s="41"/>
      <c r="R103" s="313"/>
      <c r="S103" s="63" t="s">
        <v>307</v>
      </c>
      <c r="T103" s="303" t="s">
        <v>307</v>
      </c>
      <c r="U103"/>
      <c r="V103"/>
      <c r="W103"/>
      <c r="X103"/>
      <c r="Y103" s="275" t="s">
        <v>1338</v>
      </c>
      <c r="AA103" s="313" t="s">
        <v>1338</v>
      </c>
      <c r="AB103">
        <v>1053</v>
      </c>
      <c r="AC103" t="s">
        <v>2899</v>
      </c>
      <c r="AD103" s="313" t="s">
        <v>5649</v>
      </c>
    </row>
    <row r="104" spans="2:30">
      <c r="B104" s="26"/>
      <c r="C104" s="64" t="s">
        <v>438</v>
      </c>
      <c r="D104" s="64" t="s">
        <v>301</v>
      </c>
      <c r="E104" s="313">
        <v>6.25</v>
      </c>
      <c r="F104" s="313">
        <v>4.5</v>
      </c>
      <c r="G104" s="313">
        <v>0.75</v>
      </c>
      <c r="H104" s="313">
        <v>7.75</v>
      </c>
      <c r="I104" s="313">
        <v>6</v>
      </c>
      <c r="J104" s="47" t="s">
        <v>302</v>
      </c>
      <c r="K104" s="313">
        <v>7.75</v>
      </c>
      <c r="L104" s="313">
        <v>6</v>
      </c>
      <c r="M104" s="313">
        <v>1</v>
      </c>
      <c r="N104" s="313">
        <v>1054</v>
      </c>
      <c r="O104" s="47" t="s">
        <v>1338</v>
      </c>
      <c r="P104"/>
      <c r="Q104" s="47"/>
      <c r="R104" s="313"/>
      <c r="S104" s="64" t="s">
        <v>303</v>
      </c>
      <c r="T104" s="302" t="s">
        <v>439</v>
      </c>
      <c r="U104"/>
      <c r="V104"/>
      <c r="W104"/>
      <c r="X104"/>
      <c r="Y104" s="275" t="s">
        <v>1338</v>
      </c>
      <c r="AA104" s="313" t="s">
        <v>1338</v>
      </c>
      <c r="AB104">
        <v>1054</v>
      </c>
      <c r="AD104" s="313"/>
    </row>
    <row r="105" spans="2:30">
      <c r="B105" s="26"/>
      <c r="C105" s="63" t="s">
        <v>440</v>
      </c>
      <c r="D105" s="63" t="s">
        <v>306</v>
      </c>
      <c r="E105" s="313">
        <v>6.4375</v>
      </c>
      <c r="F105" s="313">
        <v>4.625</v>
      </c>
      <c r="G105" s="313">
        <v>0.5625</v>
      </c>
      <c r="H105" s="313">
        <v>7.5625</v>
      </c>
      <c r="I105" s="313">
        <v>5.75</v>
      </c>
      <c r="J105" s="41" t="s">
        <v>302</v>
      </c>
      <c r="K105" s="313">
        <v>7.5625</v>
      </c>
      <c r="L105" s="313">
        <v>5.75</v>
      </c>
      <c r="M105" s="313">
        <v>1</v>
      </c>
      <c r="N105" s="313">
        <v>1054</v>
      </c>
      <c r="O105" s="41" t="s">
        <v>1338</v>
      </c>
      <c r="P105"/>
      <c r="Q105" s="41"/>
      <c r="R105" s="313"/>
      <c r="S105" s="63" t="s">
        <v>307</v>
      </c>
      <c r="T105" s="303" t="s">
        <v>307</v>
      </c>
      <c r="U105"/>
      <c r="V105"/>
      <c r="W105"/>
      <c r="X105"/>
      <c r="Y105" s="275" t="s">
        <v>1338</v>
      </c>
      <c r="AA105" s="313" t="s">
        <v>1338</v>
      </c>
      <c r="AB105">
        <v>1054</v>
      </c>
      <c r="AD105" s="313"/>
    </row>
    <row r="106" spans="2:30">
      <c r="B106" s="26"/>
      <c r="C106" s="64" t="s">
        <v>441</v>
      </c>
      <c r="D106" s="64" t="s">
        <v>301</v>
      </c>
      <c r="E106" s="313">
        <v>3.9375</v>
      </c>
      <c r="F106" s="313">
        <v>3.5625</v>
      </c>
      <c r="G106" s="313">
        <v>1.3125</v>
      </c>
      <c r="H106" s="313">
        <v>6.5625</v>
      </c>
      <c r="I106" s="313">
        <v>6.1875</v>
      </c>
      <c r="J106" s="47" t="s">
        <v>302</v>
      </c>
      <c r="K106" s="313">
        <v>6.5625</v>
      </c>
      <c r="L106" s="313">
        <v>12.375</v>
      </c>
      <c r="M106" s="313">
        <v>2</v>
      </c>
      <c r="N106" s="313">
        <v>1055</v>
      </c>
      <c r="O106" s="47" t="s">
        <v>1338</v>
      </c>
      <c r="P106"/>
      <c r="Q106" s="47"/>
      <c r="R106" s="313"/>
      <c r="S106" s="64" t="s">
        <v>303</v>
      </c>
      <c r="T106" s="302" t="s">
        <v>442</v>
      </c>
      <c r="U106"/>
      <c r="V106"/>
      <c r="W106"/>
      <c r="X106"/>
      <c r="Y106" s="275" t="s">
        <v>1338</v>
      </c>
      <c r="AA106" s="313" t="s">
        <v>1338</v>
      </c>
      <c r="AB106">
        <v>1055</v>
      </c>
      <c r="AD106" s="313"/>
    </row>
    <row r="107" spans="2:30">
      <c r="B107" s="26"/>
      <c r="C107" s="63" t="s">
        <v>443</v>
      </c>
      <c r="D107" s="63" t="s">
        <v>306</v>
      </c>
      <c r="E107" s="313">
        <v>4.0625</v>
      </c>
      <c r="F107" s="313">
        <v>3.6875</v>
      </c>
      <c r="G107" s="313">
        <v>0.625</v>
      </c>
      <c r="H107" s="313">
        <v>5.3125</v>
      </c>
      <c r="I107" s="313">
        <v>4.9375</v>
      </c>
      <c r="J107" s="41" t="s">
        <v>302</v>
      </c>
      <c r="K107" s="313">
        <v>5.3125</v>
      </c>
      <c r="L107" s="313">
        <v>9.875</v>
      </c>
      <c r="M107" s="313">
        <v>2</v>
      </c>
      <c r="N107" s="313">
        <v>1055</v>
      </c>
      <c r="O107" s="41" t="s">
        <v>1338</v>
      </c>
      <c r="P107"/>
      <c r="Q107" s="41"/>
      <c r="R107" s="313"/>
      <c r="S107" s="63" t="s">
        <v>307</v>
      </c>
      <c r="T107" s="303" t="s">
        <v>307</v>
      </c>
      <c r="U107"/>
      <c r="V107"/>
      <c r="W107"/>
      <c r="X107"/>
      <c r="Y107" s="275" t="s">
        <v>1338</v>
      </c>
      <c r="AA107" s="313" t="s">
        <v>1338</v>
      </c>
      <c r="AB107">
        <v>1055</v>
      </c>
      <c r="AD107" s="313"/>
    </row>
    <row r="108" spans="2:30">
      <c r="B108" s="26"/>
      <c r="C108" s="64" t="s">
        <v>181</v>
      </c>
      <c r="D108" s="64" t="s">
        <v>301</v>
      </c>
      <c r="E108" s="313">
        <v>5</v>
      </c>
      <c r="F108" s="313">
        <v>5</v>
      </c>
      <c r="G108" s="313">
        <v>1.1875</v>
      </c>
      <c r="H108" s="313">
        <v>7.375</v>
      </c>
      <c r="I108" s="313">
        <v>7.375</v>
      </c>
      <c r="J108" s="47" t="s">
        <v>302</v>
      </c>
      <c r="K108" s="313">
        <v>38.75</v>
      </c>
      <c r="L108" s="313">
        <v>23.25</v>
      </c>
      <c r="M108" s="313">
        <v>15</v>
      </c>
      <c r="N108" s="313">
        <v>1056</v>
      </c>
      <c r="O108" s="47" t="s">
        <v>269</v>
      </c>
      <c r="P108"/>
      <c r="Q108" s="47"/>
      <c r="R108" s="313"/>
      <c r="S108" s="64"/>
      <c r="T108" s="302"/>
      <c r="U108"/>
      <c r="V108"/>
      <c r="W108"/>
      <c r="X108"/>
      <c r="Y108" s="275" t="s">
        <v>269</v>
      </c>
      <c r="AA108" s="313" t="s">
        <v>269</v>
      </c>
      <c r="AB108">
        <v>1056</v>
      </c>
      <c r="AD108" s="313"/>
    </row>
    <row r="109" spans="2:30">
      <c r="B109" s="26"/>
      <c r="C109" s="63" t="s">
        <v>182</v>
      </c>
      <c r="D109" s="63" t="s">
        <v>306</v>
      </c>
      <c r="E109" s="313">
        <v>5.125</v>
      </c>
      <c r="F109" s="313">
        <v>5.125</v>
      </c>
      <c r="G109" s="313">
        <v>0.75</v>
      </c>
      <c r="H109" s="313">
        <v>6.625</v>
      </c>
      <c r="I109" s="313">
        <v>6.625</v>
      </c>
      <c r="J109" s="41" t="s">
        <v>302</v>
      </c>
      <c r="K109" s="313">
        <v>34.375</v>
      </c>
      <c r="L109" s="313">
        <v>27.5</v>
      </c>
      <c r="M109" s="313">
        <v>20</v>
      </c>
      <c r="N109" s="313">
        <v>1056</v>
      </c>
      <c r="O109" s="41" t="s">
        <v>269</v>
      </c>
      <c r="P109"/>
      <c r="Q109" s="41"/>
      <c r="R109" s="313"/>
      <c r="S109" s="63"/>
      <c r="T109" s="303"/>
      <c r="U109"/>
      <c r="V109"/>
      <c r="W109"/>
      <c r="X109"/>
      <c r="Y109" s="275" t="s">
        <v>269</v>
      </c>
      <c r="AA109" s="313" t="s">
        <v>269</v>
      </c>
      <c r="AB109">
        <v>1056</v>
      </c>
      <c r="AD109" s="313"/>
    </row>
    <row r="110" spans="2:30">
      <c r="B110" s="26"/>
      <c r="C110" s="64" t="s">
        <v>444</v>
      </c>
      <c r="D110" s="64" t="s">
        <v>301</v>
      </c>
      <c r="E110" s="313">
        <v>5</v>
      </c>
      <c r="F110" s="313">
        <v>5</v>
      </c>
      <c r="G110" s="313">
        <v>1.1875</v>
      </c>
      <c r="H110" s="313">
        <v>7.375</v>
      </c>
      <c r="I110" s="313">
        <v>7.375</v>
      </c>
      <c r="J110" s="47" t="s">
        <v>302</v>
      </c>
      <c r="K110" s="313">
        <v>7.375</v>
      </c>
      <c r="L110" s="313">
        <v>14.75</v>
      </c>
      <c r="M110" s="313">
        <v>2</v>
      </c>
      <c r="N110" s="313">
        <v>1056</v>
      </c>
      <c r="O110" s="47" t="s">
        <v>1338</v>
      </c>
      <c r="P110"/>
      <c r="Q110" s="47"/>
      <c r="R110" s="313"/>
      <c r="S110" s="64" t="s">
        <v>303</v>
      </c>
      <c r="T110" s="302" t="s">
        <v>445</v>
      </c>
      <c r="U110"/>
      <c r="V110"/>
      <c r="W110"/>
      <c r="X110"/>
      <c r="Y110" s="275" t="s">
        <v>1338</v>
      </c>
      <c r="AA110" s="313" t="s">
        <v>1338</v>
      </c>
      <c r="AB110">
        <v>1056</v>
      </c>
      <c r="AD110" s="313"/>
    </row>
    <row r="111" spans="2:30">
      <c r="B111" s="26"/>
      <c r="C111" s="63" t="s">
        <v>446</v>
      </c>
      <c r="D111" s="63" t="s">
        <v>306</v>
      </c>
      <c r="E111" s="313">
        <v>5.125</v>
      </c>
      <c r="F111" s="313">
        <v>5.125</v>
      </c>
      <c r="G111" s="313">
        <v>0.75</v>
      </c>
      <c r="H111" s="313">
        <v>6.625</v>
      </c>
      <c r="I111" s="313">
        <v>6.625</v>
      </c>
      <c r="J111" s="41" t="s">
        <v>302</v>
      </c>
      <c r="K111" s="313">
        <v>6.6875</v>
      </c>
      <c r="L111" s="313">
        <v>13.375</v>
      </c>
      <c r="M111" s="313">
        <v>2</v>
      </c>
      <c r="N111" s="313">
        <v>1056</v>
      </c>
      <c r="O111" s="41" t="s">
        <v>1338</v>
      </c>
      <c r="P111"/>
      <c r="Q111" s="41"/>
      <c r="R111" s="313"/>
      <c r="S111" s="63" t="s">
        <v>307</v>
      </c>
      <c r="T111" s="303" t="s">
        <v>307</v>
      </c>
      <c r="U111"/>
      <c r="V111"/>
      <c r="W111"/>
      <c r="X111"/>
      <c r="Y111" s="275" t="s">
        <v>1338</v>
      </c>
      <c r="AA111" s="313" t="s">
        <v>1338</v>
      </c>
      <c r="AB111">
        <v>1056</v>
      </c>
      <c r="AD111" s="313"/>
    </row>
    <row r="112" spans="2:30">
      <c r="B112" s="26"/>
      <c r="C112" s="64" t="s">
        <v>2077</v>
      </c>
      <c r="D112" s="64" t="s">
        <v>306</v>
      </c>
      <c r="E112" s="313">
        <v>3.125</v>
      </c>
      <c r="F112" s="313">
        <v>3.125</v>
      </c>
      <c r="G112" s="313">
        <v>0.625</v>
      </c>
      <c r="H112" s="313">
        <v>4.375</v>
      </c>
      <c r="I112" s="313">
        <v>4.375</v>
      </c>
      <c r="J112" s="47" t="s">
        <v>302</v>
      </c>
      <c r="K112" s="313">
        <v>23.625</v>
      </c>
      <c r="L112" s="313">
        <v>19.875</v>
      </c>
      <c r="M112" s="313">
        <v>20</v>
      </c>
      <c r="N112" s="313">
        <v>1057</v>
      </c>
      <c r="O112" s="47" t="s">
        <v>1351</v>
      </c>
      <c r="P112" t="s">
        <v>2079</v>
      </c>
      <c r="Q112" s="47"/>
      <c r="R112" s="313"/>
      <c r="S112" s="64"/>
      <c r="T112" s="302"/>
      <c r="U112"/>
      <c r="V112"/>
      <c r="W112"/>
      <c r="X112"/>
      <c r="Y112" s="275" t="s">
        <v>1351</v>
      </c>
      <c r="AA112" s="313" t="s">
        <v>1351</v>
      </c>
      <c r="AB112">
        <v>1057</v>
      </c>
      <c r="AC112" t="s">
        <v>2899</v>
      </c>
      <c r="AD112" s="313" t="s">
        <v>5649</v>
      </c>
    </row>
    <row r="113" spans="2:30">
      <c r="B113" s="26"/>
      <c r="C113" s="63" t="s">
        <v>2078</v>
      </c>
      <c r="D113" s="63" t="s">
        <v>301</v>
      </c>
      <c r="E113" s="313">
        <v>3</v>
      </c>
      <c r="F113" s="313">
        <v>3</v>
      </c>
      <c r="G113" s="313">
        <v>1.25</v>
      </c>
      <c r="H113" s="313">
        <v>5.5</v>
      </c>
      <c r="I113" s="313">
        <v>5.5</v>
      </c>
      <c r="J113" s="41" t="s">
        <v>302</v>
      </c>
      <c r="K113" s="313">
        <v>34.875</v>
      </c>
      <c r="L113" s="313">
        <v>23.125</v>
      </c>
      <c r="M113" s="313">
        <v>24</v>
      </c>
      <c r="N113" s="313">
        <v>1057</v>
      </c>
      <c r="O113" s="41" t="s">
        <v>1351</v>
      </c>
      <c r="P113" t="s">
        <v>2079</v>
      </c>
      <c r="Q113" s="41"/>
      <c r="R113" s="313"/>
      <c r="S113" s="63"/>
      <c r="T113" s="303"/>
      <c r="U113"/>
      <c r="V113"/>
      <c r="W113"/>
      <c r="X113"/>
      <c r="Y113" s="275" t="s">
        <v>1351</v>
      </c>
      <c r="AA113" s="313" t="s">
        <v>1351</v>
      </c>
      <c r="AB113">
        <v>1057</v>
      </c>
      <c r="AC113" t="s">
        <v>2899</v>
      </c>
      <c r="AD113" s="313" t="s">
        <v>5649</v>
      </c>
    </row>
    <row r="114" spans="2:30">
      <c r="B114" s="26"/>
      <c r="C114" s="64" t="s">
        <v>447</v>
      </c>
      <c r="D114" s="64" t="s">
        <v>301</v>
      </c>
      <c r="E114" s="313">
        <v>3</v>
      </c>
      <c r="F114" s="313">
        <v>3</v>
      </c>
      <c r="G114" s="313">
        <v>1.25</v>
      </c>
      <c r="H114" s="313">
        <v>5.5</v>
      </c>
      <c r="I114" s="313">
        <v>5.5</v>
      </c>
      <c r="J114" s="47" t="s">
        <v>302</v>
      </c>
      <c r="K114" s="313">
        <v>5.5</v>
      </c>
      <c r="L114" s="313">
        <v>11</v>
      </c>
      <c r="M114" s="313">
        <v>2</v>
      </c>
      <c r="N114" s="313">
        <v>1057</v>
      </c>
      <c r="O114" s="47" t="s">
        <v>1338</v>
      </c>
      <c r="P114"/>
      <c r="Q114" s="47"/>
      <c r="R114" s="313"/>
      <c r="S114" s="64" t="s">
        <v>303</v>
      </c>
      <c r="T114" s="302" t="s">
        <v>448</v>
      </c>
      <c r="U114"/>
      <c r="V114"/>
      <c r="W114"/>
      <c r="X114"/>
      <c r="Y114" s="275" t="s">
        <v>1338</v>
      </c>
      <c r="AA114" s="313" t="s">
        <v>1338</v>
      </c>
      <c r="AB114">
        <v>1057</v>
      </c>
      <c r="AC114" t="s">
        <v>2899</v>
      </c>
      <c r="AD114" s="313" t="s">
        <v>5649</v>
      </c>
    </row>
    <row r="115" spans="2:30">
      <c r="B115" s="26"/>
      <c r="C115" s="63" t="s">
        <v>449</v>
      </c>
      <c r="D115" s="63" t="s">
        <v>306</v>
      </c>
      <c r="E115" s="313">
        <v>3.125</v>
      </c>
      <c r="F115" s="313">
        <v>3.125</v>
      </c>
      <c r="G115" s="313">
        <v>0.625</v>
      </c>
      <c r="H115" s="313">
        <v>4.375</v>
      </c>
      <c r="I115" s="313">
        <v>4.375</v>
      </c>
      <c r="J115" s="41" t="s">
        <v>302</v>
      </c>
      <c r="K115" s="313">
        <v>4.375</v>
      </c>
      <c r="L115" s="313">
        <v>8.75</v>
      </c>
      <c r="M115" s="313">
        <v>2</v>
      </c>
      <c r="N115" s="313">
        <v>1057</v>
      </c>
      <c r="O115" s="41" t="s">
        <v>1338</v>
      </c>
      <c r="P115"/>
      <c r="Q115" s="41"/>
      <c r="R115" s="313"/>
      <c r="S115" s="63" t="s">
        <v>307</v>
      </c>
      <c r="T115" s="303" t="s">
        <v>307</v>
      </c>
      <c r="U115"/>
      <c r="V115"/>
      <c r="W115"/>
      <c r="X115"/>
      <c r="Y115" s="275" t="s">
        <v>1338</v>
      </c>
      <c r="AA115" s="313" t="s">
        <v>1338</v>
      </c>
      <c r="AB115">
        <v>1057</v>
      </c>
      <c r="AC115" t="s">
        <v>2899</v>
      </c>
      <c r="AD115" s="313" t="s">
        <v>5649</v>
      </c>
    </row>
    <row r="116" spans="2:30">
      <c r="B116" s="26"/>
      <c r="C116" s="64" t="s">
        <v>450</v>
      </c>
      <c r="D116" s="64" t="s">
        <v>301</v>
      </c>
      <c r="E116" s="313">
        <v>8.5</v>
      </c>
      <c r="F116" s="313">
        <v>1.625</v>
      </c>
      <c r="G116" s="313">
        <v>0.75</v>
      </c>
      <c r="H116" s="313">
        <v>10</v>
      </c>
      <c r="I116" s="313">
        <v>3.125</v>
      </c>
      <c r="J116" s="47" t="s">
        <v>302</v>
      </c>
      <c r="K116" s="313">
        <v>10</v>
      </c>
      <c r="L116" s="313">
        <v>6.25</v>
      </c>
      <c r="M116" s="313">
        <v>2</v>
      </c>
      <c r="N116" s="313">
        <v>1058</v>
      </c>
      <c r="O116" s="47" t="s">
        <v>1338</v>
      </c>
      <c r="P116"/>
      <c r="Q116" s="47"/>
      <c r="R116" s="313"/>
      <c r="S116" s="64" t="s">
        <v>303</v>
      </c>
      <c r="T116" s="302" t="s">
        <v>451</v>
      </c>
      <c r="U116"/>
      <c r="V116"/>
      <c r="W116"/>
      <c r="X116"/>
      <c r="Y116" s="275" t="s">
        <v>1338</v>
      </c>
      <c r="AA116" s="313" t="s">
        <v>1338</v>
      </c>
      <c r="AB116">
        <v>1058</v>
      </c>
      <c r="AC116" t="s">
        <v>2846</v>
      </c>
      <c r="AD116" s="313" t="s">
        <v>5643</v>
      </c>
    </row>
    <row r="117" spans="2:30">
      <c r="B117" s="26"/>
      <c r="C117" s="63" t="s">
        <v>452</v>
      </c>
      <c r="D117" s="63" t="s">
        <v>306</v>
      </c>
      <c r="E117" s="313">
        <v>8.6875</v>
      </c>
      <c r="F117" s="313">
        <v>1.75</v>
      </c>
      <c r="G117" s="313">
        <v>0.5625</v>
      </c>
      <c r="H117" s="313">
        <v>9.8125</v>
      </c>
      <c r="I117" s="313">
        <v>2.875</v>
      </c>
      <c r="J117" s="41" t="s">
        <v>302</v>
      </c>
      <c r="K117" s="313">
        <v>9.8125</v>
      </c>
      <c r="L117" s="313">
        <v>5.75</v>
      </c>
      <c r="M117" s="313">
        <v>2</v>
      </c>
      <c r="N117" s="313">
        <v>1058</v>
      </c>
      <c r="O117" s="41" t="s">
        <v>1338</v>
      </c>
      <c r="P117"/>
      <c r="Q117" s="41"/>
      <c r="R117" s="313"/>
      <c r="S117" s="63" t="s">
        <v>307</v>
      </c>
      <c r="T117" s="303" t="s">
        <v>307</v>
      </c>
      <c r="U117"/>
      <c r="V117"/>
      <c r="W117"/>
      <c r="X117"/>
      <c r="Y117" s="275" t="s">
        <v>1338</v>
      </c>
      <c r="AA117" s="313" t="s">
        <v>1338</v>
      </c>
      <c r="AB117">
        <v>1058</v>
      </c>
      <c r="AC117" t="s">
        <v>2846</v>
      </c>
      <c r="AD117" s="313" t="s">
        <v>5643</v>
      </c>
    </row>
    <row r="118" spans="2:30">
      <c r="B118" s="26"/>
      <c r="C118" s="64" t="s">
        <v>453</v>
      </c>
      <c r="D118" s="64" t="s">
        <v>301</v>
      </c>
      <c r="E118" s="313">
        <v>5.25</v>
      </c>
      <c r="F118" s="313">
        <v>3</v>
      </c>
      <c r="G118" s="313">
        <v>2.5</v>
      </c>
      <c r="H118" s="313">
        <v>10.25</v>
      </c>
      <c r="I118" s="313">
        <v>8</v>
      </c>
      <c r="J118" s="47" t="s">
        <v>302</v>
      </c>
      <c r="K118" s="313">
        <v>10.25</v>
      </c>
      <c r="L118" s="313">
        <v>8</v>
      </c>
      <c r="M118" s="313">
        <v>1</v>
      </c>
      <c r="N118" s="313">
        <v>1059</v>
      </c>
      <c r="O118" s="47" t="s">
        <v>1338</v>
      </c>
      <c r="P118"/>
      <c r="Q118" s="47"/>
      <c r="R118" s="313"/>
      <c r="S118" s="64" t="s">
        <v>303</v>
      </c>
      <c r="T118" s="302" t="s">
        <v>454</v>
      </c>
      <c r="U118"/>
      <c r="V118"/>
      <c r="W118"/>
      <c r="X118"/>
      <c r="Y118" s="275" t="s">
        <v>1338</v>
      </c>
      <c r="AA118" s="313" t="s">
        <v>1338</v>
      </c>
      <c r="AB118">
        <v>1059</v>
      </c>
      <c r="AD118" s="313"/>
    </row>
    <row r="119" spans="2:30">
      <c r="B119" s="26"/>
      <c r="C119" s="63" t="s">
        <v>455</v>
      </c>
      <c r="D119" s="63" t="s">
        <v>306</v>
      </c>
      <c r="E119" s="313">
        <v>5.4375</v>
      </c>
      <c r="F119" s="313">
        <v>3.125</v>
      </c>
      <c r="G119" s="313">
        <v>1</v>
      </c>
      <c r="H119" s="313">
        <v>7.4375</v>
      </c>
      <c r="I119" s="313">
        <v>5.125</v>
      </c>
      <c r="J119" s="41" t="s">
        <v>302</v>
      </c>
      <c r="K119" s="313">
        <v>7.4375</v>
      </c>
      <c r="L119" s="313">
        <v>5.125</v>
      </c>
      <c r="M119" s="313">
        <v>1</v>
      </c>
      <c r="N119" s="313">
        <v>1059</v>
      </c>
      <c r="O119" s="41" t="s">
        <v>1338</v>
      </c>
      <c r="P119"/>
      <c r="Q119" s="41"/>
      <c r="R119" s="313"/>
      <c r="S119" s="63" t="s">
        <v>307</v>
      </c>
      <c r="T119" s="303" t="s">
        <v>307</v>
      </c>
      <c r="U119"/>
      <c r="V119"/>
      <c r="W119"/>
      <c r="X119"/>
      <c r="Y119" s="275" t="s">
        <v>1338</v>
      </c>
      <c r="AA119" s="313" t="s">
        <v>1338</v>
      </c>
      <c r="AB119">
        <v>1059</v>
      </c>
      <c r="AD119" s="313"/>
    </row>
    <row r="120" spans="2:30">
      <c r="B120" s="26"/>
      <c r="C120" s="64" t="s">
        <v>456</v>
      </c>
      <c r="D120" s="64" t="s">
        <v>301</v>
      </c>
      <c r="E120" s="313">
        <v>11.25</v>
      </c>
      <c r="F120" s="313">
        <v>8.75</v>
      </c>
      <c r="G120" s="313">
        <v>2</v>
      </c>
      <c r="H120" s="313">
        <v>15.25</v>
      </c>
      <c r="I120" s="313">
        <v>12.75</v>
      </c>
      <c r="J120" s="47" t="s">
        <v>302</v>
      </c>
      <c r="K120" s="313">
        <v>15.25</v>
      </c>
      <c r="L120" s="313">
        <v>12.75</v>
      </c>
      <c r="M120" s="313">
        <v>1</v>
      </c>
      <c r="N120" s="313">
        <v>1060</v>
      </c>
      <c r="O120" s="47" t="s">
        <v>1338</v>
      </c>
      <c r="P120"/>
      <c r="Q120" s="47"/>
      <c r="R120" s="313"/>
      <c r="S120" s="64" t="s">
        <v>303</v>
      </c>
      <c r="T120" s="302" t="s">
        <v>457</v>
      </c>
      <c r="U120"/>
      <c r="V120"/>
      <c r="W120"/>
      <c r="X120"/>
      <c r="Y120" s="275" t="s">
        <v>1338</v>
      </c>
      <c r="AA120" s="313" t="s">
        <v>1338</v>
      </c>
      <c r="AB120">
        <v>1060</v>
      </c>
      <c r="AC120" t="s">
        <v>2934</v>
      </c>
      <c r="AD120" s="313" t="s">
        <v>5650</v>
      </c>
    </row>
    <row r="121" spans="2:30">
      <c r="B121" s="26"/>
      <c r="C121" s="63" t="s">
        <v>458</v>
      </c>
      <c r="D121" s="63" t="s">
        <v>306</v>
      </c>
      <c r="E121" s="313">
        <v>11.4375</v>
      </c>
      <c r="F121" s="313">
        <v>8.9375</v>
      </c>
      <c r="G121" s="313">
        <v>1</v>
      </c>
      <c r="H121" s="313">
        <v>13.4375</v>
      </c>
      <c r="I121" s="313">
        <v>10.9375</v>
      </c>
      <c r="J121" s="41" t="s">
        <v>302</v>
      </c>
      <c r="K121" s="313">
        <v>13.4375</v>
      </c>
      <c r="L121" s="313">
        <v>10.9375</v>
      </c>
      <c r="M121" s="313">
        <v>1</v>
      </c>
      <c r="N121" s="313">
        <v>1060</v>
      </c>
      <c r="O121" s="41" t="s">
        <v>1338</v>
      </c>
      <c r="P121"/>
      <c r="Q121" s="41"/>
      <c r="R121" s="313"/>
      <c r="S121" s="63" t="s">
        <v>307</v>
      </c>
      <c r="T121" s="303" t="s">
        <v>307</v>
      </c>
      <c r="U121"/>
      <c r="V121"/>
      <c r="W121"/>
      <c r="X121"/>
      <c r="Y121" s="275" t="s">
        <v>1338</v>
      </c>
      <c r="AA121" s="313" t="s">
        <v>1338</v>
      </c>
      <c r="AB121">
        <v>1060</v>
      </c>
      <c r="AC121" t="s">
        <v>2934</v>
      </c>
      <c r="AD121" s="313" t="s">
        <v>5650</v>
      </c>
    </row>
    <row r="122" spans="2:30">
      <c r="B122" s="26"/>
      <c r="C122" s="64" t="s">
        <v>459</v>
      </c>
      <c r="D122" s="64" t="s">
        <v>301</v>
      </c>
      <c r="E122" s="313">
        <v>7.8125</v>
      </c>
      <c r="F122" s="313">
        <v>5.9375</v>
      </c>
      <c r="G122" s="313">
        <v>1.125</v>
      </c>
      <c r="H122" s="313">
        <v>10.0625</v>
      </c>
      <c r="I122" s="313">
        <v>8.1875</v>
      </c>
      <c r="J122" s="47" t="s">
        <v>302</v>
      </c>
      <c r="K122" s="313">
        <v>10.0625</v>
      </c>
      <c r="L122" s="313">
        <v>8.1875</v>
      </c>
      <c r="M122" s="313">
        <v>1</v>
      </c>
      <c r="N122" s="313">
        <v>1061</v>
      </c>
      <c r="O122" s="47" t="s">
        <v>1338</v>
      </c>
      <c r="P122"/>
      <c r="Q122" s="47"/>
      <c r="R122" s="313"/>
      <c r="S122" s="64" t="s">
        <v>303</v>
      </c>
      <c r="T122" s="302" t="s">
        <v>460</v>
      </c>
      <c r="U122"/>
      <c r="V122"/>
      <c r="W122"/>
      <c r="X122"/>
      <c r="Y122" s="275" t="s">
        <v>1338</v>
      </c>
      <c r="AA122" s="313" t="s">
        <v>1338</v>
      </c>
      <c r="AB122">
        <v>1061</v>
      </c>
      <c r="AC122" t="s">
        <v>2936</v>
      </c>
      <c r="AD122" s="313" t="s">
        <v>5651</v>
      </c>
    </row>
    <row r="123" spans="2:30">
      <c r="B123" s="26"/>
      <c r="C123" s="63" t="s">
        <v>461</v>
      </c>
      <c r="D123" s="63" t="s">
        <v>306</v>
      </c>
      <c r="E123" s="313">
        <v>8</v>
      </c>
      <c r="F123" s="313">
        <v>6.125</v>
      </c>
      <c r="G123" s="313">
        <v>0.625</v>
      </c>
      <c r="H123" s="313">
        <v>9.25</v>
      </c>
      <c r="I123" s="313">
        <v>7.375</v>
      </c>
      <c r="J123" s="41" t="s">
        <v>302</v>
      </c>
      <c r="K123" s="313">
        <v>9.25</v>
      </c>
      <c r="L123" s="313">
        <v>7.375</v>
      </c>
      <c r="M123" s="313">
        <v>1</v>
      </c>
      <c r="N123" s="313">
        <v>1061</v>
      </c>
      <c r="O123" s="41" t="s">
        <v>1338</v>
      </c>
      <c r="P123"/>
      <c r="Q123" s="41"/>
      <c r="R123" s="313"/>
      <c r="S123" s="63" t="s">
        <v>307</v>
      </c>
      <c r="T123" s="303" t="s">
        <v>307</v>
      </c>
      <c r="U123"/>
      <c r="V123"/>
      <c r="W123"/>
      <c r="X123"/>
      <c r="Y123" s="275" t="s">
        <v>1338</v>
      </c>
      <c r="AA123" s="313" t="s">
        <v>1338</v>
      </c>
      <c r="AB123">
        <v>1061</v>
      </c>
      <c r="AC123" t="s">
        <v>2936</v>
      </c>
      <c r="AD123" s="313" t="s">
        <v>5651</v>
      </c>
    </row>
    <row r="124" spans="2:30">
      <c r="B124" s="26"/>
      <c r="C124" s="64" t="s">
        <v>462</v>
      </c>
      <c r="D124" s="64" t="s">
        <v>301</v>
      </c>
      <c r="E124" s="313">
        <v>5.375</v>
      </c>
      <c r="F124" s="313">
        <v>3.125</v>
      </c>
      <c r="G124" s="313">
        <v>0.625</v>
      </c>
      <c r="H124" s="313">
        <v>6.625</v>
      </c>
      <c r="I124" s="313">
        <v>4.375</v>
      </c>
      <c r="J124" s="47" t="s">
        <v>318</v>
      </c>
      <c r="K124" s="313">
        <v>6.625</v>
      </c>
      <c r="L124" s="313">
        <v>8.625</v>
      </c>
      <c r="M124" s="313">
        <v>2</v>
      </c>
      <c r="N124" s="313">
        <v>1062</v>
      </c>
      <c r="O124" s="47" t="s">
        <v>1338</v>
      </c>
      <c r="P124"/>
      <c r="Q124" s="47"/>
      <c r="R124" s="313"/>
      <c r="S124" s="64" t="s">
        <v>303</v>
      </c>
      <c r="T124" s="302" t="s">
        <v>463</v>
      </c>
      <c r="U124"/>
      <c r="V124"/>
      <c r="W124"/>
      <c r="X124"/>
      <c r="Y124" s="275" t="s">
        <v>1338</v>
      </c>
      <c r="AA124" s="313" t="s">
        <v>1338</v>
      </c>
      <c r="AB124">
        <v>1062</v>
      </c>
      <c r="AC124" t="s">
        <v>2858</v>
      </c>
      <c r="AD124" s="313" t="s">
        <v>5652</v>
      </c>
    </row>
    <row r="125" spans="2:30">
      <c r="B125" s="26"/>
      <c r="C125" s="63" t="s">
        <v>464</v>
      </c>
      <c r="D125" s="63" t="s">
        <v>306</v>
      </c>
      <c r="E125" s="313">
        <v>5.5625</v>
      </c>
      <c r="F125" s="313">
        <v>3.25</v>
      </c>
      <c r="G125" s="313">
        <v>0.5</v>
      </c>
      <c r="H125" s="313">
        <v>6.5625</v>
      </c>
      <c r="I125" s="313">
        <v>4.25</v>
      </c>
      <c r="J125" s="41" t="s">
        <v>318</v>
      </c>
      <c r="K125" s="313">
        <v>6.625</v>
      </c>
      <c r="L125" s="313">
        <v>8.625</v>
      </c>
      <c r="M125" s="313">
        <v>2</v>
      </c>
      <c r="N125" s="313">
        <v>1062</v>
      </c>
      <c r="O125" s="41" t="s">
        <v>1338</v>
      </c>
      <c r="P125"/>
      <c r="Q125" s="41"/>
      <c r="R125" s="313"/>
      <c r="S125" s="63" t="s">
        <v>307</v>
      </c>
      <c r="T125" s="303" t="s">
        <v>307</v>
      </c>
      <c r="U125"/>
      <c r="V125"/>
      <c r="W125"/>
      <c r="X125"/>
      <c r="Y125" s="275" t="s">
        <v>1338</v>
      </c>
      <c r="AA125" s="313" t="s">
        <v>1338</v>
      </c>
      <c r="AB125">
        <v>1062</v>
      </c>
      <c r="AC125" t="s">
        <v>2858</v>
      </c>
      <c r="AD125" s="313" t="s">
        <v>5652</v>
      </c>
    </row>
    <row r="126" spans="2:30">
      <c r="B126" s="26"/>
      <c r="C126" s="64" t="s">
        <v>465</v>
      </c>
      <c r="D126" s="64" t="s">
        <v>301</v>
      </c>
      <c r="E126" s="313">
        <v>3.5625</v>
      </c>
      <c r="F126" s="313">
        <v>3.5625</v>
      </c>
      <c r="G126" s="313">
        <v>1.75</v>
      </c>
      <c r="H126" s="313">
        <v>7.0625</v>
      </c>
      <c r="I126" s="313">
        <v>7.0625</v>
      </c>
      <c r="J126" s="47" t="s">
        <v>302</v>
      </c>
      <c r="K126" s="313">
        <v>7.0625</v>
      </c>
      <c r="L126" s="313">
        <v>7.0625</v>
      </c>
      <c r="M126" s="313">
        <v>1</v>
      </c>
      <c r="N126" s="313">
        <v>1063</v>
      </c>
      <c r="O126" s="47" t="s">
        <v>1338</v>
      </c>
      <c r="P126"/>
      <c r="Q126" s="47"/>
      <c r="R126" s="313"/>
      <c r="S126" s="64" t="s">
        <v>303</v>
      </c>
      <c r="T126" s="302" t="s">
        <v>466</v>
      </c>
      <c r="U126"/>
      <c r="V126"/>
      <c r="W126"/>
      <c r="X126"/>
      <c r="Y126" s="275" t="s">
        <v>1338</v>
      </c>
      <c r="AA126" s="313" t="s">
        <v>1338</v>
      </c>
      <c r="AB126">
        <v>1063</v>
      </c>
      <c r="AC126" t="s">
        <v>2846</v>
      </c>
      <c r="AD126" s="313" t="s">
        <v>5643</v>
      </c>
    </row>
    <row r="127" spans="2:30">
      <c r="B127" s="26"/>
      <c r="C127" s="63" t="s">
        <v>467</v>
      </c>
      <c r="D127" s="63" t="s">
        <v>306</v>
      </c>
      <c r="E127" s="313">
        <v>3.6875</v>
      </c>
      <c r="F127" s="313">
        <v>3.6875</v>
      </c>
      <c r="G127" s="313">
        <v>0.75</v>
      </c>
      <c r="H127" s="313">
        <v>5.1875</v>
      </c>
      <c r="I127" s="313">
        <v>5.1875</v>
      </c>
      <c r="J127" s="41" t="s">
        <v>302</v>
      </c>
      <c r="K127" s="313">
        <v>5.1875</v>
      </c>
      <c r="L127" s="313">
        <v>10.375</v>
      </c>
      <c r="M127" s="313">
        <v>2</v>
      </c>
      <c r="N127" s="313">
        <v>1063</v>
      </c>
      <c r="O127" s="41" t="s">
        <v>1338</v>
      </c>
      <c r="P127"/>
      <c r="Q127" s="41"/>
      <c r="R127" s="313"/>
      <c r="S127" s="63" t="s">
        <v>307</v>
      </c>
      <c r="T127" s="303" t="s">
        <v>307</v>
      </c>
      <c r="U127"/>
      <c r="V127"/>
      <c r="W127"/>
      <c r="X127"/>
      <c r="Y127" s="275" t="s">
        <v>1338</v>
      </c>
      <c r="AA127" s="313" t="s">
        <v>1338</v>
      </c>
      <c r="AB127">
        <v>1063</v>
      </c>
      <c r="AC127" t="s">
        <v>2846</v>
      </c>
      <c r="AD127" s="313" t="s">
        <v>5643</v>
      </c>
    </row>
    <row r="128" spans="2:30">
      <c r="B128" s="26"/>
      <c r="C128" s="64" t="s">
        <v>468</v>
      </c>
      <c r="D128" s="64" t="s">
        <v>301</v>
      </c>
      <c r="E128" s="313">
        <v>3</v>
      </c>
      <c r="F128" s="313">
        <v>2.5</v>
      </c>
      <c r="G128" s="313">
        <v>1</v>
      </c>
      <c r="H128" s="313">
        <v>5</v>
      </c>
      <c r="I128" s="313">
        <v>4.5</v>
      </c>
      <c r="J128" s="47" t="s">
        <v>302</v>
      </c>
      <c r="K128" s="313">
        <v>10</v>
      </c>
      <c r="L128" s="313">
        <v>9</v>
      </c>
      <c r="M128" s="313">
        <v>4</v>
      </c>
      <c r="N128" s="313">
        <v>1064</v>
      </c>
      <c r="O128" s="47" t="s">
        <v>1338</v>
      </c>
      <c r="P128"/>
      <c r="Q128" s="47"/>
      <c r="R128" s="313"/>
      <c r="S128" s="64" t="s">
        <v>303</v>
      </c>
      <c r="T128" s="302" t="s">
        <v>469</v>
      </c>
      <c r="U128"/>
      <c r="V128"/>
      <c r="W128"/>
      <c r="X128"/>
      <c r="Y128" s="275" t="s">
        <v>1338</v>
      </c>
      <c r="AA128" s="313" t="s">
        <v>1338</v>
      </c>
      <c r="AB128">
        <v>1064</v>
      </c>
      <c r="AC128" t="s">
        <v>2899</v>
      </c>
      <c r="AD128" s="313" t="s">
        <v>5649</v>
      </c>
    </row>
    <row r="129" spans="2:30">
      <c r="B129" s="26"/>
      <c r="C129" s="63" t="s">
        <v>470</v>
      </c>
      <c r="D129" s="63" t="s">
        <v>306</v>
      </c>
      <c r="E129" s="313">
        <v>3.125</v>
      </c>
      <c r="F129" s="313">
        <v>2.625</v>
      </c>
      <c r="G129" s="313">
        <v>0.625</v>
      </c>
      <c r="H129" s="313">
        <v>4.375</v>
      </c>
      <c r="I129" s="313">
        <v>3.875</v>
      </c>
      <c r="J129" s="41" t="s">
        <v>302</v>
      </c>
      <c r="K129" s="313">
        <v>8.75</v>
      </c>
      <c r="L129" s="313">
        <v>7.75</v>
      </c>
      <c r="M129" s="313">
        <v>4</v>
      </c>
      <c r="N129" s="313">
        <v>1064</v>
      </c>
      <c r="O129" s="41" t="s">
        <v>1338</v>
      </c>
      <c r="P129"/>
      <c r="Q129" s="41"/>
      <c r="R129" s="313"/>
      <c r="S129" s="63" t="s">
        <v>307</v>
      </c>
      <c r="T129" s="303" t="s">
        <v>307</v>
      </c>
      <c r="U129"/>
      <c r="V129"/>
      <c r="W129"/>
      <c r="X129"/>
      <c r="Y129" s="275" t="s">
        <v>1338</v>
      </c>
      <c r="AA129" s="313" t="s">
        <v>1338</v>
      </c>
      <c r="AB129">
        <v>1064</v>
      </c>
      <c r="AC129" t="s">
        <v>2899</v>
      </c>
      <c r="AD129" s="313" t="s">
        <v>5649</v>
      </c>
    </row>
    <row r="130" spans="2:30">
      <c r="B130" s="26"/>
      <c r="C130" s="64" t="s">
        <v>471</v>
      </c>
      <c r="D130" s="64" t="s">
        <v>301</v>
      </c>
      <c r="E130" s="313">
        <v>3.5</v>
      </c>
      <c r="F130" s="313">
        <v>2.5625</v>
      </c>
      <c r="G130" s="313">
        <v>0.5</v>
      </c>
      <c r="H130" s="313">
        <v>4.5</v>
      </c>
      <c r="I130" s="313">
        <v>3.5625</v>
      </c>
      <c r="J130" s="47" t="s">
        <v>302</v>
      </c>
      <c r="K130" s="313">
        <v>4.5</v>
      </c>
      <c r="L130" s="313">
        <v>7.125</v>
      </c>
      <c r="M130" s="313">
        <v>2</v>
      </c>
      <c r="N130" s="313">
        <v>1065</v>
      </c>
      <c r="O130" s="47" t="s">
        <v>1338</v>
      </c>
      <c r="P130"/>
      <c r="Q130" s="47"/>
      <c r="R130" s="313"/>
      <c r="S130" s="64" t="s">
        <v>309</v>
      </c>
      <c r="T130" s="302" t="s">
        <v>472</v>
      </c>
      <c r="U130"/>
      <c r="V130"/>
      <c r="W130"/>
      <c r="X130"/>
      <c r="Y130" s="275" t="s">
        <v>1338</v>
      </c>
      <c r="AA130" s="313" t="s">
        <v>1338</v>
      </c>
      <c r="AB130">
        <v>1065</v>
      </c>
      <c r="AC130" t="s">
        <v>2899</v>
      </c>
      <c r="AD130" s="313" t="s">
        <v>5649</v>
      </c>
    </row>
    <row r="131" spans="2:30">
      <c r="B131" s="26"/>
      <c r="C131" s="63" t="s">
        <v>473</v>
      </c>
      <c r="D131" s="63" t="s">
        <v>301</v>
      </c>
      <c r="E131" s="313">
        <v>14.25</v>
      </c>
      <c r="F131" s="313">
        <v>7.5</v>
      </c>
      <c r="G131" s="313">
        <v>0.5625</v>
      </c>
      <c r="H131" s="313">
        <v>15.375</v>
      </c>
      <c r="I131" s="313">
        <v>8.625</v>
      </c>
      <c r="J131" s="41" t="s">
        <v>302</v>
      </c>
      <c r="K131" s="313">
        <v>15.375</v>
      </c>
      <c r="L131" s="313">
        <v>8.625</v>
      </c>
      <c r="M131" s="313">
        <v>1</v>
      </c>
      <c r="N131" s="313">
        <v>1066</v>
      </c>
      <c r="O131" s="41" t="s">
        <v>1338</v>
      </c>
      <c r="P131"/>
      <c r="Q131" s="41"/>
      <c r="R131" s="313"/>
      <c r="S131" s="63" t="s">
        <v>309</v>
      </c>
      <c r="T131" s="303" t="s">
        <v>474</v>
      </c>
      <c r="U131"/>
      <c r="V131"/>
      <c r="W131"/>
      <c r="X131"/>
      <c r="Y131" s="275" t="s">
        <v>1338</v>
      </c>
      <c r="AA131" s="313" t="s">
        <v>1338</v>
      </c>
      <c r="AB131">
        <v>1066</v>
      </c>
      <c r="AD131" s="313"/>
    </row>
    <row r="132" spans="2:30">
      <c r="B132" s="26"/>
      <c r="C132" s="64" t="s">
        <v>475</v>
      </c>
      <c r="D132" s="64" t="s">
        <v>301</v>
      </c>
      <c r="E132" s="313">
        <v>2.375</v>
      </c>
      <c r="F132" s="313">
        <v>2.375</v>
      </c>
      <c r="G132" s="313">
        <v>2.75</v>
      </c>
      <c r="H132" s="313">
        <v>7.875</v>
      </c>
      <c r="I132" s="313">
        <v>7.875</v>
      </c>
      <c r="J132" s="47" t="s">
        <v>302</v>
      </c>
      <c r="K132" s="313">
        <v>7.875</v>
      </c>
      <c r="L132" s="313">
        <v>7.875</v>
      </c>
      <c r="M132" s="313">
        <v>1</v>
      </c>
      <c r="N132" s="313">
        <v>1068</v>
      </c>
      <c r="O132" s="47" t="s">
        <v>1338</v>
      </c>
      <c r="P132"/>
      <c r="Q132" s="47"/>
      <c r="R132" s="313"/>
      <c r="S132" s="64" t="s">
        <v>303</v>
      </c>
      <c r="T132" s="302" t="s">
        <v>476</v>
      </c>
      <c r="U132"/>
      <c r="V132"/>
      <c r="W132"/>
      <c r="X132"/>
      <c r="Y132" s="275" t="s">
        <v>1338</v>
      </c>
      <c r="AA132" s="313" t="s">
        <v>1338</v>
      </c>
      <c r="AB132">
        <v>1068</v>
      </c>
      <c r="AC132" t="s">
        <v>2846</v>
      </c>
      <c r="AD132" s="313" t="s">
        <v>5643</v>
      </c>
    </row>
    <row r="133" spans="2:30">
      <c r="B133" s="26"/>
      <c r="C133" s="63" t="s">
        <v>477</v>
      </c>
      <c r="D133" s="63" t="s">
        <v>306</v>
      </c>
      <c r="E133" s="313">
        <v>2.5</v>
      </c>
      <c r="F133" s="313">
        <v>2.5</v>
      </c>
      <c r="G133" s="313">
        <v>1.25</v>
      </c>
      <c r="H133" s="313">
        <v>5</v>
      </c>
      <c r="I133" s="313">
        <v>5</v>
      </c>
      <c r="J133" s="41" t="s">
        <v>302</v>
      </c>
      <c r="K133" s="313">
        <v>5</v>
      </c>
      <c r="L133" s="313">
        <v>5</v>
      </c>
      <c r="M133" s="313">
        <v>1</v>
      </c>
      <c r="N133" s="313">
        <v>1068</v>
      </c>
      <c r="O133" s="41" t="s">
        <v>1338</v>
      </c>
      <c r="P133"/>
      <c r="Q133" s="41"/>
      <c r="R133" s="313"/>
      <c r="S133" s="63" t="s">
        <v>307</v>
      </c>
      <c r="T133" s="303" t="s">
        <v>307</v>
      </c>
      <c r="U133"/>
      <c r="V133"/>
      <c r="W133"/>
      <c r="X133"/>
      <c r="Y133" s="275" t="s">
        <v>1338</v>
      </c>
      <c r="AA133" s="313" t="s">
        <v>1338</v>
      </c>
      <c r="AB133">
        <v>1068</v>
      </c>
      <c r="AC133" t="s">
        <v>2846</v>
      </c>
      <c r="AD133" s="313" t="s">
        <v>5643</v>
      </c>
    </row>
    <row r="134" spans="2:30">
      <c r="B134" s="26"/>
      <c r="C134" s="64" t="s">
        <v>478</v>
      </c>
      <c r="D134" s="64" t="s">
        <v>301</v>
      </c>
      <c r="E134" s="313">
        <v>3</v>
      </c>
      <c r="F134" s="313">
        <v>2.65625</v>
      </c>
      <c r="G134" s="313">
        <v>0.8125</v>
      </c>
      <c r="H134" s="313">
        <v>4.625</v>
      </c>
      <c r="I134" s="313">
        <v>4.28125</v>
      </c>
      <c r="J134" s="47" t="s">
        <v>302</v>
      </c>
      <c r="K134" s="313">
        <v>4.625</v>
      </c>
      <c r="L134" s="313">
        <v>4.28125</v>
      </c>
      <c r="M134" s="313">
        <v>1</v>
      </c>
      <c r="N134" s="313">
        <v>1069</v>
      </c>
      <c r="O134" s="47" t="s">
        <v>1338</v>
      </c>
      <c r="P134"/>
      <c r="Q134" s="47"/>
      <c r="R134" s="313"/>
      <c r="S134" s="64" t="s">
        <v>309</v>
      </c>
      <c r="T134" s="302" t="s">
        <v>479</v>
      </c>
      <c r="U134"/>
      <c r="V134"/>
      <c r="W134"/>
      <c r="X134"/>
      <c r="Y134" s="275" t="s">
        <v>1338</v>
      </c>
      <c r="AA134" s="313" t="s">
        <v>1338</v>
      </c>
      <c r="AB134">
        <v>1069</v>
      </c>
      <c r="AD134" s="313"/>
    </row>
    <row r="135" spans="2:30">
      <c r="B135" s="26"/>
      <c r="C135" s="63" t="s">
        <v>481</v>
      </c>
      <c r="D135" s="63" t="s">
        <v>301</v>
      </c>
      <c r="E135" s="313">
        <v>6.3125</v>
      </c>
      <c r="F135" s="313">
        <v>1.8125</v>
      </c>
      <c r="G135" s="313">
        <v>0.625</v>
      </c>
      <c r="H135" s="313">
        <v>7.5625</v>
      </c>
      <c r="I135" s="313">
        <v>3.0625</v>
      </c>
      <c r="J135" s="41" t="s">
        <v>302</v>
      </c>
      <c r="K135" s="313">
        <v>7.5625</v>
      </c>
      <c r="L135" s="313">
        <v>6.125</v>
      </c>
      <c r="M135" s="313">
        <v>2</v>
      </c>
      <c r="N135" s="313">
        <v>1070</v>
      </c>
      <c r="O135" s="41" t="s">
        <v>1338</v>
      </c>
      <c r="P135"/>
      <c r="Q135" s="41"/>
      <c r="R135" s="313"/>
      <c r="S135" s="63" t="s">
        <v>303</v>
      </c>
      <c r="T135" s="303" t="s">
        <v>482</v>
      </c>
      <c r="U135"/>
      <c r="V135"/>
      <c r="W135"/>
      <c r="X135"/>
      <c r="Y135" s="275" t="s">
        <v>1338</v>
      </c>
      <c r="AA135" s="313" t="s">
        <v>1338</v>
      </c>
      <c r="AB135">
        <v>1070</v>
      </c>
      <c r="AD135" s="313"/>
    </row>
    <row r="136" spans="2:30">
      <c r="B136" s="26"/>
      <c r="C136" s="64" t="s">
        <v>483</v>
      </c>
      <c r="D136" s="64" t="s">
        <v>306</v>
      </c>
      <c r="E136" s="313">
        <v>6.5</v>
      </c>
      <c r="F136" s="313">
        <v>1.9375</v>
      </c>
      <c r="G136" s="313">
        <v>0.5</v>
      </c>
      <c r="H136" s="313">
        <v>7.5</v>
      </c>
      <c r="I136" s="313">
        <v>2.9375</v>
      </c>
      <c r="J136" s="47" t="s">
        <v>302</v>
      </c>
      <c r="K136" s="313">
        <v>7.5</v>
      </c>
      <c r="L136" s="313">
        <v>5.875</v>
      </c>
      <c r="M136" s="313">
        <v>2</v>
      </c>
      <c r="N136" s="313">
        <v>1070</v>
      </c>
      <c r="O136" s="47" t="s">
        <v>1338</v>
      </c>
      <c r="P136"/>
      <c r="Q136" s="47"/>
      <c r="R136" s="313"/>
      <c r="S136" s="64" t="s">
        <v>307</v>
      </c>
      <c r="T136" s="302" t="s">
        <v>307</v>
      </c>
      <c r="U136"/>
      <c r="V136"/>
      <c r="W136"/>
      <c r="X136"/>
      <c r="Y136" s="275" t="s">
        <v>1338</v>
      </c>
      <c r="AA136" s="313" t="s">
        <v>1338</v>
      </c>
      <c r="AB136">
        <v>1070</v>
      </c>
      <c r="AD136" s="313"/>
    </row>
    <row r="137" spans="2:30">
      <c r="B137" s="26"/>
      <c r="C137" s="63" t="s">
        <v>1889</v>
      </c>
      <c r="D137" s="63" t="s">
        <v>301</v>
      </c>
      <c r="E137" s="313">
        <v>8</v>
      </c>
      <c r="F137" s="313">
        <v>2</v>
      </c>
      <c r="G137" s="313">
        <v>0.875</v>
      </c>
      <c r="H137" s="313">
        <v>9.75</v>
      </c>
      <c r="I137" s="313">
        <v>3.75</v>
      </c>
      <c r="J137" s="41" t="s">
        <v>318</v>
      </c>
      <c r="K137" s="313">
        <v>39</v>
      </c>
      <c r="L137" s="313">
        <v>28</v>
      </c>
      <c r="M137" s="313">
        <v>32</v>
      </c>
      <c r="N137" s="313">
        <v>1071</v>
      </c>
      <c r="O137" s="41" t="s">
        <v>269</v>
      </c>
      <c r="P137">
        <v>42606</v>
      </c>
      <c r="Q137" s="41"/>
      <c r="R137" s="313"/>
      <c r="S137" s="63"/>
      <c r="T137" s="303"/>
      <c r="U137"/>
      <c r="V137"/>
      <c r="W137"/>
      <c r="X137"/>
      <c r="Y137" s="275" t="s">
        <v>269</v>
      </c>
      <c r="AA137" s="313" t="s">
        <v>269</v>
      </c>
      <c r="AB137">
        <v>1071</v>
      </c>
      <c r="AC137" t="s">
        <v>2899</v>
      </c>
      <c r="AD137" s="313" t="s">
        <v>5649</v>
      </c>
    </row>
    <row r="138" spans="2:30">
      <c r="B138" s="26"/>
      <c r="C138" s="64" t="s">
        <v>1886</v>
      </c>
      <c r="D138" s="64" t="s">
        <v>306</v>
      </c>
      <c r="E138" s="313">
        <v>8.125</v>
      </c>
      <c r="F138" s="313">
        <v>2.125</v>
      </c>
      <c r="G138" s="313">
        <v>0.5625</v>
      </c>
      <c r="H138" s="313">
        <v>9.25</v>
      </c>
      <c r="I138" s="313">
        <v>3.25</v>
      </c>
      <c r="J138" s="47" t="s">
        <v>318</v>
      </c>
      <c r="K138" s="313">
        <v>39</v>
      </c>
      <c r="L138" s="313">
        <v>28</v>
      </c>
      <c r="M138" s="313">
        <v>32</v>
      </c>
      <c r="N138" s="313">
        <v>1071</v>
      </c>
      <c r="O138" s="47" t="s">
        <v>269</v>
      </c>
      <c r="P138">
        <v>42606</v>
      </c>
      <c r="Q138" s="47"/>
      <c r="R138" s="313"/>
      <c r="S138" s="64"/>
      <c r="T138" s="302"/>
      <c r="U138"/>
      <c r="V138"/>
      <c r="W138"/>
      <c r="X138"/>
      <c r="Y138" s="275" t="s">
        <v>269</v>
      </c>
      <c r="AA138" s="313" t="s">
        <v>269</v>
      </c>
      <c r="AB138">
        <v>1071</v>
      </c>
      <c r="AC138" t="s">
        <v>2899</v>
      </c>
      <c r="AD138" s="313" t="s">
        <v>5649</v>
      </c>
    </row>
    <row r="139" spans="2:30">
      <c r="B139" s="26"/>
      <c r="C139" s="63" t="s">
        <v>484</v>
      </c>
      <c r="D139" s="63" t="s">
        <v>301</v>
      </c>
      <c r="E139" s="313">
        <v>8</v>
      </c>
      <c r="F139" s="313">
        <v>2</v>
      </c>
      <c r="G139" s="313">
        <v>0.875</v>
      </c>
      <c r="H139" s="313">
        <v>9.75</v>
      </c>
      <c r="I139" s="313">
        <v>3.75</v>
      </c>
      <c r="J139" s="41" t="s">
        <v>302</v>
      </c>
      <c r="K139" s="313">
        <v>9.75</v>
      </c>
      <c r="L139" s="313">
        <v>15</v>
      </c>
      <c r="M139" s="313">
        <v>4</v>
      </c>
      <c r="N139" s="313">
        <v>1071</v>
      </c>
      <c r="O139" s="41" t="s">
        <v>1338</v>
      </c>
      <c r="P139" t="s">
        <v>2103</v>
      </c>
      <c r="Q139" s="41"/>
      <c r="R139" s="313"/>
      <c r="S139" s="63" t="s">
        <v>303</v>
      </c>
      <c r="T139" s="303" t="s">
        <v>485</v>
      </c>
      <c r="U139"/>
      <c r="V139"/>
      <c r="W139"/>
      <c r="X139"/>
      <c r="Y139" s="275" t="s">
        <v>1338</v>
      </c>
      <c r="AA139" s="313" t="s">
        <v>1338</v>
      </c>
      <c r="AB139">
        <v>1071</v>
      </c>
      <c r="AC139" t="s">
        <v>2899</v>
      </c>
      <c r="AD139" s="313" t="s">
        <v>5649</v>
      </c>
    </row>
    <row r="140" spans="2:30">
      <c r="B140" s="26"/>
      <c r="C140" s="64" t="s">
        <v>486</v>
      </c>
      <c r="D140" s="64" t="s">
        <v>487</v>
      </c>
      <c r="E140" s="313">
        <v>8.125</v>
      </c>
      <c r="F140" s="313">
        <v>2.125</v>
      </c>
      <c r="G140" s="313">
        <v>0.5625</v>
      </c>
      <c r="H140" s="313">
        <v>9.25</v>
      </c>
      <c r="I140" s="313">
        <v>3.25</v>
      </c>
      <c r="J140" s="47" t="s">
        <v>302</v>
      </c>
      <c r="K140" s="313">
        <v>9.25</v>
      </c>
      <c r="L140" s="313">
        <v>6.5</v>
      </c>
      <c r="M140" s="313">
        <v>2</v>
      </c>
      <c r="N140" s="313">
        <v>1071</v>
      </c>
      <c r="O140" s="47" t="s">
        <v>1338</v>
      </c>
      <c r="P140"/>
      <c r="Q140" s="47"/>
      <c r="R140" s="313"/>
      <c r="S140" s="64" t="s">
        <v>307</v>
      </c>
      <c r="T140" s="302" t="s">
        <v>307</v>
      </c>
      <c r="U140"/>
      <c r="V140"/>
      <c r="W140"/>
      <c r="X140"/>
      <c r="Y140" s="275" t="s">
        <v>1338</v>
      </c>
      <c r="AA140" s="313" t="s">
        <v>1338</v>
      </c>
      <c r="AB140">
        <v>1071</v>
      </c>
      <c r="AC140" t="s">
        <v>2899</v>
      </c>
      <c r="AD140" s="313" t="s">
        <v>5649</v>
      </c>
    </row>
    <row r="141" spans="2:30">
      <c r="B141" s="26"/>
      <c r="C141" s="63" t="s">
        <v>488</v>
      </c>
      <c r="D141" s="63" t="s">
        <v>489</v>
      </c>
      <c r="E141" s="313">
        <v>8</v>
      </c>
      <c r="F141" s="313">
        <v>2</v>
      </c>
      <c r="G141" s="313">
        <v>0.25</v>
      </c>
      <c r="H141" s="313">
        <v>8.5</v>
      </c>
      <c r="I141" s="313">
        <v>2.5</v>
      </c>
      <c r="J141" s="41" t="s">
        <v>302</v>
      </c>
      <c r="K141" s="313">
        <v>8.5</v>
      </c>
      <c r="L141" s="313">
        <v>5</v>
      </c>
      <c r="M141" s="313">
        <v>2</v>
      </c>
      <c r="N141" s="313">
        <v>1071</v>
      </c>
      <c r="O141" s="41" t="s">
        <v>1338</v>
      </c>
      <c r="P141"/>
      <c r="Q141" s="41"/>
      <c r="R141" s="313"/>
      <c r="S141" s="63"/>
      <c r="T141" s="303"/>
      <c r="U141"/>
      <c r="V141"/>
      <c r="W141"/>
      <c r="X141"/>
      <c r="Y141" s="275" t="s">
        <v>1338</v>
      </c>
      <c r="AA141" s="313" t="s">
        <v>1338</v>
      </c>
      <c r="AB141">
        <v>1071</v>
      </c>
      <c r="AC141" t="s">
        <v>2899</v>
      </c>
      <c r="AD141" s="313" t="s">
        <v>5649</v>
      </c>
    </row>
    <row r="142" spans="2:30">
      <c r="B142" s="26"/>
      <c r="C142" s="64" t="s">
        <v>490</v>
      </c>
      <c r="D142" s="64" t="s">
        <v>491</v>
      </c>
      <c r="E142" s="313">
        <v>8.125</v>
      </c>
      <c r="F142" s="313">
        <v>2.125</v>
      </c>
      <c r="G142" s="313">
        <v>0.75</v>
      </c>
      <c r="H142" s="313">
        <v>9.625</v>
      </c>
      <c r="I142" s="313">
        <v>3.625</v>
      </c>
      <c r="J142" s="47" t="s">
        <v>302</v>
      </c>
      <c r="K142" s="313">
        <v>9.625</v>
      </c>
      <c r="L142" s="313">
        <v>7.25</v>
      </c>
      <c r="M142" s="313">
        <v>2</v>
      </c>
      <c r="N142" s="313">
        <v>1071</v>
      </c>
      <c r="O142" s="47" t="s">
        <v>1338</v>
      </c>
      <c r="P142"/>
      <c r="Q142" s="47"/>
      <c r="R142" s="313"/>
      <c r="S142" s="64" t="s">
        <v>307</v>
      </c>
      <c r="T142" s="302" t="s">
        <v>307</v>
      </c>
      <c r="U142"/>
      <c r="V142"/>
      <c r="W142"/>
      <c r="X142"/>
      <c r="Y142" s="275" t="s">
        <v>1338</v>
      </c>
      <c r="AA142" s="313" t="s">
        <v>1338</v>
      </c>
      <c r="AB142">
        <v>1071</v>
      </c>
      <c r="AC142" t="s">
        <v>2899</v>
      </c>
      <c r="AD142" s="313" t="s">
        <v>5649</v>
      </c>
    </row>
    <row r="143" spans="2:30">
      <c r="B143" s="26"/>
      <c r="C143" s="63" t="s">
        <v>1954</v>
      </c>
      <c r="D143" s="63" t="s">
        <v>1788</v>
      </c>
      <c r="E143" s="313">
        <v>8</v>
      </c>
      <c r="F143" s="313">
        <v>2</v>
      </c>
      <c r="G143" s="313">
        <v>1.4375</v>
      </c>
      <c r="H143" s="313">
        <v>12</v>
      </c>
      <c r="I143" s="313">
        <v>6</v>
      </c>
      <c r="J143" s="41" t="s">
        <v>302</v>
      </c>
      <c r="K143" s="313">
        <v>12</v>
      </c>
      <c r="L143" s="313">
        <v>6</v>
      </c>
      <c r="M143" s="313">
        <v>1</v>
      </c>
      <c r="N143" s="313">
        <v>1071</v>
      </c>
      <c r="O143" s="41" t="s">
        <v>1338</v>
      </c>
      <c r="P143"/>
      <c r="Q143" s="41"/>
      <c r="R143" s="313"/>
      <c r="S143" s="63"/>
      <c r="T143" s="303"/>
      <c r="U143"/>
      <c r="V143"/>
      <c r="W143"/>
      <c r="X143"/>
      <c r="Y143" s="275" t="s">
        <v>1338</v>
      </c>
      <c r="AA143" s="313" t="s">
        <v>1338</v>
      </c>
      <c r="AB143">
        <v>1071</v>
      </c>
      <c r="AC143" t="s">
        <v>2899</v>
      </c>
      <c r="AD143" s="313" t="s">
        <v>5649</v>
      </c>
    </row>
    <row r="144" spans="2:30">
      <c r="B144" s="26"/>
      <c r="C144" s="64" t="s">
        <v>492</v>
      </c>
      <c r="D144" s="64" t="s">
        <v>301</v>
      </c>
      <c r="E144" s="313">
        <v>10.5625</v>
      </c>
      <c r="F144" s="313">
        <v>2.625</v>
      </c>
      <c r="G144" s="313">
        <v>0.625</v>
      </c>
      <c r="H144" s="313">
        <v>11.8125</v>
      </c>
      <c r="I144" s="313">
        <v>3.875</v>
      </c>
      <c r="J144" s="47" t="s">
        <v>318</v>
      </c>
      <c r="K144" s="313">
        <v>12</v>
      </c>
      <c r="L144" s="313">
        <v>7.875</v>
      </c>
      <c r="M144" s="313">
        <v>2</v>
      </c>
      <c r="N144" s="313">
        <v>1072</v>
      </c>
      <c r="O144" s="47" t="s">
        <v>1338</v>
      </c>
      <c r="P144"/>
      <c r="Q144" s="47"/>
      <c r="R144" s="313"/>
      <c r="S144" s="64" t="s">
        <v>303</v>
      </c>
      <c r="T144" s="302" t="s">
        <v>493</v>
      </c>
      <c r="U144"/>
      <c r="V144"/>
      <c r="W144"/>
      <c r="X144"/>
      <c r="Y144" s="275" t="s">
        <v>1338</v>
      </c>
      <c r="AA144" s="313" t="s">
        <v>1338</v>
      </c>
      <c r="AB144">
        <v>1072</v>
      </c>
      <c r="AD144" s="313"/>
    </row>
    <row r="145" spans="2:30">
      <c r="B145" s="26"/>
      <c r="C145" s="63" t="s">
        <v>494</v>
      </c>
      <c r="D145" s="63" t="s">
        <v>306</v>
      </c>
      <c r="E145" s="313">
        <v>10.75</v>
      </c>
      <c r="F145" s="313">
        <v>2.75</v>
      </c>
      <c r="G145" s="313">
        <v>0.625</v>
      </c>
      <c r="H145" s="313">
        <v>12</v>
      </c>
      <c r="I145" s="313">
        <v>4</v>
      </c>
      <c r="J145" s="41" t="s">
        <v>318</v>
      </c>
      <c r="K145" s="313">
        <v>12</v>
      </c>
      <c r="L145" s="313">
        <v>7.875</v>
      </c>
      <c r="M145" s="313">
        <v>2</v>
      </c>
      <c r="N145" s="313">
        <v>1072</v>
      </c>
      <c r="O145" s="41" t="s">
        <v>1338</v>
      </c>
      <c r="P145"/>
      <c r="Q145" s="41"/>
      <c r="R145" s="313"/>
      <c r="S145" s="63" t="s">
        <v>307</v>
      </c>
      <c r="T145" s="303" t="s">
        <v>307</v>
      </c>
      <c r="U145"/>
      <c r="V145"/>
      <c r="W145"/>
      <c r="X145"/>
      <c r="Y145" s="275" t="s">
        <v>1338</v>
      </c>
      <c r="AA145" s="313" t="s">
        <v>1338</v>
      </c>
      <c r="AB145">
        <v>1072</v>
      </c>
      <c r="AD145" s="313"/>
    </row>
    <row r="146" spans="2:30">
      <c r="B146" s="26"/>
      <c r="C146" s="64" t="s">
        <v>495</v>
      </c>
      <c r="D146" s="64" t="s">
        <v>301</v>
      </c>
      <c r="E146" s="313">
        <v>6.75</v>
      </c>
      <c r="F146" s="313">
        <v>2.75</v>
      </c>
      <c r="G146" s="313">
        <v>0.75</v>
      </c>
      <c r="H146" s="313">
        <v>8.25</v>
      </c>
      <c r="I146" s="313">
        <v>4.25</v>
      </c>
      <c r="J146" s="47" t="s">
        <v>318</v>
      </c>
      <c r="K146" s="313">
        <v>8.25</v>
      </c>
      <c r="L146" s="313">
        <v>8.25</v>
      </c>
      <c r="M146" s="313">
        <v>2</v>
      </c>
      <c r="N146" s="313">
        <v>1073</v>
      </c>
      <c r="O146" s="47" t="s">
        <v>1338</v>
      </c>
      <c r="P146"/>
      <c r="Q146" s="47"/>
      <c r="R146" s="313"/>
      <c r="S146" s="64" t="s">
        <v>303</v>
      </c>
      <c r="T146" s="302" t="s">
        <v>496</v>
      </c>
      <c r="U146"/>
      <c r="V146"/>
      <c r="W146"/>
      <c r="X146"/>
      <c r="Y146" s="275" t="s">
        <v>1338</v>
      </c>
      <c r="AA146" s="313" t="s">
        <v>1338</v>
      </c>
      <c r="AB146">
        <v>1073</v>
      </c>
      <c r="AD146" s="313"/>
    </row>
    <row r="147" spans="2:30">
      <c r="B147" s="26"/>
      <c r="C147" s="63" t="s">
        <v>497</v>
      </c>
      <c r="D147" s="63" t="s">
        <v>306</v>
      </c>
      <c r="E147" s="313">
        <v>6.9375</v>
      </c>
      <c r="F147" s="313">
        <v>2.875</v>
      </c>
      <c r="G147" s="313">
        <v>0.5625</v>
      </c>
      <c r="H147" s="313">
        <v>8.0625</v>
      </c>
      <c r="I147" s="313">
        <v>4</v>
      </c>
      <c r="J147" s="41" t="s">
        <v>318</v>
      </c>
      <c r="K147" s="313">
        <v>8.25</v>
      </c>
      <c r="L147" s="313">
        <v>8.25</v>
      </c>
      <c r="M147" s="313">
        <v>2</v>
      </c>
      <c r="N147" s="313">
        <v>1073</v>
      </c>
      <c r="O147" s="41" t="s">
        <v>1338</v>
      </c>
      <c r="P147"/>
      <c r="Q147" s="41"/>
      <c r="R147" s="313"/>
      <c r="S147" s="63" t="s">
        <v>307</v>
      </c>
      <c r="T147" s="303" t="s">
        <v>307</v>
      </c>
      <c r="U147"/>
      <c r="V147"/>
      <c r="W147"/>
      <c r="X147"/>
      <c r="Y147" s="275" t="s">
        <v>1338</v>
      </c>
      <c r="AA147" s="313" t="s">
        <v>1338</v>
      </c>
      <c r="AB147">
        <v>1073</v>
      </c>
      <c r="AD147" s="313"/>
    </row>
    <row r="148" spans="2:30">
      <c r="B148" s="26"/>
      <c r="C148" s="64" t="s">
        <v>498</v>
      </c>
      <c r="D148" s="64" t="s">
        <v>301</v>
      </c>
      <c r="E148" s="313">
        <v>7.5</v>
      </c>
      <c r="F148" s="313">
        <v>3.5</v>
      </c>
      <c r="G148" s="313">
        <v>1.125</v>
      </c>
      <c r="H148" s="313">
        <v>9.75</v>
      </c>
      <c r="I148" s="313">
        <v>5.75</v>
      </c>
      <c r="J148" s="47" t="s">
        <v>302</v>
      </c>
      <c r="K148" s="313">
        <v>9.75</v>
      </c>
      <c r="L148" s="313">
        <v>5.75</v>
      </c>
      <c r="M148" s="313">
        <v>1</v>
      </c>
      <c r="N148" s="313">
        <v>1074</v>
      </c>
      <c r="O148" s="47" t="s">
        <v>1338</v>
      </c>
      <c r="P148"/>
      <c r="Q148" s="47"/>
      <c r="R148" s="313"/>
      <c r="S148" s="64" t="s">
        <v>309</v>
      </c>
      <c r="T148" s="302" t="s">
        <v>499</v>
      </c>
      <c r="U148"/>
      <c r="V148"/>
      <c r="W148"/>
      <c r="X148"/>
      <c r="Y148" s="275" t="s">
        <v>1338</v>
      </c>
      <c r="AA148" s="313" t="s">
        <v>1338</v>
      </c>
      <c r="AB148">
        <v>1074</v>
      </c>
      <c r="AD148" s="313"/>
    </row>
    <row r="149" spans="2:30">
      <c r="B149" s="26"/>
      <c r="C149" s="63" t="s">
        <v>500</v>
      </c>
      <c r="D149" s="63" t="s">
        <v>301</v>
      </c>
      <c r="E149" s="313">
        <v>8.125</v>
      </c>
      <c r="F149" s="313">
        <v>1.0625</v>
      </c>
      <c r="G149" s="313">
        <v>0.5</v>
      </c>
      <c r="H149" s="313">
        <v>9.125</v>
      </c>
      <c r="I149" s="313">
        <v>2.0625</v>
      </c>
      <c r="J149" s="41" t="s">
        <v>302</v>
      </c>
      <c r="K149" s="313">
        <v>9.125</v>
      </c>
      <c r="L149" s="313">
        <v>4.125</v>
      </c>
      <c r="M149" s="313">
        <v>2</v>
      </c>
      <c r="N149" s="313">
        <v>1075</v>
      </c>
      <c r="O149" s="41" t="s">
        <v>1338</v>
      </c>
      <c r="P149"/>
      <c r="Q149" s="41"/>
      <c r="R149" s="313"/>
      <c r="S149" s="63" t="s">
        <v>309</v>
      </c>
      <c r="T149" s="303" t="s">
        <v>501</v>
      </c>
      <c r="U149"/>
      <c r="V149"/>
      <c r="W149"/>
      <c r="X149"/>
      <c r="Y149" s="275" t="s">
        <v>1338</v>
      </c>
      <c r="AA149" s="313" t="s">
        <v>1338</v>
      </c>
      <c r="AB149">
        <v>1075</v>
      </c>
      <c r="AD149" s="313"/>
    </row>
    <row r="150" spans="2:30">
      <c r="B150" s="26"/>
      <c r="C150" s="64" t="s">
        <v>502</v>
      </c>
      <c r="D150" s="64" t="s">
        <v>301</v>
      </c>
      <c r="E150" s="313">
        <v>10.25</v>
      </c>
      <c r="F150" s="313">
        <v>5.25</v>
      </c>
      <c r="G150" s="313">
        <v>0.6875</v>
      </c>
      <c r="H150" s="313">
        <v>11.625</v>
      </c>
      <c r="I150" s="313">
        <v>6.625</v>
      </c>
      <c r="J150" s="47" t="s">
        <v>302</v>
      </c>
      <c r="K150" s="313">
        <v>11.625</v>
      </c>
      <c r="L150" s="313">
        <v>6.625</v>
      </c>
      <c r="M150" s="313">
        <v>1</v>
      </c>
      <c r="N150" s="313">
        <v>1076</v>
      </c>
      <c r="O150" s="47" t="s">
        <v>1338</v>
      </c>
      <c r="P150"/>
      <c r="Q150" s="47"/>
      <c r="R150" s="313"/>
      <c r="S150" s="64" t="s">
        <v>309</v>
      </c>
      <c r="T150" s="302" t="s">
        <v>503</v>
      </c>
      <c r="U150"/>
      <c r="V150"/>
      <c r="W150"/>
      <c r="X150"/>
      <c r="Y150" s="275" t="s">
        <v>1338</v>
      </c>
      <c r="AA150" s="313" t="s">
        <v>1338</v>
      </c>
      <c r="AB150">
        <v>1076</v>
      </c>
      <c r="AD150" s="313"/>
    </row>
    <row r="151" spans="2:30">
      <c r="B151" s="26"/>
      <c r="C151" s="63" t="s">
        <v>504</v>
      </c>
      <c r="D151" s="63" t="s">
        <v>301</v>
      </c>
      <c r="E151" s="313">
        <v>2.25</v>
      </c>
      <c r="F151" s="313">
        <v>2</v>
      </c>
      <c r="G151" s="313">
        <v>0.875</v>
      </c>
      <c r="H151" s="313">
        <v>4</v>
      </c>
      <c r="I151" s="313">
        <v>3.75</v>
      </c>
      <c r="J151" s="41" t="s">
        <v>302</v>
      </c>
      <c r="K151" s="313">
        <v>4</v>
      </c>
      <c r="L151" s="313">
        <v>7.5</v>
      </c>
      <c r="M151" s="313">
        <v>2</v>
      </c>
      <c r="N151" s="313">
        <v>1077</v>
      </c>
      <c r="O151" s="41" t="s">
        <v>1338</v>
      </c>
      <c r="P151"/>
      <c r="Q151" s="41"/>
      <c r="R151" s="313"/>
      <c r="S151" s="63" t="s">
        <v>303</v>
      </c>
      <c r="T151" s="303" t="s">
        <v>505</v>
      </c>
      <c r="U151"/>
      <c r="V151"/>
      <c r="W151"/>
      <c r="X151"/>
      <c r="Y151" s="275" t="s">
        <v>1338</v>
      </c>
      <c r="AA151" s="313" t="s">
        <v>1338</v>
      </c>
      <c r="AB151">
        <v>1077</v>
      </c>
      <c r="AD151" s="313"/>
    </row>
    <row r="152" spans="2:30">
      <c r="B152" s="26"/>
      <c r="C152" s="64" t="s">
        <v>506</v>
      </c>
      <c r="D152" s="64" t="s">
        <v>306</v>
      </c>
      <c r="E152" s="313">
        <v>2.375</v>
      </c>
      <c r="F152" s="313">
        <v>2.125</v>
      </c>
      <c r="G152" s="313">
        <v>0.875</v>
      </c>
      <c r="H152" s="313">
        <v>4.125</v>
      </c>
      <c r="I152" s="313">
        <v>3.875</v>
      </c>
      <c r="J152" s="47" t="s">
        <v>302</v>
      </c>
      <c r="K152" s="313">
        <v>4.125</v>
      </c>
      <c r="L152" s="313">
        <v>7.75</v>
      </c>
      <c r="M152" s="313">
        <v>2</v>
      </c>
      <c r="N152" s="313">
        <v>1077</v>
      </c>
      <c r="O152" s="47" t="s">
        <v>1338</v>
      </c>
      <c r="P152"/>
      <c r="Q152" s="47"/>
      <c r="R152" s="313"/>
      <c r="S152" s="64" t="s">
        <v>307</v>
      </c>
      <c r="T152" s="302" t="s">
        <v>307</v>
      </c>
      <c r="U152"/>
      <c r="V152"/>
      <c r="W152"/>
      <c r="X152"/>
      <c r="Y152" s="275" t="s">
        <v>1338</v>
      </c>
      <c r="AA152" s="313" t="s">
        <v>1338</v>
      </c>
      <c r="AB152">
        <v>1077</v>
      </c>
      <c r="AD152" s="313"/>
    </row>
    <row r="153" spans="2:30">
      <c r="B153" s="26"/>
      <c r="C153" s="63" t="s">
        <v>1956</v>
      </c>
      <c r="D153" s="63" t="s">
        <v>306</v>
      </c>
      <c r="E153" s="313">
        <v>2.375</v>
      </c>
      <c r="F153" s="313">
        <v>2.125</v>
      </c>
      <c r="G153" s="313">
        <v>1.125</v>
      </c>
      <c r="H153" s="313">
        <v>4.625</v>
      </c>
      <c r="I153" s="313">
        <v>4.375</v>
      </c>
      <c r="J153" s="41" t="s">
        <v>302</v>
      </c>
      <c r="K153" s="313">
        <v>9.25</v>
      </c>
      <c r="L153" s="313">
        <v>8.75</v>
      </c>
      <c r="M153" s="313">
        <v>4</v>
      </c>
      <c r="N153" s="313">
        <v>1077</v>
      </c>
      <c r="O153" s="41" t="s">
        <v>1338</v>
      </c>
      <c r="P153"/>
      <c r="Q153" s="41"/>
      <c r="R153" s="313"/>
      <c r="S153" s="63"/>
      <c r="T153" s="303"/>
      <c r="U153"/>
      <c r="V153"/>
      <c r="W153"/>
      <c r="X153"/>
      <c r="Y153" s="275" t="s">
        <v>1338</v>
      </c>
      <c r="AA153" s="313" t="s">
        <v>1338</v>
      </c>
      <c r="AB153">
        <v>1077</v>
      </c>
      <c r="AD153" s="313"/>
    </row>
    <row r="154" spans="2:30">
      <c r="B154" s="26"/>
      <c r="C154" s="64" t="s">
        <v>507</v>
      </c>
      <c r="D154" s="64" t="s">
        <v>301</v>
      </c>
      <c r="E154" s="313">
        <v>5.75</v>
      </c>
      <c r="F154" s="313">
        <v>5</v>
      </c>
      <c r="G154" s="313">
        <v>1.75</v>
      </c>
      <c r="H154" s="313">
        <v>9.25</v>
      </c>
      <c r="I154" s="313">
        <v>8.5</v>
      </c>
      <c r="J154" s="47" t="s">
        <v>302</v>
      </c>
      <c r="K154" s="313">
        <v>9.25</v>
      </c>
      <c r="L154" s="313">
        <v>8.5</v>
      </c>
      <c r="M154" s="313">
        <v>1</v>
      </c>
      <c r="N154" s="313">
        <v>1078</v>
      </c>
      <c r="O154" s="47" t="s">
        <v>1338</v>
      </c>
      <c r="P154"/>
      <c r="Q154" s="47"/>
      <c r="R154" s="313"/>
      <c r="S154" s="64" t="s">
        <v>303</v>
      </c>
      <c r="T154" s="302" t="s">
        <v>508</v>
      </c>
      <c r="U154"/>
      <c r="V154"/>
      <c r="W154"/>
      <c r="X154"/>
      <c r="Y154" s="275" t="s">
        <v>1338</v>
      </c>
      <c r="AA154" s="313" t="s">
        <v>1338</v>
      </c>
      <c r="AB154">
        <v>1078</v>
      </c>
      <c r="AD154" s="313"/>
    </row>
    <row r="155" spans="2:30">
      <c r="B155" s="26"/>
      <c r="C155" s="63" t="s">
        <v>509</v>
      </c>
      <c r="D155" s="63" t="s">
        <v>306</v>
      </c>
      <c r="E155" s="313">
        <v>5.9375</v>
      </c>
      <c r="F155" s="313">
        <v>5.1875</v>
      </c>
      <c r="G155" s="313">
        <v>1</v>
      </c>
      <c r="H155" s="313">
        <v>7.9375</v>
      </c>
      <c r="I155" s="313">
        <v>7.1875</v>
      </c>
      <c r="J155" s="41" t="s">
        <v>302</v>
      </c>
      <c r="K155" s="313">
        <v>7.9375</v>
      </c>
      <c r="L155" s="313">
        <v>7.1875</v>
      </c>
      <c r="M155" s="313">
        <v>1</v>
      </c>
      <c r="N155" s="313">
        <v>1078</v>
      </c>
      <c r="O155" s="41" t="s">
        <v>1338</v>
      </c>
      <c r="P155"/>
      <c r="Q155" s="41"/>
      <c r="R155" s="313"/>
      <c r="S155" s="63" t="s">
        <v>307</v>
      </c>
      <c r="T155" s="303" t="s">
        <v>307</v>
      </c>
      <c r="U155"/>
      <c r="V155"/>
      <c r="W155"/>
      <c r="X155"/>
      <c r="Y155" s="275" t="s">
        <v>1338</v>
      </c>
      <c r="AA155" s="313" t="s">
        <v>1338</v>
      </c>
      <c r="AB155">
        <v>1078</v>
      </c>
      <c r="AD155" s="313"/>
    </row>
    <row r="156" spans="2:30">
      <c r="B156" s="26"/>
      <c r="C156" s="64" t="s">
        <v>510</v>
      </c>
      <c r="D156" s="64" t="s">
        <v>301</v>
      </c>
      <c r="E156" s="313">
        <v>8.75</v>
      </c>
      <c r="F156" s="313">
        <v>1.5</v>
      </c>
      <c r="G156" s="313">
        <v>0.625</v>
      </c>
      <c r="H156" s="313">
        <v>10</v>
      </c>
      <c r="I156" s="313">
        <v>2.75</v>
      </c>
      <c r="J156" s="47" t="s">
        <v>318</v>
      </c>
      <c r="K156" s="313">
        <v>10</v>
      </c>
      <c r="L156" s="313">
        <v>10.75</v>
      </c>
      <c r="M156" s="313">
        <v>4</v>
      </c>
      <c r="N156" s="313">
        <v>1079</v>
      </c>
      <c r="O156" s="47" t="s">
        <v>1338</v>
      </c>
      <c r="P156"/>
      <c r="Q156" s="47"/>
      <c r="R156" s="313"/>
      <c r="S156" s="64" t="s">
        <v>303</v>
      </c>
      <c r="T156" s="302" t="s">
        <v>511</v>
      </c>
      <c r="U156"/>
      <c r="V156"/>
      <c r="W156"/>
      <c r="X156"/>
      <c r="Y156" s="275" t="s">
        <v>1338</v>
      </c>
      <c r="AA156" s="313" t="s">
        <v>1338</v>
      </c>
      <c r="AB156">
        <v>1079</v>
      </c>
      <c r="AD156" s="313"/>
    </row>
    <row r="157" spans="2:30">
      <c r="B157" s="26"/>
      <c r="C157" s="63" t="s">
        <v>512</v>
      </c>
      <c r="D157" s="63" t="s">
        <v>306</v>
      </c>
      <c r="E157" s="313">
        <v>8.9375</v>
      </c>
      <c r="F157" s="313">
        <v>1.625</v>
      </c>
      <c r="G157" s="313">
        <v>0.5</v>
      </c>
      <c r="H157" s="313">
        <v>9.9375</v>
      </c>
      <c r="I157" s="313">
        <v>2.625</v>
      </c>
      <c r="J157" s="41" t="s">
        <v>318</v>
      </c>
      <c r="K157" s="313">
        <v>10</v>
      </c>
      <c r="L157" s="313">
        <v>10.75</v>
      </c>
      <c r="M157" s="313">
        <v>4</v>
      </c>
      <c r="N157" s="313">
        <v>1079</v>
      </c>
      <c r="O157" s="41" t="s">
        <v>1338</v>
      </c>
      <c r="P157"/>
      <c r="Q157" s="41"/>
      <c r="R157" s="313"/>
      <c r="S157" s="63" t="s">
        <v>307</v>
      </c>
      <c r="T157" s="303" t="s">
        <v>307</v>
      </c>
      <c r="U157"/>
      <c r="V157"/>
      <c r="W157"/>
      <c r="X157"/>
      <c r="Y157" s="275" t="s">
        <v>1338</v>
      </c>
      <c r="AA157" s="313" t="s">
        <v>1338</v>
      </c>
      <c r="AB157">
        <v>1079</v>
      </c>
      <c r="AD157" s="313"/>
    </row>
    <row r="158" spans="2:30">
      <c r="B158" s="26"/>
      <c r="C158" s="64" t="s">
        <v>513</v>
      </c>
      <c r="D158" s="64" t="s">
        <v>301</v>
      </c>
      <c r="E158" s="313">
        <v>4.5</v>
      </c>
      <c r="F158" s="313">
        <v>2</v>
      </c>
      <c r="G158" s="313">
        <v>0.5</v>
      </c>
      <c r="H158" s="313">
        <v>5.5</v>
      </c>
      <c r="I158" s="313">
        <v>3</v>
      </c>
      <c r="J158" s="47" t="s">
        <v>318</v>
      </c>
      <c r="K158" s="313">
        <v>11</v>
      </c>
      <c r="L158" s="313">
        <v>6</v>
      </c>
      <c r="M158" s="313">
        <v>4</v>
      </c>
      <c r="N158" s="313">
        <v>1080</v>
      </c>
      <c r="O158" s="47" t="s">
        <v>1338</v>
      </c>
      <c r="P158"/>
      <c r="Q158" s="47"/>
      <c r="R158" s="313"/>
      <c r="S158" s="64" t="s">
        <v>303</v>
      </c>
      <c r="T158" s="302" t="s">
        <v>514</v>
      </c>
      <c r="U158"/>
      <c r="V158"/>
      <c r="W158"/>
      <c r="X158"/>
      <c r="Y158" s="275" t="s">
        <v>1338</v>
      </c>
      <c r="AA158" s="313" t="s">
        <v>1338</v>
      </c>
      <c r="AB158">
        <v>1080</v>
      </c>
      <c r="AD158" s="313"/>
    </row>
    <row r="159" spans="2:30">
      <c r="B159" s="26"/>
      <c r="C159" s="63" t="s">
        <v>515</v>
      </c>
      <c r="D159" s="63" t="s">
        <v>306</v>
      </c>
      <c r="E159" s="313">
        <v>4.625</v>
      </c>
      <c r="F159" s="313">
        <v>2.125</v>
      </c>
      <c r="G159" s="313">
        <v>0.4375</v>
      </c>
      <c r="H159" s="313">
        <v>5.5</v>
      </c>
      <c r="I159" s="313">
        <v>3</v>
      </c>
      <c r="J159" s="41" t="s">
        <v>318</v>
      </c>
      <c r="K159" s="313">
        <v>11</v>
      </c>
      <c r="L159" s="313">
        <v>6</v>
      </c>
      <c r="M159" s="313">
        <v>4</v>
      </c>
      <c r="N159" s="313">
        <v>1080</v>
      </c>
      <c r="O159" s="41" t="s">
        <v>1338</v>
      </c>
      <c r="P159"/>
      <c r="Q159" s="41"/>
      <c r="R159" s="313"/>
      <c r="S159" s="63" t="s">
        <v>307</v>
      </c>
      <c r="T159" s="303" t="s">
        <v>307</v>
      </c>
      <c r="U159"/>
      <c r="V159"/>
      <c r="W159"/>
      <c r="X159"/>
      <c r="Y159" s="275" t="s">
        <v>1338</v>
      </c>
      <c r="AA159" s="313" t="s">
        <v>1338</v>
      </c>
      <c r="AB159">
        <v>1080</v>
      </c>
      <c r="AD159" s="313"/>
    </row>
    <row r="160" spans="2:30">
      <c r="B160" s="26"/>
      <c r="C160" s="64" t="s">
        <v>516</v>
      </c>
      <c r="D160" s="64" t="s">
        <v>301</v>
      </c>
      <c r="E160" s="313">
        <v>3.625</v>
      </c>
      <c r="F160" s="313">
        <v>1.4375</v>
      </c>
      <c r="G160" s="313">
        <v>0.625</v>
      </c>
      <c r="H160" s="313">
        <v>4.875</v>
      </c>
      <c r="I160" s="313">
        <v>2.6875</v>
      </c>
      <c r="J160" s="47" t="s">
        <v>318</v>
      </c>
      <c r="K160" s="313">
        <v>9.75</v>
      </c>
      <c r="L160" s="313">
        <v>5.25</v>
      </c>
      <c r="M160" s="313">
        <v>4</v>
      </c>
      <c r="N160" s="313">
        <v>1081</v>
      </c>
      <c r="O160" s="47" t="s">
        <v>1338</v>
      </c>
      <c r="P160"/>
      <c r="Q160" s="47"/>
      <c r="R160" s="313"/>
      <c r="S160" s="64" t="s">
        <v>303</v>
      </c>
      <c r="T160" s="302" t="s">
        <v>517</v>
      </c>
      <c r="U160"/>
      <c r="V160"/>
      <c r="W160"/>
      <c r="X160"/>
      <c r="Y160" s="275" t="s">
        <v>1338</v>
      </c>
      <c r="AA160" s="313" t="s">
        <v>1338</v>
      </c>
      <c r="AB160">
        <v>1081</v>
      </c>
      <c r="AC160" t="s">
        <v>2899</v>
      </c>
      <c r="AD160" s="313" t="s">
        <v>5649</v>
      </c>
    </row>
    <row r="161" spans="2:30">
      <c r="B161" s="26"/>
      <c r="C161" s="63" t="s">
        <v>518</v>
      </c>
      <c r="D161" s="63" t="s">
        <v>306</v>
      </c>
      <c r="E161" s="313">
        <v>3.75</v>
      </c>
      <c r="F161" s="313">
        <v>1.5625</v>
      </c>
      <c r="G161" s="313">
        <v>0.5</v>
      </c>
      <c r="H161" s="313">
        <v>4.75</v>
      </c>
      <c r="I161" s="313">
        <v>2.5625</v>
      </c>
      <c r="J161" s="41" t="s">
        <v>318</v>
      </c>
      <c r="K161" s="313">
        <v>9.75</v>
      </c>
      <c r="L161" s="313">
        <v>5.25</v>
      </c>
      <c r="M161" s="313">
        <v>4</v>
      </c>
      <c r="N161" s="313">
        <v>1081</v>
      </c>
      <c r="O161" s="41" t="s">
        <v>1338</v>
      </c>
      <c r="P161"/>
      <c r="Q161" s="41"/>
      <c r="R161" s="313"/>
      <c r="S161" s="63" t="s">
        <v>307</v>
      </c>
      <c r="T161" s="303" t="s">
        <v>307</v>
      </c>
      <c r="U161"/>
      <c r="V161"/>
      <c r="W161"/>
      <c r="X161"/>
      <c r="Y161" s="275" t="s">
        <v>1338</v>
      </c>
      <c r="AA161" s="313" t="s">
        <v>1338</v>
      </c>
      <c r="AB161">
        <v>1081</v>
      </c>
      <c r="AC161" t="s">
        <v>2899</v>
      </c>
      <c r="AD161" s="313" t="s">
        <v>5649</v>
      </c>
    </row>
    <row r="162" spans="2:30">
      <c r="B162" s="26"/>
      <c r="C162" s="64" t="s">
        <v>519</v>
      </c>
      <c r="D162" s="64" t="s">
        <v>301</v>
      </c>
      <c r="E162" s="313">
        <v>3.75</v>
      </c>
      <c r="F162" s="313">
        <v>2.875</v>
      </c>
      <c r="G162" s="313">
        <v>0.625</v>
      </c>
      <c r="H162" s="313">
        <v>5</v>
      </c>
      <c r="I162" s="313">
        <v>4.125</v>
      </c>
      <c r="J162" s="47" t="s">
        <v>318</v>
      </c>
      <c r="K162" s="313">
        <v>10</v>
      </c>
      <c r="L162" s="313">
        <v>8.125</v>
      </c>
      <c r="M162" s="313">
        <v>4</v>
      </c>
      <c r="N162" s="313">
        <v>1082</v>
      </c>
      <c r="O162" s="47" t="s">
        <v>1338</v>
      </c>
      <c r="P162"/>
      <c r="Q162" s="47"/>
      <c r="R162" s="313"/>
      <c r="S162" s="64" t="s">
        <v>303</v>
      </c>
      <c r="T162" s="302" t="s">
        <v>524</v>
      </c>
      <c r="U162"/>
      <c r="V162"/>
      <c r="W162"/>
      <c r="X162"/>
      <c r="Y162" s="275" t="s">
        <v>1338</v>
      </c>
      <c r="AA162" s="313" t="s">
        <v>1338</v>
      </c>
      <c r="AB162">
        <v>1082</v>
      </c>
      <c r="AD162" s="313"/>
    </row>
    <row r="163" spans="2:30">
      <c r="B163" s="26"/>
      <c r="C163" s="63" t="s">
        <v>525</v>
      </c>
      <c r="D163" s="63" t="s">
        <v>306</v>
      </c>
      <c r="E163" s="313">
        <v>3.875</v>
      </c>
      <c r="F163" s="313">
        <v>3</v>
      </c>
      <c r="G163" s="313">
        <v>0.5</v>
      </c>
      <c r="H163" s="313">
        <v>4.875</v>
      </c>
      <c r="I163" s="313">
        <v>4</v>
      </c>
      <c r="J163" s="41" t="s">
        <v>318</v>
      </c>
      <c r="K163" s="313">
        <v>10</v>
      </c>
      <c r="L163" s="313">
        <v>8.125</v>
      </c>
      <c r="M163" s="313">
        <v>4</v>
      </c>
      <c r="N163" s="313">
        <v>1082</v>
      </c>
      <c r="O163" s="41" t="s">
        <v>1338</v>
      </c>
      <c r="P163"/>
      <c r="Q163" s="41"/>
      <c r="R163" s="313"/>
      <c r="S163" s="63" t="s">
        <v>307</v>
      </c>
      <c r="T163" s="303" t="s">
        <v>307</v>
      </c>
      <c r="U163"/>
      <c r="V163"/>
      <c r="W163"/>
      <c r="X163"/>
      <c r="Y163" s="275" t="s">
        <v>1338</v>
      </c>
      <c r="AA163" s="313" t="s">
        <v>1338</v>
      </c>
      <c r="AB163">
        <v>1082</v>
      </c>
      <c r="AD163" s="313"/>
    </row>
    <row r="164" spans="2:30">
      <c r="B164" s="26"/>
      <c r="C164" s="64" t="s">
        <v>526</v>
      </c>
      <c r="D164" s="64" t="s">
        <v>301</v>
      </c>
      <c r="E164" s="313">
        <v>4.75</v>
      </c>
      <c r="F164" s="313">
        <v>3.625</v>
      </c>
      <c r="G164" s="313">
        <v>0.75</v>
      </c>
      <c r="H164" s="313">
        <v>6.25</v>
      </c>
      <c r="I164" s="313">
        <v>5.125</v>
      </c>
      <c r="J164" s="47" t="s">
        <v>318</v>
      </c>
      <c r="K164" s="313">
        <v>6.25</v>
      </c>
      <c r="L164" s="313">
        <v>9.75</v>
      </c>
      <c r="M164" s="313">
        <v>2</v>
      </c>
      <c r="N164" s="313">
        <v>1083</v>
      </c>
      <c r="O164" s="47" t="s">
        <v>1338</v>
      </c>
      <c r="P164"/>
      <c r="Q164" s="47"/>
      <c r="R164" s="313"/>
      <c r="S164" s="64" t="s">
        <v>303</v>
      </c>
      <c r="T164" s="302" t="s">
        <v>527</v>
      </c>
      <c r="U164"/>
      <c r="V164"/>
      <c r="W164"/>
      <c r="X164"/>
      <c r="Y164" s="275" t="s">
        <v>1338</v>
      </c>
      <c r="AA164" s="313" t="s">
        <v>1338</v>
      </c>
      <c r="AB164">
        <v>1083</v>
      </c>
      <c r="AD164" s="313"/>
    </row>
    <row r="165" spans="2:30">
      <c r="B165" s="26"/>
      <c r="C165" s="63" t="s">
        <v>528</v>
      </c>
      <c r="D165" s="63" t="s">
        <v>306</v>
      </c>
      <c r="E165" s="313">
        <v>4.875</v>
      </c>
      <c r="F165" s="313">
        <v>3.75</v>
      </c>
      <c r="G165" s="313">
        <v>0.4375</v>
      </c>
      <c r="H165" s="313">
        <v>5.75</v>
      </c>
      <c r="I165" s="313">
        <v>4.625</v>
      </c>
      <c r="J165" s="41" t="s">
        <v>318</v>
      </c>
      <c r="K165" s="313">
        <v>6.25</v>
      </c>
      <c r="L165" s="313">
        <v>9.75</v>
      </c>
      <c r="M165" s="313">
        <v>2</v>
      </c>
      <c r="N165" s="313">
        <v>1083</v>
      </c>
      <c r="O165" s="41" t="s">
        <v>1338</v>
      </c>
      <c r="P165"/>
      <c r="Q165" s="41"/>
      <c r="R165" s="313"/>
      <c r="S165" s="63" t="s">
        <v>307</v>
      </c>
      <c r="T165" s="303" t="s">
        <v>307</v>
      </c>
      <c r="U165"/>
      <c r="V165"/>
      <c r="W165"/>
      <c r="X165"/>
      <c r="Y165" s="275" t="s">
        <v>1338</v>
      </c>
      <c r="AA165" s="313" t="s">
        <v>1338</v>
      </c>
      <c r="AB165">
        <v>1083</v>
      </c>
      <c r="AD165" s="313"/>
    </row>
    <row r="166" spans="2:30">
      <c r="B166" s="26"/>
      <c r="C166" s="64" t="s">
        <v>529</v>
      </c>
      <c r="D166" s="64" t="s">
        <v>301</v>
      </c>
      <c r="E166" s="313">
        <v>4.375</v>
      </c>
      <c r="F166" s="313">
        <v>3.5</v>
      </c>
      <c r="G166" s="313">
        <v>0.75</v>
      </c>
      <c r="H166" s="313">
        <v>5.875</v>
      </c>
      <c r="I166" s="313">
        <v>5</v>
      </c>
      <c r="J166" s="47" t="s">
        <v>318</v>
      </c>
      <c r="K166" s="313">
        <v>5.875</v>
      </c>
      <c r="L166" s="313">
        <v>9.75</v>
      </c>
      <c r="M166" s="313">
        <v>2</v>
      </c>
      <c r="N166" s="313">
        <v>1084</v>
      </c>
      <c r="O166" s="47" t="s">
        <v>1338</v>
      </c>
      <c r="P166"/>
      <c r="Q166" s="47"/>
      <c r="R166" s="313"/>
      <c r="S166" s="64" t="s">
        <v>303</v>
      </c>
      <c r="T166" s="302" t="s">
        <v>530</v>
      </c>
      <c r="U166"/>
      <c r="V166"/>
      <c r="W166"/>
      <c r="X166"/>
      <c r="Y166" s="275" t="s">
        <v>1338</v>
      </c>
      <c r="AA166" s="313" t="s">
        <v>1338</v>
      </c>
      <c r="AB166">
        <v>1084</v>
      </c>
      <c r="AD166" s="313"/>
    </row>
    <row r="167" spans="2:30">
      <c r="B167" s="26"/>
      <c r="C167" s="63" t="s">
        <v>531</v>
      </c>
      <c r="D167" s="63" t="s">
        <v>306</v>
      </c>
      <c r="E167" s="313">
        <v>4.5</v>
      </c>
      <c r="F167" s="313">
        <v>3.625</v>
      </c>
      <c r="G167" s="313">
        <v>0.5625</v>
      </c>
      <c r="H167" s="313">
        <v>5.625</v>
      </c>
      <c r="I167" s="313">
        <v>4.75</v>
      </c>
      <c r="J167" s="41" t="s">
        <v>318</v>
      </c>
      <c r="K167" s="313">
        <v>5.875</v>
      </c>
      <c r="L167" s="313">
        <v>9.75</v>
      </c>
      <c r="M167" s="313">
        <v>2</v>
      </c>
      <c r="N167" s="313">
        <v>1084</v>
      </c>
      <c r="O167" s="41" t="s">
        <v>1338</v>
      </c>
      <c r="P167"/>
      <c r="Q167" s="41"/>
      <c r="R167" s="313"/>
      <c r="S167" s="63" t="s">
        <v>307</v>
      </c>
      <c r="T167" s="303" t="s">
        <v>307</v>
      </c>
      <c r="U167"/>
      <c r="V167"/>
      <c r="W167"/>
      <c r="X167"/>
      <c r="Y167" s="275" t="s">
        <v>1338</v>
      </c>
      <c r="AA167" s="313" t="s">
        <v>1338</v>
      </c>
      <c r="AB167">
        <v>1084</v>
      </c>
      <c r="AD167" s="313"/>
    </row>
    <row r="168" spans="2:30">
      <c r="B168" s="26"/>
      <c r="C168" s="64" t="s">
        <v>532</v>
      </c>
      <c r="D168" s="64" t="s">
        <v>301</v>
      </c>
      <c r="E168" s="313">
        <v>4.75</v>
      </c>
      <c r="F168" s="313">
        <v>2.75</v>
      </c>
      <c r="G168" s="313">
        <v>0.6875</v>
      </c>
      <c r="H168" s="313">
        <v>6.125</v>
      </c>
      <c r="I168" s="313">
        <v>4.125</v>
      </c>
      <c r="J168" s="47" t="s">
        <v>318</v>
      </c>
      <c r="K168" s="313">
        <v>6.125</v>
      </c>
      <c r="L168" s="313">
        <v>8.125</v>
      </c>
      <c r="M168" s="313">
        <v>2</v>
      </c>
      <c r="N168" s="313">
        <v>1085</v>
      </c>
      <c r="O168" s="47" t="s">
        <v>1338</v>
      </c>
      <c r="P168"/>
      <c r="Q168" s="47"/>
      <c r="R168" s="313"/>
      <c r="S168" s="64" t="s">
        <v>303</v>
      </c>
      <c r="T168" s="302" t="s">
        <v>533</v>
      </c>
      <c r="U168"/>
      <c r="V168"/>
      <c r="W168"/>
      <c r="X168"/>
      <c r="Y168" s="275" t="s">
        <v>1338</v>
      </c>
      <c r="AA168" s="313" t="s">
        <v>1338</v>
      </c>
      <c r="AB168">
        <v>1085</v>
      </c>
      <c r="AC168" t="s">
        <v>2899</v>
      </c>
      <c r="AD168" s="313" t="s">
        <v>5649</v>
      </c>
    </row>
    <row r="169" spans="2:30">
      <c r="B169" s="26"/>
      <c r="C169" s="63" t="s">
        <v>534</v>
      </c>
      <c r="D169" s="63" t="s">
        <v>306</v>
      </c>
      <c r="E169" s="313">
        <v>4.875</v>
      </c>
      <c r="F169" s="313">
        <v>2.875</v>
      </c>
      <c r="G169" s="313">
        <v>0.5625</v>
      </c>
      <c r="H169" s="313">
        <v>6</v>
      </c>
      <c r="I169" s="313">
        <v>4</v>
      </c>
      <c r="J169" s="41" t="s">
        <v>318</v>
      </c>
      <c r="K169" s="313">
        <v>6.125</v>
      </c>
      <c r="L169" s="313">
        <v>8.125</v>
      </c>
      <c r="M169" s="313">
        <v>2</v>
      </c>
      <c r="N169" s="313">
        <v>1085</v>
      </c>
      <c r="O169" s="41" t="s">
        <v>1338</v>
      </c>
      <c r="P169"/>
      <c r="Q169" s="41"/>
      <c r="R169" s="313"/>
      <c r="S169" s="63" t="s">
        <v>307</v>
      </c>
      <c r="T169" s="303" t="s">
        <v>307</v>
      </c>
      <c r="U169"/>
      <c r="V169"/>
      <c r="W169"/>
      <c r="X169"/>
      <c r="Y169" s="275" t="s">
        <v>1338</v>
      </c>
      <c r="AA169" s="313" t="s">
        <v>1338</v>
      </c>
      <c r="AB169">
        <v>1085</v>
      </c>
      <c r="AC169" t="s">
        <v>2899</v>
      </c>
      <c r="AD169" s="313" t="s">
        <v>5649</v>
      </c>
    </row>
    <row r="170" spans="2:30">
      <c r="B170" s="26"/>
      <c r="C170" s="64" t="s">
        <v>535</v>
      </c>
      <c r="D170" s="64" t="s">
        <v>301</v>
      </c>
      <c r="E170" s="313">
        <v>2</v>
      </c>
      <c r="F170" s="313">
        <v>1.5625</v>
      </c>
      <c r="G170" s="313">
        <v>0.625</v>
      </c>
      <c r="H170" s="313">
        <v>3.25</v>
      </c>
      <c r="I170" s="313">
        <v>2.8125</v>
      </c>
      <c r="J170" s="47" t="s">
        <v>302</v>
      </c>
      <c r="K170" s="313">
        <v>6.5</v>
      </c>
      <c r="L170" s="313">
        <v>5.625</v>
      </c>
      <c r="M170" s="313">
        <v>4</v>
      </c>
      <c r="N170" s="313">
        <v>1086</v>
      </c>
      <c r="O170" s="47" t="s">
        <v>1338</v>
      </c>
      <c r="P170"/>
      <c r="Q170" s="47"/>
      <c r="R170" s="313"/>
      <c r="S170" s="64" t="s">
        <v>303</v>
      </c>
      <c r="T170" s="302" t="s">
        <v>536</v>
      </c>
      <c r="U170"/>
      <c r="V170"/>
      <c r="W170"/>
      <c r="X170"/>
      <c r="Y170" s="275" t="s">
        <v>1338</v>
      </c>
      <c r="AA170" s="313" t="s">
        <v>1338</v>
      </c>
      <c r="AB170">
        <v>1086</v>
      </c>
      <c r="AC170" t="s">
        <v>2846</v>
      </c>
      <c r="AD170" s="313" t="s">
        <v>5643</v>
      </c>
    </row>
    <row r="171" spans="2:30">
      <c r="B171" s="26"/>
      <c r="C171" s="63" t="s">
        <v>537</v>
      </c>
      <c r="D171" s="63" t="s">
        <v>306</v>
      </c>
      <c r="E171" s="313">
        <v>2.125</v>
      </c>
      <c r="F171" s="313">
        <v>1.6875</v>
      </c>
      <c r="G171" s="313">
        <v>0.5</v>
      </c>
      <c r="H171" s="313">
        <v>3.125</v>
      </c>
      <c r="I171" s="313">
        <v>2.6875</v>
      </c>
      <c r="J171" s="41" t="s">
        <v>302</v>
      </c>
      <c r="K171" s="313">
        <v>6.25</v>
      </c>
      <c r="L171" s="313">
        <v>5.375</v>
      </c>
      <c r="M171" s="313">
        <v>4</v>
      </c>
      <c r="N171" s="313">
        <v>1086</v>
      </c>
      <c r="O171" s="41" t="s">
        <v>1338</v>
      </c>
      <c r="P171"/>
      <c r="Q171" s="41"/>
      <c r="R171" s="313"/>
      <c r="S171" s="63" t="s">
        <v>307</v>
      </c>
      <c r="T171" s="303" t="s">
        <v>307</v>
      </c>
      <c r="U171"/>
      <c r="V171"/>
      <c r="W171"/>
      <c r="X171"/>
      <c r="Y171" s="275" t="s">
        <v>1338</v>
      </c>
      <c r="AA171" s="313" t="s">
        <v>1338</v>
      </c>
      <c r="AB171">
        <v>1086</v>
      </c>
      <c r="AC171" t="s">
        <v>2846</v>
      </c>
      <c r="AD171" s="313" t="s">
        <v>5643</v>
      </c>
    </row>
    <row r="172" spans="2:30">
      <c r="B172" s="26"/>
      <c r="C172" s="64" t="s">
        <v>541</v>
      </c>
      <c r="D172" s="64" t="s">
        <v>301</v>
      </c>
      <c r="E172" s="313">
        <v>5.625</v>
      </c>
      <c r="F172" s="313">
        <v>4.5625</v>
      </c>
      <c r="G172" s="313">
        <v>0.6875</v>
      </c>
      <c r="H172" s="313">
        <v>7</v>
      </c>
      <c r="I172" s="313">
        <v>5.9375</v>
      </c>
      <c r="J172" s="47" t="s">
        <v>318</v>
      </c>
      <c r="K172" s="313">
        <v>14</v>
      </c>
      <c r="L172" s="313">
        <v>11.75</v>
      </c>
      <c r="M172" s="313">
        <v>4</v>
      </c>
      <c r="N172" s="313">
        <v>1088</v>
      </c>
      <c r="O172" s="47" t="s">
        <v>1338</v>
      </c>
      <c r="P172"/>
      <c r="Q172" s="47"/>
      <c r="R172" s="313"/>
      <c r="S172" s="64" t="s">
        <v>303</v>
      </c>
      <c r="T172" s="302" t="s">
        <v>542</v>
      </c>
      <c r="U172"/>
      <c r="V172"/>
      <c r="W172"/>
      <c r="X172"/>
      <c r="Y172" s="275" t="s">
        <v>1338</v>
      </c>
      <c r="AA172" s="313" t="s">
        <v>1338</v>
      </c>
      <c r="AB172">
        <v>1088</v>
      </c>
      <c r="AD172" s="313"/>
    </row>
    <row r="173" spans="2:30">
      <c r="B173" s="26"/>
      <c r="C173" s="63" t="s">
        <v>543</v>
      </c>
      <c r="D173" s="63" t="s">
        <v>306</v>
      </c>
      <c r="E173" s="313">
        <v>5.8125</v>
      </c>
      <c r="F173" s="313">
        <v>4.6875</v>
      </c>
      <c r="G173" s="313">
        <v>0.5625</v>
      </c>
      <c r="H173" s="313">
        <v>6.9375</v>
      </c>
      <c r="I173" s="313">
        <v>5.8125</v>
      </c>
      <c r="J173" s="41" t="s">
        <v>318</v>
      </c>
      <c r="K173" s="313">
        <v>14</v>
      </c>
      <c r="L173" s="313">
        <v>11.75</v>
      </c>
      <c r="M173" s="313">
        <v>4</v>
      </c>
      <c r="N173" s="313">
        <v>1088</v>
      </c>
      <c r="O173" s="41" t="s">
        <v>1338</v>
      </c>
      <c r="P173"/>
      <c r="Q173" s="41"/>
      <c r="R173" s="313"/>
      <c r="S173" s="63" t="s">
        <v>307</v>
      </c>
      <c r="T173" s="303" t="s">
        <v>307</v>
      </c>
      <c r="U173"/>
      <c r="V173"/>
      <c r="W173"/>
      <c r="X173"/>
      <c r="Y173" s="275" t="s">
        <v>1338</v>
      </c>
      <c r="AA173" s="313" t="s">
        <v>1338</v>
      </c>
      <c r="AB173">
        <v>1088</v>
      </c>
      <c r="AD173" s="313"/>
    </row>
    <row r="174" spans="2:30">
      <c r="B174" s="26"/>
      <c r="C174" s="64" t="s">
        <v>544</v>
      </c>
      <c r="D174" s="64" t="s">
        <v>301</v>
      </c>
      <c r="E174" s="313">
        <v>7.625</v>
      </c>
      <c r="F174" s="313">
        <v>4.125</v>
      </c>
      <c r="G174" s="313">
        <v>0.6875</v>
      </c>
      <c r="H174" s="313">
        <v>9</v>
      </c>
      <c r="I174" s="313">
        <v>5.5</v>
      </c>
      <c r="J174" s="47" t="s">
        <v>318</v>
      </c>
      <c r="K174" s="313">
        <v>9</v>
      </c>
      <c r="L174" s="313">
        <v>10.875</v>
      </c>
      <c r="M174" s="313">
        <v>2</v>
      </c>
      <c r="N174" s="313">
        <v>1089</v>
      </c>
      <c r="O174" s="47" t="s">
        <v>1338</v>
      </c>
      <c r="P174"/>
      <c r="Q174" s="47"/>
      <c r="R174" s="313"/>
      <c r="S174" s="64" t="s">
        <v>303</v>
      </c>
      <c r="T174" s="302" t="s">
        <v>545</v>
      </c>
      <c r="U174"/>
      <c r="V174"/>
      <c r="W174"/>
      <c r="X174"/>
      <c r="Y174" s="275" t="s">
        <v>1338</v>
      </c>
      <c r="AA174" s="313" t="s">
        <v>1338</v>
      </c>
      <c r="AB174">
        <v>1089</v>
      </c>
      <c r="AD174" s="313"/>
    </row>
    <row r="175" spans="2:30">
      <c r="B175" s="26"/>
      <c r="C175" s="63" t="s">
        <v>546</v>
      </c>
      <c r="D175" s="63" t="s">
        <v>306</v>
      </c>
      <c r="E175" s="313">
        <v>7.8125</v>
      </c>
      <c r="F175" s="313">
        <v>4.25</v>
      </c>
      <c r="G175" s="313">
        <v>0.5625</v>
      </c>
      <c r="H175" s="313">
        <v>8.9375</v>
      </c>
      <c r="I175" s="313">
        <v>5.375</v>
      </c>
      <c r="J175" s="41" t="s">
        <v>318</v>
      </c>
      <c r="K175" s="313">
        <v>9</v>
      </c>
      <c r="L175" s="313">
        <v>10.875</v>
      </c>
      <c r="M175" s="313">
        <v>2</v>
      </c>
      <c r="N175" s="313">
        <v>1089</v>
      </c>
      <c r="O175" s="41" t="s">
        <v>1338</v>
      </c>
      <c r="P175"/>
      <c r="Q175" s="41"/>
      <c r="R175" s="313"/>
      <c r="S175" s="63" t="s">
        <v>307</v>
      </c>
      <c r="T175" s="303" t="s">
        <v>307</v>
      </c>
      <c r="U175"/>
      <c r="V175"/>
      <c r="W175"/>
      <c r="X175"/>
      <c r="Y175" s="275" t="s">
        <v>1338</v>
      </c>
      <c r="AA175" s="313" t="s">
        <v>1338</v>
      </c>
      <c r="AB175">
        <v>1089</v>
      </c>
      <c r="AD175" s="313"/>
    </row>
    <row r="176" spans="2:30">
      <c r="B176" s="26"/>
      <c r="C176" s="64" t="s">
        <v>547</v>
      </c>
      <c r="D176" s="64" t="s">
        <v>301</v>
      </c>
      <c r="E176" s="313">
        <v>7</v>
      </c>
      <c r="F176" s="313">
        <v>3.75</v>
      </c>
      <c r="G176" s="313">
        <v>0.625</v>
      </c>
      <c r="H176" s="313">
        <v>8.25</v>
      </c>
      <c r="I176" s="313">
        <v>5</v>
      </c>
      <c r="J176" s="47" t="s">
        <v>318</v>
      </c>
      <c r="K176" s="313">
        <v>8.3125</v>
      </c>
      <c r="L176" s="313">
        <v>10</v>
      </c>
      <c r="M176" s="313">
        <v>2</v>
      </c>
      <c r="N176" s="313">
        <v>1090</v>
      </c>
      <c r="O176" s="47" t="s">
        <v>1338</v>
      </c>
      <c r="P176"/>
      <c r="Q176" s="47"/>
      <c r="R176" s="313"/>
      <c r="S176" s="64" t="s">
        <v>303</v>
      </c>
      <c r="T176" s="302" t="s">
        <v>548</v>
      </c>
      <c r="U176"/>
      <c r="V176"/>
      <c r="W176"/>
      <c r="X176"/>
      <c r="Y176" s="275" t="s">
        <v>1338</v>
      </c>
      <c r="AA176" s="313" t="s">
        <v>1338</v>
      </c>
      <c r="AB176">
        <v>1090</v>
      </c>
      <c r="AD176" s="313"/>
    </row>
    <row r="177" spans="2:30">
      <c r="B177" s="26"/>
      <c r="C177" s="63" t="s">
        <v>549</v>
      </c>
      <c r="D177" s="63" t="s">
        <v>306</v>
      </c>
      <c r="E177" s="313">
        <v>7.1875</v>
      </c>
      <c r="F177" s="313">
        <v>3.875</v>
      </c>
      <c r="G177" s="313">
        <v>0.5625</v>
      </c>
      <c r="H177" s="313">
        <v>8.3125</v>
      </c>
      <c r="I177" s="313">
        <v>5</v>
      </c>
      <c r="J177" s="41" t="s">
        <v>318</v>
      </c>
      <c r="K177" s="313">
        <v>8.3125</v>
      </c>
      <c r="L177" s="313">
        <v>10</v>
      </c>
      <c r="M177" s="313">
        <v>2</v>
      </c>
      <c r="N177" s="313">
        <v>1090</v>
      </c>
      <c r="O177" s="41" t="s">
        <v>1338</v>
      </c>
      <c r="P177"/>
      <c r="Q177" s="41"/>
      <c r="R177" s="313"/>
      <c r="S177" s="63" t="s">
        <v>307</v>
      </c>
      <c r="T177" s="303" t="s">
        <v>307</v>
      </c>
      <c r="U177"/>
      <c r="V177"/>
      <c r="W177"/>
      <c r="X177"/>
      <c r="Y177" s="275" t="s">
        <v>1338</v>
      </c>
      <c r="AA177" s="313" t="s">
        <v>1338</v>
      </c>
      <c r="AB177">
        <v>1090</v>
      </c>
      <c r="AD177" s="313"/>
    </row>
    <row r="178" spans="2:30">
      <c r="B178" s="26"/>
      <c r="C178" s="64" t="s">
        <v>550</v>
      </c>
      <c r="D178" s="64" t="s">
        <v>301</v>
      </c>
      <c r="E178" s="313">
        <v>6</v>
      </c>
      <c r="F178" s="313">
        <v>4</v>
      </c>
      <c r="G178" s="313">
        <v>3</v>
      </c>
      <c r="H178" s="313">
        <v>12</v>
      </c>
      <c r="I178" s="313">
        <v>10</v>
      </c>
      <c r="J178" s="47" t="s">
        <v>302</v>
      </c>
      <c r="K178" s="313">
        <v>12</v>
      </c>
      <c r="L178" s="313">
        <v>10</v>
      </c>
      <c r="M178" s="313">
        <v>1</v>
      </c>
      <c r="N178" s="313">
        <v>1091</v>
      </c>
      <c r="O178" s="47" t="s">
        <v>1338</v>
      </c>
      <c r="P178"/>
      <c r="Q178" s="47"/>
      <c r="R178" s="313"/>
      <c r="S178" s="64" t="s">
        <v>303</v>
      </c>
      <c r="T178" s="302" t="s">
        <v>551</v>
      </c>
      <c r="U178"/>
      <c r="V178"/>
      <c r="W178"/>
      <c r="X178"/>
      <c r="Y178" s="275" t="s">
        <v>1338</v>
      </c>
      <c r="AA178" s="313" t="s">
        <v>1338</v>
      </c>
      <c r="AB178">
        <v>1091</v>
      </c>
      <c r="AD178" s="313"/>
    </row>
    <row r="179" spans="2:30">
      <c r="B179" s="26"/>
      <c r="C179" s="63" t="s">
        <v>552</v>
      </c>
      <c r="D179" s="63" t="s">
        <v>306</v>
      </c>
      <c r="E179" s="313">
        <v>6.1875</v>
      </c>
      <c r="F179" s="313">
        <v>4.125</v>
      </c>
      <c r="G179" s="313">
        <v>0.75</v>
      </c>
      <c r="H179" s="313">
        <v>7.6875</v>
      </c>
      <c r="I179" s="313">
        <v>5.625</v>
      </c>
      <c r="J179" s="41" t="s">
        <v>302</v>
      </c>
      <c r="K179" s="313">
        <v>7.6875</v>
      </c>
      <c r="L179" s="313">
        <v>5.625</v>
      </c>
      <c r="M179" s="313">
        <v>1</v>
      </c>
      <c r="N179" s="313">
        <v>1091</v>
      </c>
      <c r="O179" s="41" t="s">
        <v>1338</v>
      </c>
      <c r="P179"/>
      <c r="Q179" s="41"/>
      <c r="R179" s="313"/>
      <c r="S179" s="63" t="s">
        <v>307</v>
      </c>
      <c r="T179" s="303" t="s">
        <v>307</v>
      </c>
      <c r="U179"/>
      <c r="V179"/>
      <c r="W179"/>
      <c r="X179"/>
      <c r="Y179" s="275" t="s">
        <v>1338</v>
      </c>
      <c r="AA179" s="313" t="s">
        <v>1338</v>
      </c>
      <c r="AB179">
        <v>1091</v>
      </c>
      <c r="AD179" s="313"/>
    </row>
    <row r="180" spans="2:30">
      <c r="B180" s="26"/>
      <c r="C180" s="64" t="s">
        <v>553</v>
      </c>
      <c r="D180" s="64" t="s">
        <v>301</v>
      </c>
      <c r="E180" s="313">
        <v>4.5</v>
      </c>
      <c r="F180" s="313">
        <v>2</v>
      </c>
      <c r="G180" s="313">
        <v>0.75</v>
      </c>
      <c r="H180" s="313">
        <v>6</v>
      </c>
      <c r="I180" s="313">
        <v>3.5</v>
      </c>
      <c r="J180" s="47" t="s">
        <v>302</v>
      </c>
      <c r="K180" s="313">
        <v>6</v>
      </c>
      <c r="L180" s="313">
        <v>7</v>
      </c>
      <c r="M180" s="313">
        <v>2</v>
      </c>
      <c r="N180" s="313">
        <v>1092</v>
      </c>
      <c r="O180" s="47" t="s">
        <v>1338</v>
      </c>
      <c r="P180"/>
      <c r="Q180" s="47"/>
      <c r="R180" s="313"/>
      <c r="S180" s="64" t="s">
        <v>307</v>
      </c>
      <c r="T180" s="302" t="s">
        <v>307</v>
      </c>
      <c r="U180"/>
      <c r="V180"/>
      <c r="W180"/>
      <c r="X180"/>
      <c r="Y180" s="275" t="s">
        <v>1338</v>
      </c>
      <c r="AA180" s="313" t="s">
        <v>1338</v>
      </c>
      <c r="AB180">
        <v>1092</v>
      </c>
      <c r="AD180" s="313"/>
    </row>
    <row r="181" spans="2:30">
      <c r="B181" s="26"/>
      <c r="C181" s="63" t="s">
        <v>1973</v>
      </c>
      <c r="D181" s="63" t="s">
        <v>306</v>
      </c>
      <c r="E181" s="313">
        <v>4.625</v>
      </c>
      <c r="F181" s="313">
        <v>2.125</v>
      </c>
      <c r="G181" s="313">
        <v>0.5</v>
      </c>
      <c r="H181" s="313">
        <v>5.625</v>
      </c>
      <c r="I181" s="313">
        <v>3.125</v>
      </c>
      <c r="J181" s="41" t="s">
        <v>302</v>
      </c>
      <c r="K181" s="313">
        <v>5.625</v>
      </c>
      <c r="L181" s="313">
        <v>6.25</v>
      </c>
      <c r="M181" s="313">
        <v>2</v>
      </c>
      <c r="N181" s="313">
        <v>1092</v>
      </c>
      <c r="O181" s="41" t="s">
        <v>1338</v>
      </c>
      <c r="P181"/>
      <c r="Q181" s="41"/>
      <c r="R181" s="313"/>
      <c r="S181" s="63" t="s">
        <v>307</v>
      </c>
      <c r="T181" s="303" t="s">
        <v>307</v>
      </c>
      <c r="U181"/>
      <c r="V181"/>
      <c r="W181"/>
      <c r="X181"/>
      <c r="Y181" s="275" t="s">
        <v>1338</v>
      </c>
      <c r="AA181" s="313" t="s">
        <v>1338</v>
      </c>
      <c r="AB181">
        <v>1092</v>
      </c>
      <c r="AD181" s="313"/>
    </row>
    <row r="182" spans="2:30">
      <c r="B182" s="26"/>
      <c r="C182" s="64" t="s">
        <v>554</v>
      </c>
      <c r="D182" s="64" t="s">
        <v>301</v>
      </c>
      <c r="E182" s="313">
        <v>2.4375</v>
      </c>
      <c r="F182" s="313">
        <v>2.125</v>
      </c>
      <c r="G182" s="313">
        <v>1.5625</v>
      </c>
      <c r="H182" s="313">
        <v>5.5625</v>
      </c>
      <c r="I182" s="313">
        <v>5.25</v>
      </c>
      <c r="J182" s="47" t="s">
        <v>302</v>
      </c>
      <c r="K182" s="313">
        <v>5.5625</v>
      </c>
      <c r="L182" s="313">
        <v>10.5</v>
      </c>
      <c r="M182" s="313">
        <v>2</v>
      </c>
      <c r="N182" s="313">
        <v>1094</v>
      </c>
      <c r="O182" s="47" t="s">
        <v>1338</v>
      </c>
      <c r="P182"/>
      <c r="Q182" s="47"/>
      <c r="R182" s="313"/>
      <c r="S182" s="64" t="s">
        <v>303</v>
      </c>
      <c r="T182" s="302" t="s">
        <v>555</v>
      </c>
      <c r="U182"/>
      <c r="V182"/>
      <c r="W182"/>
      <c r="X182"/>
      <c r="Y182" s="275" t="s">
        <v>1338</v>
      </c>
      <c r="AA182" s="313" t="s">
        <v>1338</v>
      </c>
      <c r="AB182">
        <v>1094</v>
      </c>
      <c r="AC182" t="s">
        <v>2975</v>
      </c>
      <c r="AD182" s="313" t="s">
        <v>5653</v>
      </c>
    </row>
    <row r="183" spans="2:30">
      <c r="B183" s="26"/>
      <c r="C183" s="63" t="s">
        <v>556</v>
      </c>
      <c r="D183" s="63" t="s">
        <v>306</v>
      </c>
      <c r="E183" s="313">
        <v>2.5625</v>
      </c>
      <c r="F183" s="313">
        <v>2.25</v>
      </c>
      <c r="G183" s="313">
        <v>0.625</v>
      </c>
      <c r="H183" s="313">
        <v>3.8125</v>
      </c>
      <c r="I183" s="313">
        <v>3.5</v>
      </c>
      <c r="J183" s="41" t="s">
        <v>302</v>
      </c>
      <c r="K183" s="313">
        <v>3.8125</v>
      </c>
      <c r="L183" s="313">
        <v>7</v>
      </c>
      <c r="M183" s="313">
        <v>2</v>
      </c>
      <c r="N183" s="313">
        <v>1094</v>
      </c>
      <c r="O183" s="41" t="s">
        <v>1338</v>
      </c>
      <c r="P183"/>
      <c r="Q183" s="41"/>
      <c r="R183" s="313"/>
      <c r="S183" s="63" t="s">
        <v>307</v>
      </c>
      <c r="T183" s="303" t="s">
        <v>307</v>
      </c>
      <c r="U183"/>
      <c r="V183"/>
      <c r="W183"/>
      <c r="X183"/>
      <c r="Y183" s="275" t="s">
        <v>1338</v>
      </c>
      <c r="AA183" s="313" t="s">
        <v>1338</v>
      </c>
      <c r="AB183">
        <v>1094</v>
      </c>
      <c r="AC183" t="s">
        <v>2975</v>
      </c>
      <c r="AD183" s="313" t="s">
        <v>5653</v>
      </c>
    </row>
    <row r="184" spans="2:30">
      <c r="B184" s="26"/>
      <c r="C184" s="64" t="s">
        <v>1857</v>
      </c>
      <c r="D184" s="64" t="s">
        <v>301</v>
      </c>
      <c r="E184" s="313">
        <v>9.75</v>
      </c>
      <c r="F184" s="313">
        <v>2.5</v>
      </c>
      <c r="G184" s="313">
        <v>0.625</v>
      </c>
      <c r="H184" s="313">
        <v>11</v>
      </c>
      <c r="I184" s="313">
        <v>3.75</v>
      </c>
      <c r="J184" s="47" t="s">
        <v>302</v>
      </c>
      <c r="K184" s="313">
        <v>11</v>
      </c>
      <c r="L184" s="313">
        <v>7.75</v>
      </c>
      <c r="M184" s="313">
        <v>2</v>
      </c>
      <c r="N184" s="313">
        <v>1095</v>
      </c>
      <c r="O184" s="47" t="s">
        <v>1338</v>
      </c>
      <c r="P184"/>
      <c r="Q184" s="47"/>
      <c r="R184" s="313"/>
      <c r="S184" s="64" t="s">
        <v>303</v>
      </c>
      <c r="T184" s="302" t="s">
        <v>557</v>
      </c>
      <c r="U184"/>
      <c r="V184"/>
      <c r="W184"/>
      <c r="X184"/>
      <c r="Y184" s="275" t="s">
        <v>1338</v>
      </c>
      <c r="AA184" s="313" t="s">
        <v>1338</v>
      </c>
      <c r="AB184">
        <v>1095</v>
      </c>
      <c r="AD184" s="313"/>
    </row>
    <row r="185" spans="2:30">
      <c r="B185" s="26"/>
      <c r="C185" s="63" t="s">
        <v>1858</v>
      </c>
      <c r="D185" s="63" t="s">
        <v>306</v>
      </c>
      <c r="E185" s="313">
        <v>9.9375</v>
      </c>
      <c r="F185" s="313">
        <v>2.625</v>
      </c>
      <c r="G185" s="313">
        <v>0.5</v>
      </c>
      <c r="H185" s="313">
        <v>10.9375</v>
      </c>
      <c r="I185" s="313">
        <v>3.625</v>
      </c>
      <c r="J185" s="41" t="s">
        <v>302</v>
      </c>
      <c r="K185" s="313">
        <v>10.9375</v>
      </c>
      <c r="L185" s="313">
        <v>7.5</v>
      </c>
      <c r="M185" s="313">
        <v>2</v>
      </c>
      <c r="N185" s="313">
        <v>1095</v>
      </c>
      <c r="O185" s="41" t="s">
        <v>1338</v>
      </c>
      <c r="P185"/>
      <c r="Q185" s="41"/>
      <c r="R185" s="313"/>
      <c r="S185" s="63" t="s">
        <v>307</v>
      </c>
      <c r="T185" s="303" t="s">
        <v>307</v>
      </c>
      <c r="U185"/>
      <c r="V185"/>
      <c r="W185"/>
      <c r="X185"/>
      <c r="Y185" s="275" t="s">
        <v>1338</v>
      </c>
      <c r="AA185" s="313" t="s">
        <v>1338</v>
      </c>
      <c r="AB185">
        <v>1095</v>
      </c>
      <c r="AD185" s="313"/>
    </row>
    <row r="186" spans="2:30">
      <c r="B186" s="26"/>
      <c r="C186" s="64" t="s">
        <v>1932</v>
      </c>
      <c r="D186" s="64" t="s">
        <v>301</v>
      </c>
      <c r="E186" s="313">
        <v>3</v>
      </c>
      <c r="F186" s="313">
        <v>2.25</v>
      </c>
      <c r="G186" s="313">
        <v>0.625</v>
      </c>
      <c r="H186" s="313"/>
      <c r="I186" s="313"/>
      <c r="J186" s="47" t="s">
        <v>302</v>
      </c>
      <c r="K186" s="313">
        <v>36.5</v>
      </c>
      <c r="L186" s="313">
        <v>26.75</v>
      </c>
      <c r="M186" s="313">
        <v>56</v>
      </c>
      <c r="N186" s="313">
        <v>1096</v>
      </c>
      <c r="O186" s="47" t="s">
        <v>269</v>
      </c>
      <c r="P186"/>
      <c r="Q186" s="47"/>
      <c r="R186" s="313"/>
      <c r="S186" s="64"/>
      <c r="T186" s="302"/>
      <c r="U186"/>
      <c r="V186"/>
      <c r="W186"/>
      <c r="X186"/>
      <c r="Y186" s="275" t="s">
        <v>269</v>
      </c>
      <c r="AA186" s="313" t="s">
        <v>269</v>
      </c>
      <c r="AB186">
        <v>1096</v>
      </c>
      <c r="AD186" s="313"/>
    </row>
    <row r="187" spans="2:30">
      <c r="B187" s="26"/>
      <c r="C187" s="63" t="s">
        <v>1933</v>
      </c>
      <c r="D187" s="63" t="s">
        <v>306</v>
      </c>
      <c r="E187" s="313">
        <v>3.125</v>
      </c>
      <c r="F187" s="313">
        <v>2.375</v>
      </c>
      <c r="G187" s="313">
        <v>0.5</v>
      </c>
      <c r="H187" s="313"/>
      <c r="I187" s="313"/>
      <c r="J187" s="41" t="s">
        <v>302</v>
      </c>
      <c r="K187" s="313">
        <v>35.75</v>
      </c>
      <c r="L187" s="313">
        <v>26</v>
      </c>
      <c r="M187" s="313">
        <v>56</v>
      </c>
      <c r="N187" s="313">
        <v>1096</v>
      </c>
      <c r="O187" s="41" t="s">
        <v>269</v>
      </c>
      <c r="P187"/>
      <c r="Q187" s="41"/>
      <c r="R187" s="313"/>
      <c r="S187" s="63"/>
      <c r="T187" s="303"/>
      <c r="U187"/>
      <c r="V187"/>
      <c r="W187"/>
      <c r="X187"/>
      <c r="Y187" s="275" t="s">
        <v>269</v>
      </c>
      <c r="AA187" s="313" t="s">
        <v>269</v>
      </c>
      <c r="AB187">
        <v>1096</v>
      </c>
      <c r="AD187" s="313"/>
    </row>
    <row r="188" spans="2:30">
      <c r="B188" s="26"/>
      <c r="C188" s="64" t="s">
        <v>558</v>
      </c>
      <c r="D188" s="64" t="s">
        <v>301</v>
      </c>
      <c r="E188" s="313">
        <v>3</v>
      </c>
      <c r="F188" s="313">
        <v>2.25</v>
      </c>
      <c r="G188" s="313">
        <v>0.625</v>
      </c>
      <c r="H188" s="313">
        <v>4.25</v>
      </c>
      <c r="I188" s="313">
        <v>3.5</v>
      </c>
      <c r="J188" s="47" t="s">
        <v>302</v>
      </c>
      <c r="K188" s="313">
        <v>4.25</v>
      </c>
      <c r="L188" s="313">
        <v>7</v>
      </c>
      <c r="M188" s="313">
        <v>4</v>
      </c>
      <c r="N188" s="313">
        <v>1096</v>
      </c>
      <c r="O188" s="47" t="s">
        <v>1338</v>
      </c>
      <c r="P188"/>
      <c r="Q188" s="47"/>
      <c r="R188" s="313"/>
      <c r="S188" s="64" t="s">
        <v>303</v>
      </c>
      <c r="T188" s="302" t="s">
        <v>559</v>
      </c>
      <c r="U188"/>
      <c r="V188"/>
      <c r="W188"/>
      <c r="X188"/>
      <c r="Y188" s="275" t="s">
        <v>1338</v>
      </c>
      <c r="AA188" s="313" t="s">
        <v>1338</v>
      </c>
      <c r="AB188">
        <v>1096</v>
      </c>
      <c r="AD188" s="313"/>
    </row>
    <row r="189" spans="2:30">
      <c r="B189" s="26"/>
      <c r="C189" s="63" t="s">
        <v>560</v>
      </c>
      <c r="D189" s="63" t="s">
        <v>306</v>
      </c>
      <c r="E189" s="313">
        <v>3.125</v>
      </c>
      <c r="F189" s="313">
        <v>2.375</v>
      </c>
      <c r="G189" s="313">
        <v>0.5</v>
      </c>
      <c r="H189" s="313">
        <v>4.125</v>
      </c>
      <c r="I189" s="313">
        <v>3.375</v>
      </c>
      <c r="J189" s="41" t="s">
        <v>302</v>
      </c>
      <c r="K189" s="313">
        <v>4.125</v>
      </c>
      <c r="L189" s="313">
        <v>6.75</v>
      </c>
      <c r="M189" s="313">
        <v>4</v>
      </c>
      <c r="N189" s="313">
        <v>1096</v>
      </c>
      <c r="O189" s="41" t="s">
        <v>1338</v>
      </c>
      <c r="P189"/>
      <c r="Q189" s="41"/>
      <c r="R189" s="313"/>
      <c r="S189" s="63" t="s">
        <v>307</v>
      </c>
      <c r="T189" s="303" t="s">
        <v>307</v>
      </c>
      <c r="U189"/>
      <c r="V189"/>
      <c r="W189"/>
      <c r="X189"/>
      <c r="Y189" s="275" t="s">
        <v>1338</v>
      </c>
      <c r="AA189" s="313" t="s">
        <v>1338</v>
      </c>
      <c r="AB189">
        <v>1096</v>
      </c>
      <c r="AD189" s="313"/>
    </row>
    <row r="190" spans="2:30">
      <c r="B190" s="26"/>
      <c r="C190" s="64" t="s">
        <v>561</v>
      </c>
      <c r="D190" s="64" t="s">
        <v>301</v>
      </c>
      <c r="E190" s="313">
        <v>8.1875</v>
      </c>
      <c r="F190" s="313">
        <v>6.375</v>
      </c>
      <c r="G190" s="313">
        <v>0.5625</v>
      </c>
      <c r="H190" s="313">
        <v>9.3125</v>
      </c>
      <c r="I190" s="313">
        <v>7.5</v>
      </c>
      <c r="J190" s="47" t="s">
        <v>302</v>
      </c>
      <c r="K190" s="313">
        <v>9.3125</v>
      </c>
      <c r="L190" s="313">
        <v>7.5</v>
      </c>
      <c r="M190" s="313">
        <v>1</v>
      </c>
      <c r="N190" s="313">
        <v>1097</v>
      </c>
      <c r="O190" s="47" t="s">
        <v>1338</v>
      </c>
      <c r="P190"/>
      <c r="Q190" s="47"/>
      <c r="R190" s="313"/>
      <c r="S190" s="64" t="s">
        <v>307</v>
      </c>
      <c r="T190" s="302" t="s">
        <v>307</v>
      </c>
      <c r="U190"/>
      <c r="V190"/>
      <c r="W190"/>
      <c r="X190"/>
      <c r="Y190" s="275" t="s">
        <v>1338</v>
      </c>
      <c r="AA190" s="313" t="s">
        <v>1338</v>
      </c>
      <c r="AB190">
        <v>1097</v>
      </c>
      <c r="AD190" s="313"/>
    </row>
    <row r="191" spans="2:30">
      <c r="B191" s="26"/>
      <c r="C191" s="63" t="s">
        <v>562</v>
      </c>
      <c r="D191" s="63" t="s">
        <v>301</v>
      </c>
      <c r="E191" s="313">
        <v>9.5625</v>
      </c>
      <c r="F191" s="313">
        <v>5.0625</v>
      </c>
      <c r="G191" s="313">
        <v>0.9375</v>
      </c>
      <c r="H191" s="313">
        <v>11.4375</v>
      </c>
      <c r="I191" s="313">
        <v>6.9375</v>
      </c>
      <c r="J191" s="41" t="s">
        <v>318</v>
      </c>
      <c r="K191" s="313">
        <v>11.5</v>
      </c>
      <c r="L191" s="313">
        <v>13.9375</v>
      </c>
      <c r="M191" s="313">
        <v>2</v>
      </c>
      <c r="N191" s="313">
        <v>1098</v>
      </c>
      <c r="O191" s="41" t="s">
        <v>1338</v>
      </c>
      <c r="P191"/>
      <c r="Q191" s="41"/>
      <c r="R191" s="313"/>
      <c r="S191" s="63" t="s">
        <v>303</v>
      </c>
      <c r="T191" s="303" t="s">
        <v>563</v>
      </c>
      <c r="U191"/>
      <c r="V191"/>
      <c r="W191"/>
      <c r="X191"/>
      <c r="Y191" s="275" t="s">
        <v>1338</v>
      </c>
      <c r="AA191" s="313" t="s">
        <v>1338</v>
      </c>
      <c r="AB191">
        <v>1098</v>
      </c>
      <c r="AD191" s="313"/>
    </row>
    <row r="192" spans="2:30">
      <c r="B192" s="26"/>
      <c r="C192" s="64" t="s">
        <v>564</v>
      </c>
      <c r="D192" s="64" t="s">
        <v>306</v>
      </c>
      <c r="E192" s="313">
        <v>9.75</v>
      </c>
      <c r="F192" s="313">
        <v>5.25</v>
      </c>
      <c r="G192" s="313">
        <v>0.875</v>
      </c>
      <c r="H192" s="313">
        <v>11.5</v>
      </c>
      <c r="I192" s="313">
        <v>7</v>
      </c>
      <c r="J192" s="47" t="s">
        <v>318</v>
      </c>
      <c r="K192" s="313">
        <v>11.5</v>
      </c>
      <c r="L192" s="313">
        <v>13.9375</v>
      </c>
      <c r="M192" s="313">
        <v>2</v>
      </c>
      <c r="N192" s="313">
        <v>1098</v>
      </c>
      <c r="O192" s="47" t="s">
        <v>1338</v>
      </c>
      <c r="P192"/>
      <c r="Q192" s="47"/>
      <c r="R192" s="313"/>
      <c r="S192" s="64" t="s">
        <v>307</v>
      </c>
      <c r="T192" s="302" t="s">
        <v>307</v>
      </c>
      <c r="U192"/>
      <c r="V192"/>
      <c r="W192"/>
      <c r="X192"/>
      <c r="Y192" s="275" t="s">
        <v>1338</v>
      </c>
      <c r="AA192" s="313" t="s">
        <v>1338</v>
      </c>
      <c r="AB192">
        <v>1098</v>
      </c>
      <c r="AD192" s="313"/>
    </row>
    <row r="193" spans="2:30">
      <c r="B193" s="26"/>
      <c r="C193" s="63" t="s">
        <v>565</v>
      </c>
      <c r="D193" s="63" t="s">
        <v>301</v>
      </c>
      <c r="E193" s="313">
        <v>3.5</v>
      </c>
      <c r="F193" s="313">
        <v>2.6875</v>
      </c>
      <c r="G193" s="313">
        <v>1.5</v>
      </c>
      <c r="H193" s="313">
        <v>6.5</v>
      </c>
      <c r="I193" s="313">
        <v>5.6875</v>
      </c>
      <c r="J193" s="41" t="s">
        <v>302</v>
      </c>
      <c r="K193" s="313">
        <v>6.5</v>
      </c>
      <c r="L193" s="313">
        <v>11.375</v>
      </c>
      <c r="M193" s="313">
        <v>2</v>
      </c>
      <c r="N193" s="313">
        <v>1099</v>
      </c>
      <c r="O193" s="41" t="s">
        <v>1338</v>
      </c>
      <c r="P193"/>
      <c r="Q193" s="41"/>
      <c r="R193" s="313"/>
      <c r="S193" s="63" t="s">
        <v>303</v>
      </c>
      <c r="T193" s="303" t="s">
        <v>566</v>
      </c>
      <c r="U193"/>
      <c r="V193"/>
      <c r="W193"/>
      <c r="X193"/>
      <c r="Y193" s="275" t="s">
        <v>1338</v>
      </c>
      <c r="AA193" s="313" t="s">
        <v>1338</v>
      </c>
      <c r="AB193">
        <v>1099</v>
      </c>
      <c r="AD193" s="313"/>
    </row>
    <row r="194" spans="2:30">
      <c r="B194" s="26"/>
      <c r="C194" s="64" t="s">
        <v>567</v>
      </c>
      <c r="D194" s="64" t="s">
        <v>306</v>
      </c>
      <c r="E194" s="313">
        <v>3.625</v>
      </c>
      <c r="F194" s="313">
        <v>2.8125</v>
      </c>
      <c r="G194" s="313">
        <v>0.625</v>
      </c>
      <c r="H194" s="313">
        <v>4.875</v>
      </c>
      <c r="I194" s="313">
        <v>4.0625</v>
      </c>
      <c r="J194" s="47" t="s">
        <v>302</v>
      </c>
      <c r="K194" s="313">
        <v>4.875</v>
      </c>
      <c r="L194" s="313">
        <v>8.125</v>
      </c>
      <c r="M194" s="313">
        <v>2</v>
      </c>
      <c r="N194" s="313">
        <v>1099</v>
      </c>
      <c r="O194" s="47" t="s">
        <v>1338</v>
      </c>
      <c r="P194"/>
      <c r="Q194" s="47"/>
      <c r="R194" s="313"/>
      <c r="S194" s="64" t="s">
        <v>307</v>
      </c>
      <c r="T194" s="302" t="s">
        <v>307</v>
      </c>
      <c r="U194"/>
      <c r="V194"/>
      <c r="W194"/>
      <c r="X194"/>
      <c r="Y194" s="275" t="s">
        <v>1338</v>
      </c>
      <c r="AA194" s="313" t="s">
        <v>1338</v>
      </c>
      <c r="AB194">
        <v>1099</v>
      </c>
      <c r="AD194" s="313"/>
    </row>
    <row r="195" spans="2:30">
      <c r="B195" s="26"/>
      <c r="C195" s="63" t="s">
        <v>568</v>
      </c>
      <c r="D195" s="63" t="s">
        <v>301</v>
      </c>
      <c r="E195" s="313">
        <v>8.75</v>
      </c>
      <c r="F195" s="313">
        <v>2.8125</v>
      </c>
      <c r="G195" s="313">
        <v>1.25</v>
      </c>
      <c r="H195" s="313">
        <v>11.25</v>
      </c>
      <c r="I195" s="313">
        <v>5.3125</v>
      </c>
      <c r="J195" s="41" t="s">
        <v>302</v>
      </c>
      <c r="K195" s="313">
        <v>11.25</v>
      </c>
      <c r="L195" s="313">
        <v>10.625</v>
      </c>
      <c r="M195" s="313">
        <v>2</v>
      </c>
      <c r="N195" s="313">
        <v>1100</v>
      </c>
      <c r="O195" s="41" t="s">
        <v>1338</v>
      </c>
      <c r="P195"/>
      <c r="Q195" s="41"/>
      <c r="R195" s="313"/>
      <c r="S195" s="63" t="s">
        <v>303</v>
      </c>
      <c r="T195" s="303" t="s">
        <v>569</v>
      </c>
      <c r="U195"/>
      <c r="V195"/>
      <c r="W195"/>
      <c r="X195"/>
      <c r="Y195" s="275" t="s">
        <v>1338</v>
      </c>
      <c r="AA195" s="313" t="s">
        <v>1338</v>
      </c>
      <c r="AB195">
        <v>1100</v>
      </c>
      <c r="AD195" s="313"/>
    </row>
    <row r="196" spans="2:30">
      <c r="B196" s="26"/>
      <c r="C196" s="64" t="s">
        <v>570</v>
      </c>
      <c r="D196" s="64" t="s">
        <v>306</v>
      </c>
      <c r="E196" s="313">
        <v>8.9375</v>
      </c>
      <c r="F196" s="313">
        <v>2.9375</v>
      </c>
      <c r="G196" s="313">
        <v>0.625</v>
      </c>
      <c r="H196" s="313">
        <v>10.1875</v>
      </c>
      <c r="I196" s="313">
        <v>4.1875</v>
      </c>
      <c r="J196" s="47" t="s">
        <v>302</v>
      </c>
      <c r="K196" s="313">
        <v>10.1875</v>
      </c>
      <c r="L196" s="313">
        <v>8.375</v>
      </c>
      <c r="M196" s="313">
        <v>2</v>
      </c>
      <c r="N196" s="313">
        <v>1100</v>
      </c>
      <c r="O196" s="47" t="s">
        <v>1338</v>
      </c>
      <c r="P196"/>
      <c r="Q196" s="47"/>
      <c r="R196" s="313"/>
      <c r="S196" s="64" t="s">
        <v>307</v>
      </c>
      <c r="T196" s="302" t="s">
        <v>307</v>
      </c>
      <c r="U196"/>
      <c r="V196"/>
      <c r="W196"/>
      <c r="X196"/>
      <c r="Y196" s="275" t="s">
        <v>1338</v>
      </c>
      <c r="AA196" s="313" t="s">
        <v>1338</v>
      </c>
      <c r="AB196">
        <v>1100</v>
      </c>
      <c r="AD196" s="313"/>
    </row>
    <row r="197" spans="2:30">
      <c r="B197" s="26"/>
      <c r="C197" s="63" t="s">
        <v>571</v>
      </c>
      <c r="D197" s="63" t="s">
        <v>301</v>
      </c>
      <c r="E197" s="313">
        <v>4.875</v>
      </c>
      <c r="F197" s="313">
        <v>3.5625</v>
      </c>
      <c r="G197" s="313">
        <v>1.125</v>
      </c>
      <c r="H197" s="313">
        <v>7.125</v>
      </c>
      <c r="I197" s="313">
        <v>5.8125</v>
      </c>
      <c r="J197" s="41" t="s">
        <v>302</v>
      </c>
      <c r="K197" s="313">
        <v>7.125</v>
      </c>
      <c r="L197" s="313">
        <v>11.625</v>
      </c>
      <c r="M197" s="313">
        <v>2</v>
      </c>
      <c r="N197" s="313">
        <v>1101</v>
      </c>
      <c r="O197" s="41" t="s">
        <v>1338</v>
      </c>
      <c r="P197"/>
      <c r="Q197" s="41"/>
      <c r="R197" s="313"/>
      <c r="S197" s="63" t="s">
        <v>303</v>
      </c>
      <c r="T197" s="303" t="s">
        <v>572</v>
      </c>
      <c r="U197"/>
      <c r="V197"/>
      <c r="W197"/>
      <c r="X197"/>
      <c r="Y197" s="275" t="s">
        <v>1338</v>
      </c>
      <c r="AA197" s="313" t="s">
        <v>1338</v>
      </c>
      <c r="AB197">
        <v>1101</v>
      </c>
      <c r="AD197" s="313"/>
    </row>
    <row r="198" spans="2:30">
      <c r="B198" s="26"/>
      <c r="C198" s="64" t="s">
        <v>573</v>
      </c>
      <c r="D198" s="64" t="s">
        <v>306</v>
      </c>
      <c r="E198" s="313">
        <v>5</v>
      </c>
      <c r="F198" s="313">
        <v>3.6875</v>
      </c>
      <c r="G198" s="313">
        <v>0.625</v>
      </c>
      <c r="H198" s="313">
        <v>6.25</v>
      </c>
      <c r="I198" s="313">
        <v>4.9375</v>
      </c>
      <c r="J198" s="47" t="s">
        <v>302</v>
      </c>
      <c r="K198" s="313">
        <v>6.25</v>
      </c>
      <c r="L198" s="313">
        <v>9.875</v>
      </c>
      <c r="M198" s="313">
        <v>2</v>
      </c>
      <c r="N198" s="313">
        <v>1101</v>
      </c>
      <c r="O198" s="47" t="s">
        <v>1338</v>
      </c>
      <c r="P198"/>
      <c r="Q198" s="47"/>
      <c r="R198" s="313"/>
      <c r="S198" s="64" t="s">
        <v>307</v>
      </c>
      <c r="T198" s="302" t="s">
        <v>307</v>
      </c>
      <c r="U198"/>
      <c r="V198"/>
      <c r="W198"/>
      <c r="X198"/>
      <c r="Y198" s="275" t="s">
        <v>1338</v>
      </c>
      <c r="AA198" s="313" t="s">
        <v>1338</v>
      </c>
      <c r="AB198">
        <v>1101</v>
      </c>
      <c r="AD198" s="313"/>
    </row>
    <row r="199" spans="2:30">
      <c r="B199" s="26"/>
      <c r="C199" s="63" t="s">
        <v>577</v>
      </c>
      <c r="D199" s="63" t="s">
        <v>301</v>
      </c>
      <c r="E199" s="313">
        <v>2.375</v>
      </c>
      <c r="F199" s="313">
        <v>1.9375</v>
      </c>
      <c r="G199" s="313">
        <v>1.25</v>
      </c>
      <c r="H199" s="313">
        <v>4.875</v>
      </c>
      <c r="I199" s="313">
        <v>4.4375</v>
      </c>
      <c r="J199" s="41" t="s">
        <v>302</v>
      </c>
      <c r="K199" s="313">
        <v>9.75</v>
      </c>
      <c r="L199" s="313">
        <v>8.875</v>
      </c>
      <c r="M199" s="313">
        <v>4</v>
      </c>
      <c r="N199" s="313">
        <v>1106</v>
      </c>
      <c r="O199" s="41" t="s">
        <v>1338</v>
      </c>
      <c r="P199"/>
      <c r="Q199" s="41"/>
      <c r="R199" s="313"/>
      <c r="S199" s="63" t="s">
        <v>303</v>
      </c>
      <c r="T199" s="303" t="s">
        <v>578</v>
      </c>
      <c r="U199"/>
      <c r="V199"/>
      <c r="W199"/>
      <c r="X199"/>
      <c r="Y199" s="275" t="s">
        <v>1338</v>
      </c>
      <c r="AA199" s="313" t="s">
        <v>1338</v>
      </c>
      <c r="AB199">
        <v>1106</v>
      </c>
      <c r="AD199" s="313"/>
    </row>
    <row r="200" spans="2:30">
      <c r="B200" s="26"/>
      <c r="C200" s="64" t="s">
        <v>579</v>
      </c>
      <c r="D200" s="64" t="s">
        <v>306</v>
      </c>
      <c r="E200" s="313">
        <v>2.5</v>
      </c>
      <c r="F200" s="313">
        <v>2.0625</v>
      </c>
      <c r="G200" s="313">
        <v>0.625</v>
      </c>
      <c r="H200" s="313">
        <v>3.75</v>
      </c>
      <c r="I200" s="313">
        <v>3.3125</v>
      </c>
      <c r="J200" s="47" t="s">
        <v>302</v>
      </c>
      <c r="K200" s="313">
        <v>7.5</v>
      </c>
      <c r="L200" s="313">
        <v>6.625</v>
      </c>
      <c r="M200" s="313">
        <v>4</v>
      </c>
      <c r="N200" s="313">
        <v>1106</v>
      </c>
      <c r="O200" s="47" t="s">
        <v>1338</v>
      </c>
      <c r="P200"/>
      <c r="Q200" s="47"/>
      <c r="R200" s="313"/>
      <c r="S200" s="64" t="s">
        <v>307</v>
      </c>
      <c r="T200" s="302" t="s">
        <v>307</v>
      </c>
      <c r="U200"/>
      <c r="V200"/>
      <c r="W200"/>
      <c r="X200"/>
      <c r="Y200" s="275" t="s">
        <v>1338</v>
      </c>
      <c r="AA200" s="313" t="s">
        <v>1338</v>
      </c>
      <c r="AB200">
        <v>1106</v>
      </c>
      <c r="AD200" s="313"/>
    </row>
    <row r="201" spans="2:30">
      <c r="B201" s="26"/>
      <c r="C201" s="63" t="s">
        <v>580</v>
      </c>
      <c r="D201" s="63" t="s">
        <v>301</v>
      </c>
      <c r="E201" s="313">
        <v>7.75</v>
      </c>
      <c r="F201" s="313">
        <v>6.875</v>
      </c>
      <c r="G201" s="313">
        <v>1.5625</v>
      </c>
      <c r="H201" s="313">
        <v>10.875</v>
      </c>
      <c r="I201" s="313">
        <v>10</v>
      </c>
      <c r="J201" s="41" t="s">
        <v>302</v>
      </c>
      <c r="K201" s="313">
        <v>10.875</v>
      </c>
      <c r="L201" s="313">
        <v>10</v>
      </c>
      <c r="M201" s="313">
        <v>1</v>
      </c>
      <c r="N201" s="313">
        <v>1107</v>
      </c>
      <c r="O201" s="41" t="s">
        <v>1338</v>
      </c>
      <c r="P201"/>
      <c r="Q201" s="41"/>
      <c r="R201" s="313"/>
      <c r="S201" s="63" t="s">
        <v>303</v>
      </c>
      <c r="T201" s="303" t="s">
        <v>581</v>
      </c>
      <c r="U201"/>
      <c r="V201"/>
      <c r="W201"/>
      <c r="X201"/>
      <c r="Y201" s="275" t="s">
        <v>1338</v>
      </c>
      <c r="AA201" s="313" t="s">
        <v>1338</v>
      </c>
      <c r="AB201">
        <v>1107</v>
      </c>
      <c r="AD201" s="313"/>
    </row>
    <row r="202" spans="2:30">
      <c r="B202" s="26"/>
      <c r="C202" s="64" t="s">
        <v>582</v>
      </c>
      <c r="D202" s="64" t="s">
        <v>306</v>
      </c>
      <c r="E202" s="313">
        <v>7.9375</v>
      </c>
      <c r="F202" s="313">
        <v>7.0625</v>
      </c>
      <c r="G202" s="313">
        <v>1</v>
      </c>
      <c r="H202" s="313">
        <v>9.9375</v>
      </c>
      <c r="I202" s="313">
        <v>9.0625</v>
      </c>
      <c r="J202" s="47" t="s">
        <v>302</v>
      </c>
      <c r="K202" s="313">
        <v>9.9375</v>
      </c>
      <c r="L202" s="313">
        <v>9.0625</v>
      </c>
      <c r="M202" s="313">
        <v>1</v>
      </c>
      <c r="N202" s="313">
        <v>1107</v>
      </c>
      <c r="O202" s="47" t="s">
        <v>1338</v>
      </c>
      <c r="P202"/>
      <c r="Q202" s="47"/>
      <c r="R202" s="313"/>
      <c r="S202" s="64" t="s">
        <v>307</v>
      </c>
      <c r="T202" s="302" t="s">
        <v>307</v>
      </c>
      <c r="U202"/>
      <c r="V202"/>
      <c r="W202"/>
      <c r="X202"/>
      <c r="Y202" s="275" t="s">
        <v>1338</v>
      </c>
      <c r="AA202" s="313" t="s">
        <v>1338</v>
      </c>
      <c r="AB202">
        <v>1107</v>
      </c>
      <c r="AD202" s="313"/>
    </row>
    <row r="203" spans="2:30">
      <c r="B203" s="26"/>
      <c r="C203" s="63" t="s">
        <v>583</v>
      </c>
      <c r="D203" s="63" t="s">
        <v>301</v>
      </c>
      <c r="E203" s="313">
        <v>3.125</v>
      </c>
      <c r="F203" s="313">
        <v>2.4375</v>
      </c>
      <c r="G203" s="313">
        <v>1.125</v>
      </c>
      <c r="H203" s="313">
        <v>5.375</v>
      </c>
      <c r="I203" s="313">
        <v>4.6875</v>
      </c>
      <c r="J203" s="41" t="s">
        <v>318</v>
      </c>
      <c r="K203" s="313">
        <v>10.75</v>
      </c>
      <c r="L203" s="313">
        <v>8.5</v>
      </c>
      <c r="M203" s="313">
        <v>4</v>
      </c>
      <c r="N203" s="313">
        <v>1108</v>
      </c>
      <c r="O203" s="41" t="s">
        <v>1338</v>
      </c>
      <c r="P203"/>
      <c r="Q203" s="41"/>
      <c r="R203" s="313"/>
      <c r="S203" s="63" t="s">
        <v>303</v>
      </c>
      <c r="T203" s="303" t="s">
        <v>584</v>
      </c>
      <c r="U203"/>
      <c r="V203"/>
      <c r="W203"/>
      <c r="X203"/>
      <c r="Y203" s="275" t="s">
        <v>1338</v>
      </c>
      <c r="AA203" s="313" t="s">
        <v>1338</v>
      </c>
      <c r="AB203">
        <v>1108</v>
      </c>
      <c r="AD203" s="313"/>
    </row>
    <row r="204" spans="2:30">
      <c r="B204" s="26"/>
      <c r="C204" s="64" t="s">
        <v>585</v>
      </c>
      <c r="D204" s="64" t="s">
        <v>306</v>
      </c>
      <c r="E204" s="313">
        <v>3.25</v>
      </c>
      <c r="F204" s="313">
        <v>2.5625</v>
      </c>
      <c r="G204" s="313">
        <v>0.625</v>
      </c>
      <c r="H204" s="313">
        <v>4.5</v>
      </c>
      <c r="I204" s="313">
        <v>3.8125</v>
      </c>
      <c r="J204" s="47" t="s">
        <v>318</v>
      </c>
      <c r="K204" s="313">
        <v>10.75</v>
      </c>
      <c r="L204" s="313">
        <v>8.5</v>
      </c>
      <c r="M204" s="313">
        <v>4</v>
      </c>
      <c r="N204" s="313">
        <v>1108</v>
      </c>
      <c r="O204" s="47" t="s">
        <v>1338</v>
      </c>
      <c r="P204"/>
      <c r="Q204" s="47"/>
      <c r="R204" s="313"/>
      <c r="S204" s="64" t="s">
        <v>307</v>
      </c>
      <c r="T204" s="302" t="s">
        <v>307</v>
      </c>
      <c r="U204"/>
      <c r="V204"/>
      <c r="W204"/>
      <c r="X204"/>
      <c r="Y204" s="275" t="s">
        <v>1338</v>
      </c>
      <c r="AA204" s="313" t="s">
        <v>1338</v>
      </c>
      <c r="AB204">
        <v>1108</v>
      </c>
      <c r="AD204" s="313"/>
    </row>
    <row r="205" spans="2:30">
      <c r="B205" s="26"/>
      <c r="C205" s="63" t="s">
        <v>586</v>
      </c>
      <c r="D205" s="63" t="s">
        <v>301</v>
      </c>
      <c r="E205" s="313">
        <v>5.4375</v>
      </c>
      <c r="F205" s="313">
        <v>3.5</v>
      </c>
      <c r="G205" s="313">
        <v>1</v>
      </c>
      <c r="H205" s="313">
        <v>7.4375</v>
      </c>
      <c r="I205" s="313">
        <v>5.5</v>
      </c>
      <c r="J205" s="41" t="s">
        <v>302</v>
      </c>
      <c r="K205" s="313">
        <v>7.4375</v>
      </c>
      <c r="L205" s="313">
        <v>11</v>
      </c>
      <c r="M205" s="313">
        <v>2</v>
      </c>
      <c r="N205" s="313">
        <v>1109</v>
      </c>
      <c r="O205" s="41" t="s">
        <v>1338</v>
      </c>
      <c r="P205"/>
      <c r="Q205" s="41"/>
      <c r="R205" s="313"/>
      <c r="S205" s="63" t="s">
        <v>303</v>
      </c>
      <c r="T205" s="303" t="s">
        <v>587</v>
      </c>
      <c r="U205"/>
      <c r="V205"/>
      <c r="W205"/>
      <c r="X205"/>
      <c r="Y205" s="275" t="s">
        <v>1338</v>
      </c>
      <c r="AA205" s="313" t="s">
        <v>1338</v>
      </c>
      <c r="AB205">
        <v>1109</v>
      </c>
      <c r="AD205" s="313"/>
    </row>
    <row r="206" spans="2:30">
      <c r="B206" s="26"/>
      <c r="C206" s="64" t="s">
        <v>588</v>
      </c>
      <c r="D206" s="64" t="s">
        <v>306</v>
      </c>
      <c r="E206" s="313">
        <v>5.625</v>
      </c>
      <c r="F206" s="313">
        <v>3.625</v>
      </c>
      <c r="G206" s="313">
        <v>0.5625</v>
      </c>
      <c r="H206" s="313">
        <v>6.75</v>
      </c>
      <c r="I206" s="313">
        <v>4.75</v>
      </c>
      <c r="J206" s="47" t="s">
        <v>302</v>
      </c>
      <c r="K206" s="313">
        <v>6.75</v>
      </c>
      <c r="L206" s="313">
        <v>9.5</v>
      </c>
      <c r="M206" s="313">
        <v>2</v>
      </c>
      <c r="N206" s="313">
        <v>1109</v>
      </c>
      <c r="O206" s="47" t="s">
        <v>1338</v>
      </c>
      <c r="P206"/>
      <c r="Q206" s="47"/>
      <c r="R206" s="313"/>
      <c r="S206" s="64" t="s">
        <v>307</v>
      </c>
      <c r="T206" s="302" t="s">
        <v>307</v>
      </c>
      <c r="U206"/>
      <c r="V206"/>
      <c r="W206"/>
      <c r="X206"/>
      <c r="Y206" s="275" t="s">
        <v>1338</v>
      </c>
      <c r="AA206" s="313" t="s">
        <v>1338</v>
      </c>
      <c r="AB206">
        <v>1109</v>
      </c>
      <c r="AD206" s="313"/>
    </row>
    <row r="207" spans="2:30">
      <c r="B207" s="26"/>
      <c r="C207" s="63" t="s">
        <v>589</v>
      </c>
      <c r="D207" s="63" t="s">
        <v>301</v>
      </c>
      <c r="E207" s="313">
        <v>2.375</v>
      </c>
      <c r="F207" s="313">
        <v>2.375</v>
      </c>
      <c r="G207" s="313">
        <v>1.5625</v>
      </c>
      <c r="H207" s="313">
        <v>5.5</v>
      </c>
      <c r="I207" s="313">
        <v>5.5</v>
      </c>
      <c r="J207" s="41" t="s">
        <v>302</v>
      </c>
      <c r="K207" s="313">
        <v>5.5</v>
      </c>
      <c r="L207" s="313">
        <v>11</v>
      </c>
      <c r="M207" s="313">
        <v>2</v>
      </c>
      <c r="N207" s="313">
        <v>1110</v>
      </c>
      <c r="O207" s="41" t="s">
        <v>1338</v>
      </c>
      <c r="P207"/>
      <c r="Q207" s="41"/>
      <c r="R207" s="313"/>
      <c r="S207" s="63" t="s">
        <v>309</v>
      </c>
      <c r="T207" s="303" t="s">
        <v>590</v>
      </c>
      <c r="U207"/>
      <c r="V207"/>
      <c r="W207"/>
      <c r="X207"/>
      <c r="Y207" s="275" t="s">
        <v>1338</v>
      </c>
      <c r="AA207" s="313" t="s">
        <v>1338</v>
      </c>
      <c r="AB207">
        <v>1110</v>
      </c>
      <c r="AC207" t="s">
        <v>2846</v>
      </c>
      <c r="AD207" s="313" t="s">
        <v>5643</v>
      </c>
    </row>
    <row r="208" spans="2:30">
      <c r="B208" s="26"/>
      <c r="C208" s="64" t="s">
        <v>591</v>
      </c>
      <c r="D208" s="64" t="s">
        <v>301</v>
      </c>
      <c r="E208" s="313">
        <v>2.75</v>
      </c>
      <c r="F208" s="313">
        <v>2.75</v>
      </c>
      <c r="G208" s="313">
        <v>1.375</v>
      </c>
      <c r="H208" s="313">
        <v>5.5</v>
      </c>
      <c r="I208" s="313">
        <v>5.5</v>
      </c>
      <c r="J208" s="47" t="s">
        <v>302</v>
      </c>
      <c r="K208" s="313">
        <v>5.5</v>
      </c>
      <c r="L208" s="313">
        <v>10.25</v>
      </c>
      <c r="M208" s="313">
        <v>2</v>
      </c>
      <c r="N208" s="313">
        <v>1111</v>
      </c>
      <c r="O208" s="47" t="s">
        <v>1338</v>
      </c>
      <c r="P208"/>
      <c r="Q208" s="47"/>
      <c r="R208" s="313"/>
      <c r="S208" s="64" t="s">
        <v>303</v>
      </c>
      <c r="T208" s="302" t="s">
        <v>592</v>
      </c>
      <c r="U208"/>
      <c r="V208"/>
      <c r="W208"/>
      <c r="X208"/>
      <c r="Y208" s="275" t="s">
        <v>1338</v>
      </c>
      <c r="AA208" s="313" t="s">
        <v>1338</v>
      </c>
      <c r="AB208">
        <v>1111</v>
      </c>
      <c r="AC208" t="s">
        <v>2846</v>
      </c>
      <c r="AD208" s="313" t="s">
        <v>5643</v>
      </c>
    </row>
    <row r="209" spans="2:30">
      <c r="B209" s="26"/>
      <c r="C209" s="63" t="s">
        <v>593</v>
      </c>
      <c r="D209" s="63" t="s">
        <v>306</v>
      </c>
      <c r="E209" s="313">
        <v>2.875</v>
      </c>
      <c r="F209" s="313">
        <v>2.875</v>
      </c>
      <c r="G209" s="313">
        <v>0.625</v>
      </c>
      <c r="H209" s="313">
        <v>4.125</v>
      </c>
      <c r="I209" s="313">
        <v>4.125</v>
      </c>
      <c r="J209" s="41" t="s">
        <v>302</v>
      </c>
      <c r="K209" s="313">
        <v>4.125</v>
      </c>
      <c r="L209" s="313">
        <v>7.5</v>
      </c>
      <c r="M209" s="313">
        <v>2</v>
      </c>
      <c r="N209" s="313">
        <v>1111</v>
      </c>
      <c r="O209" s="41" t="s">
        <v>1338</v>
      </c>
      <c r="P209"/>
      <c r="Q209" s="41"/>
      <c r="R209" s="313"/>
      <c r="S209" s="63" t="s">
        <v>307</v>
      </c>
      <c r="T209" s="303" t="s">
        <v>307</v>
      </c>
      <c r="U209"/>
      <c r="V209"/>
      <c r="W209"/>
      <c r="X209"/>
      <c r="Y209" s="275" t="s">
        <v>1338</v>
      </c>
      <c r="AA209" s="313" t="s">
        <v>1338</v>
      </c>
      <c r="AB209">
        <v>1111</v>
      </c>
      <c r="AC209" t="s">
        <v>2846</v>
      </c>
      <c r="AD209" s="313" t="s">
        <v>5643</v>
      </c>
    </row>
    <row r="210" spans="2:30">
      <c r="B210" s="26"/>
      <c r="C210" s="64" t="s">
        <v>1955</v>
      </c>
      <c r="D210" s="64" t="s">
        <v>301</v>
      </c>
      <c r="E210" s="313">
        <v>2.75</v>
      </c>
      <c r="F210" s="313">
        <v>2.75</v>
      </c>
      <c r="G210" s="313">
        <v>1.5625</v>
      </c>
      <c r="H210" s="313">
        <v>5.875</v>
      </c>
      <c r="I210" s="313">
        <v>5.875</v>
      </c>
      <c r="J210" s="47" t="s">
        <v>302</v>
      </c>
      <c r="K210" s="313">
        <v>5.875</v>
      </c>
      <c r="L210" s="313">
        <v>11.75</v>
      </c>
      <c r="M210" s="313">
        <v>2</v>
      </c>
      <c r="N210" s="313">
        <v>1111</v>
      </c>
      <c r="O210" s="47" t="s">
        <v>1338</v>
      </c>
      <c r="P210"/>
      <c r="Q210" s="47"/>
      <c r="R210" s="313"/>
      <c r="S210" s="64"/>
      <c r="T210" s="302"/>
      <c r="U210"/>
      <c r="V210"/>
      <c r="W210"/>
      <c r="X210"/>
      <c r="Y210" s="275" t="s">
        <v>1338</v>
      </c>
      <c r="AA210" s="313" t="s">
        <v>1338</v>
      </c>
      <c r="AB210">
        <v>1111</v>
      </c>
      <c r="AC210" t="s">
        <v>2846</v>
      </c>
      <c r="AD210" s="313" t="s">
        <v>5643</v>
      </c>
    </row>
    <row r="211" spans="2:30">
      <c r="B211" s="26"/>
      <c r="C211" s="63" t="s">
        <v>594</v>
      </c>
      <c r="D211" s="63" t="s">
        <v>301</v>
      </c>
      <c r="E211" s="313">
        <v>3.625</v>
      </c>
      <c r="F211" s="313">
        <v>2.8125</v>
      </c>
      <c r="G211" s="313">
        <v>0.625</v>
      </c>
      <c r="H211" s="313">
        <v>4.875</v>
      </c>
      <c r="I211" s="313">
        <v>4.0625</v>
      </c>
      <c r="J211" s="41" t="s">
        <v>302</v>
      </c>
      <c r="K211" s="313">
        <v>4.875</v>
      </c>
      <c r="L211" s="313">
        <v>8.125</v>
      </c>
      <c r="M211" s="313">
        <v>2</v>
      </c>
      <c r="N211" s="313">
        <v>1112</v>
      </c>
      <c r="O211" s="41" t="s">
        <v>1338</v>
      </c>
      <c r="P211"/>
      <c r="Q211" s="41"/>
      <c r="R211" s="313"/>
      <c r="S211" s="63" t="s">
        <v>309</v>
      </c>
      <c r="T211" s="303" t="s">
        <v>595</v>
      </c>
      <c r="U211"/>
      <c r="V211"/>
      <c r="W211"/>
      <c r="X211"/>
      <c r="Y211" s="275" t="s">
        <v>1338</v>
      </c>
      <c r="AA211" s="313" t="s">
        <v>1338</v>
      </c>
      <c r="AB211">
        <v>1112</v>
      </c>
      <c r="AC211" t="s">
        <v>2846</v>
      </c>
      <c r="AD211" s="313" t="s">
        <v>5643</v>
      </c>
    </row>
    <row r="212" spans="2:30">
      <c r="B212" s="26"/>
      <c r="C212" s="64" t="s">
        <v>602</v>
      </c>
      <c r="D212" s="64" t="s">
        <v>301</v>
      </c>
      <c r="E212" s="313">
        <v>3.75</v>
      </c>
      <c r="F212" s="313">
        <v>2.875</v>
      </c>
      <c r="G212" s="313">
        <v>1.5</v>
      </c>
      <c r="H212" s="313">
        <v>6.75</v>
      </c>
      <c r="I212" s="313">
        <v>5.875</v>
      </c>
      <c r="J212" s="47" t="s">
        <v>318</v>
      </c>
      <c r="K212" s="313">
        <v>6.75</v>
      </c>
      <c r="L212" s="313">
        <v>10</v>
      </c>
      <c r="M212" s="313">
        <v>2</v>
      </c>
      <c r="N212" s="313">
        <v>1115</v>
      </c>
      <c r="O212" s="47" t="s">
        <v>1338</v>
      </c>
      <c r="P212"/>
      <c r="Q212" s="47"/>
      <c r="R212" s="313"/>
      <c r="S212" s="64" t="s">
        <v>303</v>
      </c>
      <c r="T212" s="302" t="s">
        <v>603</v>
      </c>
      <c r="U212"/>
      <c r="V212"/>
      <c r="W212"/>
      <c r="X212"/>
      <c r="Y212" s="275" t="s">
        <v>1338</v>
      </c>
      <c r="AA212" s="313" t="s">
        <v>1338</v>
      </c>
      <c r="AB212">
        <v>1115</v>
      </c>
      <c r="AC212" t="s">
        <v>2846</v>
      </c>
      <c r="AD212" s="313" t="s">
        <v>5643</v>
      </c>
    </row>
    <row r="213" spans="2:30">
      <c r="B213" s="26"/>
      <c r="C213" s="63" t="s">
        <v>604</v>
      </c>
      <c r="D213" s="63" t="s">
        <v>306</v>
      </c>
      <c r="E213" s="313">
        <v>3.875</v>
      </c>
      <c r="F213" s="313">
        <v>3</v>
      </c>
      <c r="G213" s="313">
        <v>0.5625</v>
      </c>
      <c r="H213" s="313">
        <v>5</v>
      </c>
      <c r="I213" s="313">
        <v>4.125</v>
      </c>
      <c r="J213" s="41" t="s">
        <v>318</v>
      </c>
      <c r="K213" s="313">
        <v>6.75</v>
      </c>
      <c r="L213" s="313">
        <v>10</v>
      </c>
      <c r="M213" s="313">
        <v>2</v>
      </c>
      <c r="N213" s="313">
        <v>1115</v>
      </c>
      <c r="O213" s="41" t="s">
        <v>1338</v>
      </c>
      <c r="P213"/>
      <c r="Q213" s="41"/>
      <c r="R213" s="313"/>
      <c r="S213" s="63" t="s">
        <v>307</v>
      </c>
      <c r="T213" s="303" t="s">
        <v>307</v>
      </c>
      <c r="U213"/>
      <c r="V213"/>
      <c r="W213"/>
      <c r="X213"/>
      <c r="Y213" s="275" t="s">
        <v>1338</v>
      </c>
      <c r="AA213" s="313" t="s">
        <v>1338</v>
      </c>
      <c r="AB213">
        <v>1115</v>
      </c>
      <c r="AC213" t="s">
        <v>2846</v>
      </c>
      <c r="AD213" s="313" t="s">
        <v>5643</v>
      </c>
    </row>
    <row r="214" spans="2:30">
      <c r="B214" s="26"/>
      <c r="C214" s="64" t="s">
        <v>605</v>
      </c>
      <c r="D214" s="64" t="s">
        <v>301</v>
      </c>
      <c r="E214" s="313">
        <v>4.125</v>
      </c>
      <c r="F214" s="313">
        <v>3.125</v>
      </c>
      <c r="G214" s="313">
        <v>1.5625</v>
      </c>
      <c r="H214" s="313">
        <v>7.25</v>
      </c>
      <c r="I214" s="313">
        <v>6.25</v>
      </c>
      <c r="J214" s="47" t="s">
        <v>302</v>
      </c>
      <c r="K214" s="313">
        <v>7.25</v>
      </c>
      <c r="L214" s="313">
        <v>12.5</v>
      </c>
      <c r="M214" s="313">
        <v>2</v>
      </c>
      <c r="N214" s="313">
        <v>1117</v>
      </c>
      <c r="O214" s="47" t="s">
        <v>1338</v>
      </c>
      <c r="P214"/>
      <c r="Q214" s="47"/>
      <c r="R214" s="313"/>
      <c r="S214" s="64" t="s">
        <v>303</v>
      </c>
      <c r="T214" s="302" t="s">
        <v>606</v>
      </c>
      <c r="U214"/>
      <c r="V214"/>
      <c r="W214"/>
      <c r="X214"/>
      <c r="Y214" s="275" t="s">
        <v>1338</v>
      </c>
      <c r="AA214" s="313" t="s">
        <v>1338</v>
      </c>
      <c r="AB214">
        <v>1117</v>
      </c>
      <c r="AD214" s="313"/>
    </row>
    <row r="215" spans="2:30">
      <c r="B215" s="26"/>
      <c r="C215" s="63" t="s">
        <v>607</v>
      </c>
      <c r="D215" s="63" t="s">
        <v>306</v>
      </c>
      <c r="E215" s="313">
        <v>4.25</v>
      </c>
      <c r="F215" s="313">
        <v>3.25</v>
      </c>
      <c r="G215" s="313">
        <v>1</v>
      </c>
      <c r="H215" s="313">
        <v>6.25</v>
      </c>
      <c r="I215" s="313">
        <v>5.25</v>
      </c>
      <c r="J215" s="41" t="s">
        <v>302</v>
      </c>
      <c r="K215" s="313">
        <v>6.25</v>
      </c>
      <c r="L215" s="313">
        <v>10.5</v>
      </c>
      <c r="M215" s="313">
        <v>2</v>
      </c>
      <c r="N215" s="313">
        <v>1117</v>
      </c>
      <c r="O215" s="41" t="s">
        <v>1338</v>
      </c>
      <c r="P215"/>
      <c r="Q215" s="41"/>
      <c r="R215" s="313"/>
      <c r="S215" s="63" t="s">
        <v>307</v>
      </c>
      <c r="T215" s="303" t="s">
        <v>307</v>
      </c>
      <c r="U215"/>
      <c r="V215"/>
      <c r="W215"/>
      <c r="X215"/>
      <c r="Y215" s="275" t="s">
        <v>1338</v>
      </c>
      <c r="AA215" s="313" t="s">
        <v>1338</v>
      </c>
      <c r="AB215">
        <v>1117</v>
      </c>
      <c r="AD215" s="313"/>
    </row>
    <row r="216" spans="2:30">
      <c r="B216" s="26"/>
      <c r="C216" s="64" t="s">
        <v>608</v>
      </c>
      <c r="D216" s="64" t="s">
        <v>301</v>
      </c>
      <c r="E216" s="313">
        <v>8.75</v>
      </c>
      <c r="F216" s="313">
        <v>1.8125</v>
      </c>
      <c r="G216" s="313">
        <v>1.0625</v>
      </c>
      <c r="H216" s="313">
        <v>10.875</v>
      </c>
      <c r="I216" s="313">
        <v>3.9375</v>
      </c>
      <c r="J216" s="47" t="s">
        <v>318</v>
      </c>
      <c r="K216" s="313">
        <v>10.875</v>
      </c>
      <c r="L216" s="313">
        <v>7.375</v>
      </c>
      <c r="M216" s="313">
        <v>2</v>
      </c>
      <c r="N216" s="313">
        <v>1118</v>
      </c>
      <c r="O216" s="47" t="s">
        <v>1338</v>
      </c>
      <c r="P216"/>
      <c r="Q216" s="47"/>
      <c r="R216" s="313"/>
      <c r="S216" s="64" t="s">
        <v>303</v>
      </c>
      <c r="T216" s="302" t="s">
        <v>609</v>
      </c>
      <c r="U216"/>
      <c r="V216"/>
      <c r="W216"/>
      <c r="X216"/>
      <c r="Y216" s="275" t="s">
        <v>1338</v>
      </c>
      <c r="AA216" s="313" t="s">
        <v>1338</v>
      </c>
      <c r="AB216">
        <v>1118</v>
      </c>
      <c r="AC216" t="s">
        <v>2858</v>
      </c>
      <c r="AD216" s="313" t="s">
        <v>5652</v>
      </c>
    </row>
    <row r="217" spans="2:30">
      <c r="B217" s="26"/>
      <c r="C217" s="63" t="s">
        <v>610</v>
      </c>
      <c r="D217" s="63" t="s">
        <v>306</v>
      </c>
      <c r="E217" s="313">
        <v>8.9375</v>
      </c>
      <c r="F217" s="313">
        <v>1.9375</v>
      </c>
      <c r="G217" s="313">
        <v>0.75</v>
      </c>
      <c r="H217" s="313">
        <v>10.4375</v>
      </c>
      <c r="I217" s="313">
        <v>3.4375</v>
      </c>
      <c r="J217" s="41" t="s">
        <v>318</v>
      </c>
      <c r="K217" s="313">
        <v>10.875</v>
      </c>
      <c r="L217" s="313">
        <v>7.375</v>
      </c>
      <c r="M217" s="313">
        <v>2</v>
      </c>
      <c r="N217" s="313">
        <v>1118</v>
      </c>
      <c r="O217" s="41" t="s">
        <v>1338</v>
      </c>
      <c r="P217"/>
      <c r="Q217" s="41"/>
      <c r="R217" s="313"/>
      <c r="S217" s="63" t="s">
        <v>307</v>
      </c>
      <c r="T217" s="303" t="s">
        <v>307</v>
      </c>
      <c r="U217"/>
      <c r="V217"/>
      <c r="W217"/>
      <c r="X217"/>
      <c r="Y217" s="275" t="s">
        <v>1338</v>
      </c>
      <c r="AA217" s="313" t="s">
        <v>1338</v>
      </c>
      <c r="AB217">
        <v>1118</v>
      </c>
      <c r="AC217" t="s">
        <v>2858</v>
      </c>
      <c r="AD217" s="313" t="s">
        <v>5652</v>
      </c>
    </row>
    <row r="218" spans="2:30">
      <c r="B218" s="26"/>
      <c r="C218" s="64" t="s">
        <v>611</v>
      </c>
      <c r="D218" s="64" t="s">
        <v>301</v>
      </c>
      <c r="E218" s="313">
        <v>8.6875</v>
      </c>
      <c r="F218" s="313">
        <v>1.875</v>
      </c>
      <c r="G218" s="313">
        <v>1.0625</v>
      </c>
      <c r="H218" s="313">
        <v>10.8125</v>
      </c>
      <c r="I218" s="313">
        <v>4</v>
      </c>
      <c r="J218" s="47" t="s">
        <v>318</v>
      </c>
      <c r="K218" s="313">
        <v>10.8125</v>
      </c>
      <c r="L218" s="313">
        <v>7.5</v>
      </c>
      <c r="M218" s="313">
        <v>2</v>
      </c>
      <c r="N218" s="313">
        <v>1119</v>
      </c>
      <c r="O218" s="47" t="s">
        <v>1338</v>
      </c>
      <c r="P218"/>
      <c r="Q218" s="47"/>
      <c r="R218" s="313"/>
      <c r="S218" s="64" t="s">
        <v>303</v>
      </c>
      <c r="T218" s="302" t="s">
        <v>612</v>
      </c>
      <c r="U218"/>
      <c r="V218"/>
      <c r="W218"/>
      <c r="X218"/>
      <c r="Y218" s="275" t="s">
        <v>1338</v>
      </c>
      <c r="AA218" s="313" t="s">
        <v>1338</v>
      </c>
      <c r="AB218">
        <v>1119</v>
      </c>
      <c r="AD218" s="313"/>
    </row>
    <row r="219" spans="2:30">
      <c r="B219" s="26"/>
      <c r="C219" s="63" t="s">
        <v>613</v>
      </c>
      <c r="D219" s="63" t="s">
        <v>306</v>
      </c>
      <c r="E219" s="313">
        <v>8.875</v>
      </c>
      <c r="F219" s="313">
        <v>2</v>
      </c>
      <c r="G219" s="313">
        <v>0.75</v>
      </c>
      <c r="H219" s="313">
        <v>10.375</v>
      </c>
      <c r="I219" s="313">
        <v>3.5</v>
      </c>
      <c r="J219" s="41" t="s">
        <v>318</v>
      </c>
      <c r="K219" s="313">
        <v>10.8125</v>
      </c>
      <c r="L219" s="313">
        <v>7.5</v>
      </c>
      <c r="M219" s="313">
        <v>2</v>
      </c>
      <c r="N219" s="313">
        <v>1119</v>
      </c>
      <c r="O219" s="41" t="s">
        <v>1338</v>
      </c>
      <c r="P219"/>
      <c r="Q219" s="41"/>
      <c r="R219" s="313"/>
      <c r="S219" s="63" t="s">
        <v>307</v>
      </c>
      <c r="T219" s="303" t="s">
        <v>307</v>
      </c>
      <c r="U219"/>
      <c r="V219"/>
      <c r="W219"/>
      <c r="X219"/>
      <c r="Y219" s="275" t="s">
        <v>1338</v>
      </c>
      <c r="AA219" s="313" t="s">
        <v>1338</v>
      </c>
      <c r="AB219">
        <v>1119</v>
      </c>
      <c r="AD219" s="313"/>
    </row>
    <row r="220" spans="2:30">
      <c r="B220" s="26"/>
      <c r="C220" s="64" t="s">
        <v>614</v>
      </c>
      <c r="D220" s="64" t="s">
        <v>301</v>
      </c>
      <c r="E220" s="313">
        <v>4.625</v>
      </c>
      <c r="F220" s="313">
        <v>3.5</v>
      </c>
      <c r="G220" s="313">
        <v>1.4375</v>
      </c>
      <c r="H220" s="313">
        <v>7.5</v>
      </c>
      <c r="I220" s="313">
        <v>6.375</v>
      </c>
      <c r="J220" s="47" t="s">
        <v>302</v>
      </c>
      <c r="K220" s="313">
        <v>7.5</v>
      </c>
      <c r="L220" s="313">
        <v>12.75</v>
      </c>
      <c r="M220" s="313">
        <v>2</v>
      </c>
      <c r="N220" s="313">
        <v>1120</v>
      </c>
      <c r="O220" s="47" t="s">
        <v>1338</v>
      </c>
      <c r="P220"/>
      <c r="Q220" s="47"/>
      <c r="R220" s="313"/>
      <c r="S220" s="64" t="s">
        <v>309</v>
      </c>
      <c r="T220" s="302" t="s">
        <v>615</v>
      </c>
      <c r="U220"/>
      <c r="V220"/>
      <c r="W220"/>
      <c r="X220"/>
      <c r="Y220" s="275" t="s">
        <v>1338</v>
      </c>
      <c r="AA220" s="313" t="s">
        <v>1338</v>
      </c>
      <c r="AB220">
        <v>1120</v>
      </c>
      <c r="AD220" s="313"/>
    </row>
    <row r="221" spans="2:30">
      <c r="B221" s="26"/>
      <c r="C221" s="63" t="s">
        <v>616</v>
      </c>
      <c r="D221" s="63" t="s">
        <v>301</v>
      </c>
      <c r="E221" s="313">
        <v>4.8125</v>
      </c>
      <c r="F221" s="313">
        <v>3.6875</v>
      </c>
      <c r="G221" s="313">
        <v>1</v>
      </c>
      <c r="H221" s="313">
        <v>6.8125</v>
      </c>
      <c r="I221" s="313">
        <v>5.6875</v>
      </c>
      <c r="J221" s="41" t="s">
        <v>302</v>
      </c>
      <c r="K221" s="313">
        <v>6.8125</v>
      </c>
      <c r="L221" s="313">
        <v>11.375</v>
      </c>
      <c r="M221" s="313">
        <v>2</v>
      </c>
      <c r="N221" s="313">
        <v>1121</v>
      </c>
      <c r="O221" s="41" t="s">
        <v>1338</v>
      </c>
      <c r="P221"/>
      <c r="Q221" s="41"/>
      <c r="R221" s="313"/>
      <c r="S221" s="63" t="s">
        <v>309</v>
      </c>
      <c r="T221" s="303" t="s">
        <v>617</v>
      </c>
      <c r="U221"/>
      <c r="V221"/>
      <c r="W221"/>
      <c r="X221"/>
      <c r="Y221" s="275" t="s">
        <v>1338</v>
      </c>
      <c r="AA221" s="313" t="s">
        <v>1338</v>
      </c>
      <c r="AB221">
        <v>1121</v>
      </c>
      <c r="AD221" s="313"/>
    </row>
    <row r="222" spans="2:30">
      <c r="B222" s="26"/>
      <c r="C222" s="64" t="s">
        <v>618</v>
      </c>
      <c r="D222" s="64" t="s">
        <v>301</v>
      </c>
      <c r="E222" s="313">
        <v>6.6875</v>
      </c>
      <c r="F222" s="313">
        <v>3.5</v>
      </c>
      <c r="G222" s="313">
        <v>1.3125</v>
      </c>
      <c r="H222" s="313">
        <v>9.3125</v>
      </c>
      <c r="I222" s="313">
        <v>6.125</v>
      </c>
      <c r="J222" s="47" t="s">
        <v>318</v>
      </c>
      <c r="K222" s="313">
        <v>9.3125</v>
      </c>
      <c r="L222" s="313">
        <v>11</v>
      </c>
      <c r="M222" s="313">
        <v>2</v>
      </c>
      <c r="N222" s="313">
        <v>1122</v>
      </c>
      <c r="O222" s="47" t="s">
        <v>1338</v>
      </c>
      <c r="P222"/>
      <c r="Q222" s="47"/>
      <c r="R222" s="313"/>
      <c r="S222" s="64" t="s">
        <v>303</v>
      </c>
      <c r="T222" s="302" t="s">
        <v>619</v>
      </c>
      <c r="U222"/>
      <c r="V222"/>
      <c r="W222"/>
      <c r="X222"/>
      <c r="Y222" s="275" t="s">
        <v>1338</v>
      </c>
      <c r="AA222" s="313" t="s">
        <v>1338</v>
      </c>
      <c r="AB222">
        <v>1122</v>
      </c>
      <c r="AD222" s="313"/>
    </row>
    <row r="223" spans="2:30">
      <c r="B223" s="26"/>
      <c r="C223" s="63" t="s">
        <v>620</v>
      </c>
      <c r="D223" s="63" t="s">
        <v>306</v>
      </c>
      <c r="E223" s="313">
        <v>6.875</v>
      </c>
      <c r="F223" s="313">
        <v>3.625</v>
      </c>
      <c r="G223" s="313">
        <v>0.625</v>
      </c>
      <c r="H223" s="313">
        <v>8.125</v>
      </c>
      <c r="I223" s="313">
        <v>4.875</v>
      </c>
      <c r="J223" s="41" t="s">
        <v>318</v>
      </c>
      <c r="K223" s="313">
        <v>9.3125</v>
      </c>
      <c r="L223" s="313">
        <v>11</v>
      </c>
      <c r="M223" s="313">
        <v>2</v>
      </c>
      <c r="N223" s="313">
        <v>1122</v>
      </c>
      <c r="O223" s="41" t="s">
        <v>1338</v>
      </c>
      <c r="P223"/>
      <c r="Q223" s="41"/>
      <c r="R223" s="313"/>
      <c r="S223" s="63" t="s">
        <v>307</v>
      </c>
      <c r="T223" s="303" t="s">
        <v>307</v>
      </c>
      <c r="U223"/>
      <c r="V223"/>
      <c r="W223"/>
      <c r="X223"/>
      <c r="Y223" s="275" t="s">
        <v>1338</v>
      </c>
      <c r="AA223" s="313" t="s">
        <v>1338</v>
      </c>
      <c r="AB223">
        <v>1122</v>
      </c>
      <c r="AD223" s="313"/>
    </row>
    <row r="224" spans="2:30">
      <c r="B224" s="26"/>
      <c r="C224" s="64" t="s">
        <v>621</v>
      </c>
      <c r="D224" s="64" t="s">
        <v>301</v>
      </c>
      <c r="E224" s="313">
        <v>6.6875</v>
      </c>
      <c r="F224" s="313">
        <v>3.5</v>
      </c>
      <c r="G224" s="313">
        <v>1.5625</v>
      </c>
      <c r="H224" s="313">
        <v>9.8125</v>
      </c>
      <c r="I224" s="313">
        <v>6.625</v>
      </c>
      <c r="J224" s="47" t="s">
        <v>318</v>
      </c>
      <c r="K224" s="313">
        <v>9.8125</v>
      </c>
      <c r="L224" s="313">
        <v>11.5</v>
      </c>
      <c r="M224" s="313">
        <v>2</v>
      </c>
      <c r="N224" s="313">
        <v>1123</v>
      </c>
      <c r="O224" s="47" t="s">
        <v>1338</v>
      </c>
      <c r="P224"/>
      <c r="Q224" s="47"/>
      <c r="R224" s="313"/>
      <c r="S224" s="64" t="s">
        <v>303</v>
      </c>
      <c r="T224" s="302" t="s">
        <v>622</v>
      </c>
      <c r="U224"/>
      <c r="V224"/>
      <c r="W224"/>
      <c r="X224"/>
      <c r="Y224" s="275" t="s">
        <v>1338</v>
      </c>
      <c r="AA224" s="313" t="s">
        <v>1338</v>
      </c>
      <c r="AB224">
        <v>1123</v>
      </c>
      <c r="AD224" s="313"/>
    </row>
    <row r="225" spans="2:30">
      <c r="B225" s="26"/>
      <c r="C225" s="63" t="s">
        <v>623</v>
      </c>
      <c r="D225" s="63" t="s">
        <v>306</v>
      </c>
      <c r="E225" s="313">
        <v>6.875</v>
      </c>
      <c r="F225" s="313">
        <v>3.625</v>
      </c>
      <c r="G225" s="313">
        <v>0.625</v>
      </c>
      <c r="H225" s="313">
        <v>8.125</v>
      </c>
      <c r="I225" s="313">
        <v>4.875</v>
      </c>
      <c r="J225" s="41" t="s">
        <v>318</v>
      </c>
      <c r="K225" s="313">
        <v>9.8125</v>
      </c>
      <c r="L225" s="313">
        <v>11.5</v>
      </c>
      <c r="M225" s="313">
        <v>2</v>
      </c>
      <c r="N225" s="313">
        <v>1123</v>
      </c>
      <c r="O225" s="41" t="s">
        <v>1338</v>
      </c>
      <c r="P225"/>
      <c r="Q225" s="41"/>
      <c r="R225" s="313"/>
      <c r="S225" s="63" t="s">
        <v>307</v>
      </c>
      <c r="T225" s="303" t="s">
        <v>307</v>
      </c>
      <c r="U225"/>
      <c r="V225"/>
      <c r="W225"/>
      <c r="X225"/>
      <c r="Y225" s="275" t="s">
        <v>1338</v>
      </c>
      <c r="AA225" s="313" t="s">
        <v>1338</v>
      </c>
      <c r="AB225">
        <v>1123</v>
      </c>
      <c r="AD225" s="313"/>
    </row>
    <row r="226" spans="2:30">
      <c r="B226" s="26"/>
      <c r="C226" s="64" t="s">
        <v>624</v>
      </c>
      <c r="D226" s="64" t="s">
        <v>301</v>
      </c>
      <c r="E226" s="313">
        <v>2.3125</v>
      </c>
      <c r="F226" s="313">
        <v>2</v>
      </c>
      <c r="G226" s="313">
        <v>1.0625</v>
      </c>
      <c r="H226" s="313">
        <v>4.4375</v>
      </c>
      <c r="I226" s="313">
        <v>4.125</v>
      </c>
      <c r="J226" s="47" t="s">
        <v>318</v>
      </c>
      <c r="K226" s="313">
        <v>8.875</v>
      </c>
      <c r="L226" s="313">
        <v>16.25</v>
      </c>
      <c r="M226" s="313">
        <v>8</v>
      </c>
      <c r="N226" s="313">
        <v>1124</v>
      </c>
      <c r="O226" s="47" t="s">
        <v>1338</v>
      </c>
      <c r="P226"/>
      <c r="Q226" s="47"/>
      <c r="R226" s="313"/>
      <c r="S226" s="64" t="s">
        <v>303</v>
      </c>
      <c r="T226" s="302" t="s">
        <v>625</v>
      </c>
      <c r="U226"/>
      <c r="V226"/>
      <c r="W226"/>
      <c r="X226"/>
      <c r="Y226" s="275" t="s">
        <v>1338</v>
      </c>
      <c r="AA226" s="313" t="s">
        <v>1338</v>
      </c>
      <c r="AB226">
        <v>1124</v>
      </c>
      <c r="AD226" s="313"/>
    </row>
    <row r="227" spans="2:30">
      <c r="B227" s="26"/>
      <c r="C227" s="63" t="s">
        <v>626</v>
      </c>
      <c r="D227" s="63" t="s">
        <v>306</v>
      </c>
      <c r="E227" s="313">
        <v>2.4375</v>
      </c>
      <c r="F227" s="313">
        <v>2.125</v>
      </c>
      <c r="G227" s="313">
        <v>0.9375</v>
      </c>
      <c r="H227" s="313">
        <v>4.3125</v>
      </c>
      <c r="I227" s="313">
        <v>4</v>
      </c>
      <c r="J227" s="41" t="s">
        <v>318</v>
      </c>
      <c r="K227" s="313">
        <v>8.875</v>
      </c>
      <c r="L227" s="313">
        <v>16.25</v>
      </c>
      <c r="M227" s="313">
        <v>8</v>
      </c>
      <c r="N227" s="313">
        <v>1124</v>
      </c>
      <c r="O227" s="41" t="s">
        <v>1338</v>
      </c>
      <c r="P227"/>
      <c r="Q227" s="41"/>
      <c r="R227" s="313"/>
      <c r="S227" s="63" t="s">
        <v>307</v>
      </c>
      <c r="T227" s="303" t="s">
        <v>307</v>
      </c>
      <c r="U227"/>
      <c r="V227"/>
      <c r="W227"/>
      <c r="X227"/>
      <c r="Y227" s="275" t="s">
        <v>1338</v>
      </c>
      <c r="AA227" s="313" t="s">
        <v>1338</v>
      </c>
      <c r="AB227">
        <v>1124</v>
      </c>
      <c r="AD227" s="313"/>
    </row>
    <row r="228" spans="2:30">
      <c r="B228" s="26"/>
      <c r="C228" s="64" t="s">
        <v>627</v>
      </c>
      <c r="D228" s="64" t="s">
        <v>301</v>
      </c>
      <c r="E228" s="313">
        <v>7.25</v>
      </c>
      <c r="F228" s="313">
        <v>4.4375</v>
      </c>
      <c r="G228" s="313">
        <v>1.1875</v>
      </c>
      <c r="H228" s="313">
        <v>9.625</v>
      </c>
      <c r="I228" s="313">
        <v>6.8125</v>
      </c>
      <c r="J228" s="47" t="s">
        <v>318</v>
      </c>
      <c r="K228" s="313">
        <v>9.625</v>
      </c>
      <c r="L228" s="313">
        <v>12.625</v>
      </c>
      <c r="M228" s="313">
        <v>2</v>
      </c>
      <c r="N228" s="313">
        <v>1125</v>
      </c>
      <c r="O228" s="47" t="s">
        <v>1338</v>
      </c>
      <c r="P228"/>
      <c r="Q228" s="47"/>
      <c r="R228" s="313"/>
      <c r="S228" s="64" t="s">
        <v>303</v>
      </c>
      <c r="T228" s="302" t="s">
        <v>628</v>
      </c>
      <c r="U228"/>
      <c r="V228"/>
      <c r="W228"/>
      <c r="X228"/>
      <c r="Y228" s="275" t="s">
        <v>1338</v>
      </c>
      <c r="AA228" s="313" t="s">
        <v>1338</v>
      </c>
      <c r="AB228">
        <v>1125</v>
      </c>
      <c r="AD228" s="313"/>
    </row>
    <row r="229" spans="2:30">
      <c r="B229" s="26"/>
      <c r="C229" s="63" t="s">
        <v>629</v>
      </c>
      <c r="D229" s="63" t="s">
        <v>306</v>
      </c>
      <c r="E229" s="313">
        <v>7.4375</v>
      </c>
      <c r="F229" s="313">
        <v>4.5625</v>
      </c>
      <c r="G229" s="313">
        <v>0.625</v>
      </c>
      <c r="H229" s="313">
        <v>8.6875</v>
      </c>
      <c r="I229" s="313">
        <v>5.8125</v>
      </c>
      <c r="J229" s="41" t="s">
        <v>318</v>
      </c>
      <c r="K229" s="313">
        <v>9.625</v>
      </c>
      <c r="L229" s="313">
        <v>12.625</v>
      </c>
      <c r="M229" s="313">
        <v>2</v>
      </c>
      <c r="N229" s="313">
        <v>1125</v>
      </c>
      <c r="O229" s="41" t="s">
        <v>1338</v>
      </c>
      <c r="P229"/>
      <c r="Q229" s="41"/>
      <c r="R229" s="313"/>
      <c r="S229" s="63" t="s">
        <v>307</v>
      </c>
      <c r="T229" s="303" t="s">
        <v>307</v>
      </c>
      <c r="U229"/>
      <c r="V229"/>
      <c r="W229"/>
      <c r="X229"/>
      <c r="Y229" s="275" t="s">
        <v>1338</v>
      </c>
      <c r="AA229" s="313" t="s">
        <v>1338</v>
      </c>
      <c r="AB229">
        <v>1125</v>
      </c>
      <c r="AD229" s="313"/>
    </row>
    <row r="230" spans="2:30">
      <c r="B230" s="26"/>
      <c r="C230" s="64" t="s">
        <v>630</v>
      </c>
      <c r="D230" s="64" t="s">
        <v>301</v>
      </c>
      <c r="E230" s="313">
        <v>3.875</v>
      </c>
      <c r="F230" s="313">
        <v>3.25</v>
      </c>
      <c r="G230" s="313">
        <v>2.3125</v>
      </c>
      <c r="H230" s="313">
        <v>8.5</v>
      </c>
      <c r="I230" s="313">
        <v>7.875</v>
      </c>
      <c r="J230" s="47" t="s">
        <v>302</v>
      </c>
      <c r="K230" s="313">
        <v>8.5</v>
      </c>
      <c r="L230" s="313">
        <v>7.875</v>
      </c>
      <c r="M230" s="313">
        <v>1</v>
      </c>
      <c r="N230" s="313">
        <v>1126</v>
      </c>
      <c r="O230" s="47" t="s">
        <v>1338</v>
      </c>
      <c r="P230"/>
      <c r="Q230" s="47"/>
      <c r="R230" s="313"/>
      <c r="S230" s="64" t="s">
        <v>303</v>
      </c>
      <c r="T230" s="302" t="s">
        <v>631</v>
      </c>
      <c r="U230"/>
      <c r="V230"/>
      <c r="W230"/>
      <c r="X230"/>
      <c r="Y230" s="275" t="s">
        <v>1338</v>
      </c>
      <c r="AA230" s="313" t="s">
        <v>1338</v>
      </c>
      <c r="AB230">
        <v>1126</v>
      </c>
      <c r="AD230" s="313"/>
    </row>
    <row r="231" spans="2:30">
      <c r="B231" s="26"/>
      <c r="C231" s="63" t="s">
        <v>632</v>
      </c>
      <c r="D231" s="63" t="s">
        <v>306</v>
      </c>
      <c r="E231" s="313">
        <v>4</v>
      </c>
      <c r="F231" s="313">
        <v>3.375</v>
      </c>
      <c r="G231" s="313">
        <v>0.875</v>
      </c>
      <c r="H231" s="313">
        <v>5.75</v>
      </c>
      <c r="I231" s="313">
        <v>5.125</v>
      </c>
      <c r="J231" s="41" t="s">
        <v>302</v>
      </c>
      <c r="K231" s="313">
        <v>5.75</v>
      </c>
      <c r="L231" s="313">
        <v>5.125</v>
      </c>
      <c r="M231" s="313">
        <v>1</v>
      </c>
      <c r="N231" s="313">
        <v>1126</v>
      </c>
      <c r="O231" s="41" t="s">
        <v>1338</v>
      </c>
      <c r="P231"/>
      <c r="Q231" s="41"/>
      <c r="R231" s="313"/>
      <c r="S231" s="63" t="s">
        <v>307</v>
      </c>
      <c r="T231" s="303" t="s">
        <v>307</v>
      </c>
      <c r="U231"/>
      <c r="V231"/>
      <c r="W231"/>
      <c r="X231"/>
      <c r="Y231" s="275" t="s">
        <v>1338</v>
      </c>
      <c r="AA231" s="313" t="s">
        <v>1338</v>
      </c>
      <c r="AB231">
        <v>1126</v>
      </c>
      <c r="AD231" s="313"/>
    </row>
    <row r="232" spans="2:30">
      <c r="B232" s="26"/>
      <c r="C232" s="64" t="s">
        <v>633</v>
      </c>
      <c r="D232" s="64" t="s">
        <v>301</v>
      </c>
      <c r="E232" s="313">
        <v>7.1875</v>
      </c>
      <c r="F232" s="313">
        <v>4.5</v>
      </c>
      <c r="G232" s="313">
        <v>1.875</v>
      </c>
      <c r="H232" s="313">
        <v>10.9375</v>
      </c>
      <c r="I232" s="313">
        <v>8.25</v>
      </c>
      <c r="J232" s="47" t="s">
        <v>318</v>
      </c>
      <c r="K232" s="313">
        <v>10.9375</v>
      </c>
      <c r="L232" s="313">
        <v>14.375</v>
      </c>
      <c r="M232" s="313">
        <v>2</v>
      </c>
      <c r="N232" s="313">
        <v>1127</v>
      </c>
      <c r="O232" s="47" t="s">
        <v>1338</v>
      </c>
      <c r="P232"/>
      <c r="Q232" s="47"/>
      <c r="R232" s="313"/>
      <c r="S232" s="64" t="s">
        <v>303</v>
      </c>
      <c r="T232" s="302" t="s">
        <v>634</v>
      </c>
      <c r="U232"/>
      <c r="V232"/>
      <c r="W232"/>
      <c r="X232"/>
      <c r="Y232" s="275" t="s">
        <v>1338</v>
      </c>
      <c r="AA232" s="313" t="s">
        <v>1338</v>
      </c>
      <c r="AB232">
        <v>1127</v>
      </c>
      <c r="AD232" s="313"/>
    </row>
    <row r="233" spans="2:30">
      <c r="B233" s="26"/>
      <c r="C233" s="63" t="s">
        <v>635</v>
      </c>
      <c r="D233" s="63" t="s">
        <v>306</v>
      </c>
      <c r="E233" s="313">
        <v>7.375</v>
      </c>
      <c r="F233" s="313">
        <v>4.625</v>
      </c>
      <c r="G233" s="313">
        <v>0.75</v>
      </c>
      <c r="H233" s="313">
        <v>8.875</v>
      </c>
      <c r="I233" s="313">
        <v>6.125</v>
      </c>
      <c r="J233" s="41" t="s">
        <v>318</v>
      </c>
      <c r="K233" s="313">
        <v>10.9375</v>
      </c>
      <c r="L233" s="313">
        <v>14.375</v>
      </c>
      <c r="M233" s="313">
        <v>2</v>
      </c>
      <c r="N233" s="313">
        <v>1127</v>
      </c>
      <c r="O233" s="41" t="s">
        <v>1338</v>
      </c>
      <c r="P233"/>
      <c r="Q233" s="41"/>
      <c r="R233" s="313"/>
      <c r="S233" s="63" t="s">
        <v>307</v>
      </c>
      <c r="T233" s="303" t="s">
        <v>307</v>
      </c>
      <c r="U233"/>
      <c r="V233"/>
      <c r="W233"/>
      <c r="X233"/>
      <c r="Y233" s="275" t="s">
        <v>1338</v>
      </c>
      <c r="AA233" s="313" t="s">
        <v>1338</v>
      </c>
      <c r="AB233">
        <v>1127</v>
      </c>
      <c r="AD233" s="313"/>
    </row>
    <row r="234" spans="2:30">
      <c r="B234" s="26"/>
      <c r="C234" s="64" t="s">
        <v>1881</v>
      </c>
      <c r="D234" s="64" t="s">
        <v>301</v>
      </c>
      <c r="E234" s="313">
        <v>2.4060000000000001</v>
      </c>
      <c r="F234" s="313">
        <v>1.9450000000000001</v>
      </c>
      <c r="G234" s="313">
        <v>1.5</v>
      </c>
      <c r="H234" s="313">
        <v>5.4060000000000006</v>
      </c>
      <c r="I234" s="313">
        <v>4.9450000000000003</v>
      </c>
      <c r="J234" s="47" t="s">
        <v>302</v>
      </c>
      <c r="K234" s="313">
        <v>39.344000000000001</v>
      </c>
      <c r="L234" s="313">
        <v>25.725000000000001</v>
      </c>
      <c r="M234" s="313">
        <v>35</v>
      </c>
      <c r="N234" s="313">
        <v>1128</v>
      </c>
      <c r="O234" s="47" t="s">
        <v>269</v>
      </c>
      <c r="P234"/>
      <c r="Q234" s="47"/>
      <c r="R234" s="313"/>
      <c r="S234" s="64"/>
      <c r="T234" s="302"/>
      <c r="U234"/>
      <c r="V234"/>
      <c r="W234"/>
      <c r="X234"/>
      <c r="Y234" s="275" t="s">
        <v>269</v>
      </c>
      <c r="AA234" s="313" t="s">
        <v>269</v>
      </c>
      <c r="AB234">
        <v>1128</v>
      </c>
      <c r="AC234" t="s">
        <v>2899</v>
      </c>
      <c r="AD234" s="313" t="s">
        <v>5649</v>
      </c>
    </row>
    <row r="235" spans="2:30">
      <c r="B235" s="26"/>
      <c r="C235" s="63" t="s">
        <v>1880</v>
      </c>
      <c r="D235" s="63" t="s">
        <v>306</v>
      </c>
      <c r="E235" s="313">
        <v>2.5</v>
      </c>
      <c r="F235" s="313">
        <v>2.0619999999999998</v>
      </c>
      <c r="G235" s="313">
        <v>0.625</v>
      </c>
      <c r="H235" s="313">
        <v>3.75</v>
      </c>
      <c r="I235" s="313">
        <v>3.3119999999999998</v>
      </c>
      <c r="J235" s="41" t="s">
        <v>302</v>
      </c>
      <c r="K235" s="313">
        <v>39.75</v>
      </c>
      <c r="L235" s="313">
        <v>24.687000000000001</v>
      </c>
      <c r="M235" s="313">
        <v>70</v>
      </c>
      <c r="N235" s="313">
        <v>1128</v>
      </c>
      <c r="O235" s="41" t="s">
        <v>269</v>
      </c>
      <c r="P235"/>
      <c r="Q235" s="41"/>
      <c r="R235" s="313"/>
      <c r="S235" s="63"/>
      <c r="T235" s="303"/>
      <c r="U235"/>
      <c r="V235"/>
      <c r="W235"/>
      <c r="X235"/>
      <c r="Y235" s="275" t="s">
        <v>269</v>
      </c>
      <c r="AA235" s="313" t="s">
        <v>269</v>
      </c>
      <c r="AB235">
        <v>1128</v>
      </c>
      <c r="AC235" t="s">
        <v>2899</v>
      </c>
      <c r="AD235" s="313" t="s">
        <v>5649</v>
      </c>
    </row>
    <row r="236" spans="2:30">
      <c r="B236" s="26"/>
      <c r="C236" s="64" t="s">
        <v>636</v>
      </c>
      <c r="D236" s="64" t="s">
        <v>301</v>
      </c>
      <c r="E236" s="313">
        <v>2.375</v>
      </c>
      <c r="F236" s="313">
        <v>1.9375</v>
      </c>
      <c r="G236" s="313">
        <v>1.5</v>
      </c>
      <c r="H236" s="313">
        <v>5.375</v>
      </c>
      <c r="I236" s="313">
        <v>4.9375</v>
      </c>
      <c r="J236" s="47" t="s">
        <v>302</v>
      </c>
      <c r="K236" s="313">
        <v>5.375</v>
      </c>
      <c r="L236" s="313">
        <v>9.875</v>
      </c>
      <c r="M236" s="313">
        <v>2</v>
      </c>
      <c r="N236" s="313">
        <v>1128</v>
      </c>
      <c r="O236" s="47" t="s">
        <v>1338</v>
      </c>
      <c r="P236"/>
      <c r="Q236" s="47"/>
      <c r="R236" s="313"/>
      <c r="S236" s="64" t="s">
        <v>309</v>
      </c>
      <c r="T236" s="302" t="s">
        <v>637</v>
      </c>
      <c r="U236"/>
      <c r="V236"/>
      <c r="W236"/>
      <c r="X236"/>
      <c r="Y236" s="275" t="s">
        <v>1338</v>
      </c>
      <c r="AA236" s="313" t="s">
        <v>1338</v>
      </c>
      <c r="AB236">
        <v>1128</v>
      </c>
      <c r="AC236" t="s">
        <v>2899</v>
      </c>
      <c r="AD236" s="313" t="s">
        <v>5649</v>
      </c>
    </row>
    <row r="237" spans="2:30">
      <c r="B237" s="26"/>
      <c r="C237" s="63" t="s">
        <v>1981</v>
      </c>
      <c r="D237" s="63" t="s">
        <v>306</v>
      </c>
      <c r="E237" s="313">
        <v>2.5</v>
      </c>
      <c r="F237" s="313">
        <v>2.0619999999999998</v>
      </c>
      <c r="G237" s="313">
        <v>0.625</v>
      </c>
      <c r="H237" s="313">
        <v>3.75</v>
      </c>
      <c r="I237" s="313">
        <v>3.3119999999999998</v>
      </c>
      <c r="J237" s="41" t="s">
        <v>302</v>
      </c>
      <c r="K237" s="313">
        <v>3.75</v>
      </c>
      <c r="L237" s="313">
        <v>6.6239999999999997</v>
      </c>
      <c r="M237" s="313">
        <v>2</v>
      </c>
      <c r="N237" s="313">
        <v>1128</v>
      </c>
      <c r="O237" s="41" t="s">
        <v>1338</v>
      </c>
      <c r="P237"/>
      <c r="Q237" s="41"/>
      <c r="R237" s="313"/>
      <c r="S237" s="63"/>
      <c r="T237" s="303"/>
      <c r="U237"/>
      <c r="V237"/>
      <c r="W237"/>
      <c r="X237"/>
      <c r="Y237" s="275" t="s">
        <v>1338</v>
      </c>
      <c r="AA237" s="313" t="s">
        <v>1338</v>
      </c>
      <c r="AB237">
        <v>1128</v>
      </c>
      <c r="AC237" t="s">
        <v>2899</v>
      </c>
      <c r="AD237" s="313" t="s">
        <v>5649</v>
      </c>
    </row>
    <row r="238" spans="2:30">
      <c r="B238" s="26"/>
      <c r="C238" s="64" t="s">
        <v>638</v>
      </c>
      <c r="D238" s="64" t="s">
        <v>301</v>
      </c>
      <c r="E238" s="313">
        <v>6.375</v>
      </c>
      <c r="F238" s="313">
        <v>3.4375</v>
      </c>
      <c r="G238" s="313">
        <v>1.0625</v>
      </c>
      <c r="H238" s="313">
        <v>8.5</v>
      </c>
      <c r="I238" s="313">
        <v>5.5625</v>
      </c>
      <c r="J238" s="47" t="s">
        <v>302</v>
      </c>
      <c r="K238" s="313">
        <v>8.5</v>
      </c>
      <c r="L238" s="313">
        <v>11.125</v>
      </c>
      <c r="M238" s="313">
        <v>2</v>
      </c>
      <c r="N238" s="313">
        <v>1130</v>
      </c>
      <c r="O238" s="47" t="s">
        <v>1338</v>
      </c>
      <c r="P238"/>
      <c r="Q238" s="47"/>
      <c r="R238" s="313"/>
      <c r="S238" s="64" t="s">
        <v>309</v>
      </c>
      <c r="T238" s="302" t="s">
        <v>639</v>
      </c>
      <c r="U238"/>
      <c r="V238"/>
      <c r="W238"/>
      <c r="X238"/>
      <c r="Y238" s="275" t="s">
        <v>1338</v>
      </c>
      <c r="AA238" s="313" t="s">
        <v>1338</v>
      </c>
      <c r="AB238">
        <v>1130</v>
      </c>
      <c r="AD238" s="313"/>
    </row>
    <row r="239" spans="2:30">
      <c r="B239" s="26"/>
      <c r="C239" s="63" t="s">
        <v>640</v>
      </c>
      <c r="D239" s="63" t="s">
        <v>301</v>
      </c>
      <c r="E239" s="313">
        <v>2.6875</v>
      </c>
      <c r="F239" s="313">
        <v>2.25</v>
      </c>
      <c r="G239" s="313">
        <v>0.875</v>
      </c>
      <c r="H239" s="313">
        <v>4.4375</v>
      </c>
      <c r="I239" s="313">
        <v>4</v>
      </c>
      <c r="J239" s="41" t="s">
        <v>302</v>
      </c>
      <c r="K239" s="313">
        <v>8.875</v>
      </c>
      <c r="L239" s="313">
        <v>8</v>
      </c>
      <c r="M239" s="313">
        <v>4</v>
      </c>
      <c r="N239" s="313">
        <v>1131</v>
      </c>
      <c r="O239" s="41" t="s">
        <v>1338</v>
      </c>
      <c r="P239"/>
      <c r="Q239" s="41"/>
      <c r="R239" s="313"/>
      <c r="S239" s="63" t="s">
        <v>303</v>
      </c>
      <c r="T239" s="303" t="s">
        <v>641</v>
      </c>
      <c r="U239"/>
      <c r="V239"/>
      <c r="W239"/>
      <c r="X239"/>
      <c r="Y239" s="275" t="s">
        <v>1338</v>
      </c>
      <c r="AA239" s="313" t="s">
        <v>1338</v>
      </c>
      <c r="AB239">
        <v>1131</v>
      </c>
      <c r="AD239" s="313"/>
    </row>
    <row r="240" spans="2:30">
      <c r="B240" s="26"/>
      <c r="C240" s="64" t="s">
        <v>642</v>
      </c>
      <c r="D240" s="64" t="s">
        <v>306</v>
      </c>
      <c r="E240" s="313">
        <v>2.8125</v>
      </c>
      <c r="F240" s="313">
        <v>2.375</v>
      </c>
      <c r="G240" s="313">
        <v>0.625</v>
      </c>
      <c r="H240" s="313">
        <v>4.0625</v>
      </c>
      <c r="I240" s="313">
        <v>3.625</v>
      </c>
      <c r="J240" s="47" t="s">
        <v>302</v>
      </c>
      <c r="K240" s="313">
        <v>8.125</v>
      </c>
      <c r="L240" s="313">
        <v>7.25</v>
      </c>
      <c r="M240" s="313">
        <v>4</v>
      </c>
      <c r="N240" s="313">
        <v>1131</v>
      </c>
      <c r="O240" s="47" t="s">
        <v>1338</v>
      </c>
      <c r="P240"/>
      <c r="Q240" s="47"/>
      <c r="R240" s="313"/>
      <c r="S240" s="64" t="s">
        <v>307</v>
      </c>
      <c r="T240" s="302" t="s">
        <v>307</v>
      </c>
      <c r="U240"/>
      <c r="V240"/>
      <c r="W240"/>
      <c r="X240"/>
      <c r="Y240" s="275" t="s">
        <v>1338</v>
      </c>
      <c r="AA240" s="313" t="s">
        <v>1338</v>
      </c>
      <c r="AB240">
        <v>1131</v>
      </c>
      <c r="AD240" s="313"/>
    </row>
    <row r="241" spans="2:30">
      <c r="B241" s="26"/>
      <c r="C241" s="63" t="s">
        <v>643</v>
      </c>
      <c r="D241" s="63" t="s">
        <v>301</v>
      </c>
      <c r="E241" s="313">
        <v>2.3125</v>
      </c>
      <c r="F241" s="313">
        <v>1.8125</v>
      </c>
      <c r="G241" s="313">
        <v>0.875</v>
      </c>
      <c r="H241" s="313">
        <v>4.0625</v>
      </c>
      <c r="I241" s="313">
        <v>3.5625</v>
      </c>
      <c r="J241" s="41" t="s">
        <v>302</v>
      </c>
      <c r="K241" s="313">
        <v>8.125</v>
      </c>
      <c r="L241" s="313">
        <v>7.125</v>
      </c>
      <c r="M241" s="313">
        <v>4</v>
      </c>
      <c r="N241" s="313">
        <v>1132</v>
      </c>
      <c r="O241" s="41" t="s">
        <v>1338</v>
      </c>
      <c r="P241"/>
      <c r="Q241" s="41"/>
      <c r="R241" s="313"/>
      <c r="S241" s="63" t="s">
        <v>303</v>
      </c>
      <c r="T241" s="303" t="s">
        <v>644</v>
      </c>
      <c r="U241"/>
      <c r="V241"/>
      <c r="W241"/>
      <c r="X241"/>
      <c r="Y241" s="275" t="s">
        <v>1338</v>
      </c>
      <c r="AA241" s="313" t="s">
        <v>1338</v>
      </c>
      <c r="AB241">
        <v>1132</v>
      </c>
      <c r="AD241" s="313"/>
    </row>
    <row r="242" spans="2:30">
      <c r="B242" s="26"/>
      <c r="C242" s="64" t="s">
        <v>645</v>
      </c>
      <c r="D242" s="64" t="s">
        <v>306</v>
      </c>
      <c r="E242" s="313">
        <v>2.4375</v>
      </c>
      <c r="F242" s="313">
        <v>1.9375</v>
      </c>
      <c r="G242" s="313">
        <v>0.625</v>
      </c>
      <c r="H242" s="313">
        <v>3.6875</v>
      </c>
      <c r="I242" s="313">
        <v>3.1875</v>
      </c>
      <c r="J242" s="47" t="s">
        <v>302</v>
      </c>
      <c r="K242" s="313">
        <v>7.375</v>
      </c>
      <c r="L242" s="313">
        <v>6.375</v>
      </c>
      <c r="M242" s="313">
        <v>4</v>
      </c>
      <c r="N242" s="313">
        <v>1132</v>
      </c>
      <c r="O242" s="47" t="s">
        <v>1338</v>
      </c>
      <c r="P242"/>
      <c r="Q242" s="47"/>
      <c r="R242" s="313"/>
      <c r="S242" s="64" t="s">
        <v>307</v>
      </c>
      <c r="T242" s="302" t="s">
        <v>307</v>
      </c>
      <c r="U242"/>
      <c r="V242"/>
      <c r="W242"/>
      <c r="X242"/>
      <c r="Y242" s="275" t="s">
        <v>1338</v>
      </c>
      <c r="AA242" s="313" t="s">
        <v>1338</v>
      </c>
      <c r="AB242">
        <v>1132</v>
      </c>
      <c r="AD242" s="313"/>
    </row>
    <row r="243" spans="2:30">
      <c r="B243" s="26"/>
      <c r="C243" s="63" t="s">
        <v>1901</v>
      </c>
      <c r="D243" s="63" t="s">
        <v>301</v>
      </c>
      <c r="E243" s="313">
        <v>1.5309999999999999</v>
      </c>
      <c r="F243" s="313">
        <v>1.5309999999999999</v>
      </c>
      <c r="G243" s="313">
        <v>0.75</v>
      </c>
      <c r="H243" s="313">
        <v>3.0309999999999997</v>
      </c>
      <c r="I243" s="313">
        <v>3.0309999999999997</v>
      </c>
      <c r="J243" s="41" t="s">
        <v>302</v>
      </c>
      <c r="K243" s="313">
        <v>39.125</v>
      </c>
      <c r="L243" s="313">
        <v>26</v>
      </c>
      <c r="M243" s="313">
        <v>96</v>
      </c>
      <c r="N243" s="313">
        <v>1134</v>
      </c>
      <c r="O243" s="41" t="s">
        <v>269</v>
      </c>
      <c r="P243"/>
      <c r="Q243" s="41"/>
      <c r="R243" s="313"/>
      <c r="S243" s="63"/>
      <c r="T243" s="303"/>
      <c r="U243"/>
      <c r="V243"/>
      <c r="W243"/>
      <c r="X243"/>
      <c r="Y243" s="275" t="s">
        <v>269</v>
      </c>
      <c r="AA243" s="313" t="s">
        <v>269</v>
      </c>
      <c r="AB243">
        <v>1134</v>
      </c>
      <c r="AC243" t="s">
        <v>2846</v>
      </c>
      <c r="AD243" s="313" t="s">
        <v>5643</v>
      </c>
    </row>
    <row r="244" spans="2:30">
      <c r="B244" s="26"/>
      <c r="C244" s="64" t="s">
        <v>1918</v>
      </c>
      <c r="D244" s="64" t="s">
        <v>306</v>
      </c>
      <c r="E244" s="313">
        <v>1.71875</v>
      </c>
      <c r="F244" s="313">
        <v>1.71875</v>
      </c>
      <c r="G244" s="313">
        <v>0.875</v>
      </c>
      <c r="H244" s="313">
        <v>3.46875</v>
      </c>
      <c r="I244" s="313">
        <v>3.46875</v>
      </c>
      <c r="J244" s="47" t="s">
        <v>302</v>
      </c>
      <c r="K244" s="313">
        <v>30</v>
      </c>
      <c r="L244" s="313">
        <v>18</v>
      </c>
      <c r="M244" s="313">
        <v>40</v>
      </c>
      <c r="N244" s="313">
        <v>1134</v>
      </c>
      <c r="O244" s="47" t="s">
        <v>269</v>
      </c>
      <c r="P244"/>
      <c r="Q244" s="47"/>
      <c r="R244" s="313"/>
      <c r="S244" s="64"/>
      <c r="T244" s="302"/>
      <c r="U244"/>
      <c r="V244"/>
      <c r="W244"/>
      <c r="X244"/>
      <c r="Y244" s="275" t="s">
        <v>269</v>
      </c>
      <c r="AA244" s="313" t="s">
        <v>269</v>
      </c>
      <c r="AB244">
        <v>1134</v>
      </c>
      <c r="AC244" t="s">
        <v>2846</v>
      </c>
      <c r="AD244" s="313" t="s">
        <v>5643</v>
      </c>
    </row>
    <row r="245" spans="2:30">
      <c r="B245" s="26"/>
      <c r="C245" s="63" t="s">
        <v>646</v>
      </c>
      <c r="D245" s="63" t="s">
        <v>301</v>
      </c>
      <c r="E245" s="313">
        <v>1.5</v>
      </c>
      <c r="F245" s="313">
        <v>1.5</v>
      </c>
      <c r="G245" s="313">
        <v>0.75</v>
      </c>
      <c r="H245" s="313">
        <v>3</v>
      </c>
      <c r="I245" s="313">
        <v>3</v>
      </c>
      <c r="J245" s="41" t="s">
        <v>302</v>
      </c>
      <c r="K245" s="313">
        <v>6</v>
      </c>
      <c r="L245" s="313">
        <v>9</v>
      </c>
      <c r="M245" s="313">
        <v>6</v>
      </c>
      <c r="N245" s="313">
        <v>1134</v>
      </c>
      <c r="O245" s="41" t="s">
        <v>1338</v>
      </c>
      <c r="P245"/>
      <c r="Q245" s="41"/>
      <c r="R245" s="313"/>
      <c r="S245" s="63" t="s">
        <v>303</v>
      </c>
      <c r="T245" s="303" t="s">
        <v>647</v>
      </c>
      <c r="U245"/>
      <c r="V245"/>
      <c r="W245"/>
      <c r="X245"/>
      <c r="Y245" s="275" t="s">
        <v>1338</v>
      </c>
      <c r="AA245" s="313" t="s">
        <v>1338</v>
      </c>
      <c r="AB245">
        <v>1134</v>
      </c>
      <c r="AC245" t="s">
        <v>2846</v>
      </c>
      <c r="AD245" s="313" t="s">
        <v>5643</v>
      </c>
    </row>
    <row r="246" spans="2:30">
      <c r="B246" s="26"/>
      <c r="C246" s="64" t="s">
        <v>648</v>
      </c>
      <c r="D246" s="64" t="s">
        <v>306</v>
      </c>
      <c r="E246" s="313">
        <v>1.625</v>
      </c>
      <c r="F246" s="313">
        <v>1.625</v>
      </c>
      <c r="G246" s="313">
        <v>0.875</v>
      </c>
      <c r="H246" s="313">
        <v>3.375</v>
      </c>
      <c r="I246" s="313">
        <v>3.375</v>
      </c>
      <c r="J246" s="47" t="s">
        <v>302</v>
      </c>
      <c r="K246" s="313">
        <v>6.75</v>
      </c>
      <c r="L246" s="313">
        <v>10.125</v>
      </c>
      <c r="M246" s="313">
        <v>6</v>
      </c>
      <c r="N246" s="313">
        <v>1134</v>
      </c>
      <c r="O246" s="47" t="s">
        <v>1338</v>
      </c>
      <c r="P246"/>
      <c r="Q246" s="47"/>
      <c r="R246" s="313"/>
      <c r="S246" s="64" t="s">
        <v>307</v>
      </c>
      <c r="T246" s="302" t="s">
        <v>307</v>
      </c>
      <c r="U246"/>
      <c r="V246"/>
      <c r="W246"/>
      <c r="X246"/>
      <c r="Y246" s="275" t="s">
        <v>1338</v>
      </c>
      <c r="AA246" s="313" t="s">
        <v>1338</v>
      </c>
      <c r="AB246">
        <v>1134</v>
      </c>
      <c r="AC246" t="s">
        <v>2846</v>
      </c>
      <c r="AD246" s="313" t="s">
        <v>5643</v>
      </c>
    </row>
    <row r="247" spans="2:30">
      <c r="B247" s="26"/>
      <c r="C247" s="63" t="s">
        <v>649</v>
      </c>
      <c r="D247" s="63" t="s">
        <v>489</v>
      </c>
      <c r="E247" s="313">
        <v>1.5</v>
      </c>
      <c r="F247" s="313">
        <v>1.5</v>
      </c>
      <c r="G247" s="313">
        <v>0.375</v>
      </c>
      <c r="H247" s="313">
        <v>2.25</v>
      </c>
      <c r="I247" s="313">
        <v>2.25</v>
      </c>
      <c r="J247" s="41" t="s">
        <v>302</v>
      </c>
      <c r="K247" s="313">
        <v>5</v>
      </c>
      <c r="L247" s="313">
        <v>10</v>
      </c>
      <c r="M247" s="313">
        <v>8</v>
      </c>
      <c r="N247" s="313">
        <v>1134</v>
      </c>
      <c r="O247" s="41" t="s">
        <v>1338</v>
      </c>
      <c r="P247"/>
      <c r="Q247" s="41"/>
      <c r="R247" s="313"/>
      <c r="S247" s="63" t="s">
        <v>307</v>
      </c>
      <c r="T247" s="303" t="s">
        <v>307</v>
      </c>
      <c r="U247"/>
      <c r="V247"/>
      <c r="W247"/>
      <c r="X247"/>
      <c r="Y247" s="275" t="s">
        <v>1338</v>
      </c>
      <c r="AA247" s="313" t="s">
        <v>1338</v>
      </c>
      <c r="AB247">
        <v>1134</v>
      </c>
      <c r="AC247" t="s">
        <v>2846</v>
      </c>
      <c r="AD247" s="313" t="s">
        <v>5643</v>
      </c>
    </row>
    <row r="248" spans="2:30">
      <c r="B248" s="26"/>
      <c r="C248" s="64" t="s">
        <v>1847</v>
      </c>
      <c r="D248" s="64" t="s">
        <v>306</v>
      </c>
      <c r="E248" s="313">
        <v>1.71875</v>
      </c>
      <c r="F248" s="313">
        <v>1.71875</v>
      </c>
      <c r="G248" s="313">
        <v>0.875</v>
      </c>
      <c r="H248" s="313">
        <v>3.46875</v>
      </c>
      <c r="I248" s="313">
        <v>3.46875</v>
      </c>
      <c r="J248" s="47" t="s">
        <v>302</v>
      </c>
      <c r="K248" s="313">
        <v>3.46875</v>
      </c>
      <c r="L248" s="313">
        <v>3.46875</v>
      </c>
      <c r="M248" s="313">
        <v>1</v>
      </c>
      <c r="N248" s="313">
        <v>1134</v>
      </c>
      <c r="O248" s="47" t="s">
        <v>1338</v>
      </c>
      <c r="P248"/>
      <c r="Q248" s="47"/>
      <c r="R248" s="313"/>
      <c r="S248" s="64"/>
      <c r="T248" s="302"/>
      <c r="U248"/>
      <c r="V248"/>
      <c r="W248"/>
      <c r="X248"/>
      <c r="Y248" s="275" t="s">
        <v>1338</v>
      </c>
      <c r="AA248" s="313" t="s">
        <v>1338</v>
      </c>
      <c r="AB248">
        <v>1134</v>
      </c>
      <c r="AC248" t="s">
        <v>2846</v>
      </c>
      <c r="AD248" s="313" t="s">
        <v>5643</v>
      </c>
    </row>
    <row r="249" spans="2:30">
      <c r="B249" s="26"/>
      <c r="C249" s="63" t="s">
        <v>650</v>
      </c>
      <c r="D249" s="63" t="s">
        <v>301</v>
      </c>
      <c r="E249" s="313">
        <v>8</v>
      </c>
      <c r="F249" s="313">
        <v>2.375</v>
      </c>
      <c r="G249" s="313">
        <v>1</v>
      </c>
      <c r="H249" s="313">
        <v>10</v>
      </c>
      <c r="I249" s="313">
        <v>4.375</v>
      </c>
      <c r="J249" s="41" t="s">
        <v>318</v>
      </c>
      <c r="K249" s="313">
        <v>10.1875</v>
      </c>
      <c r="L249" s="313">
        <v>8.875</v>
      </c>
      <c r="M249" s="313">
        <v>2</v>
      </c>
      <c r="N249" s="313">
        <v>1135</v>
      </c>
      <c r="O249" s="41" t="s">
        <v>1338</v>
      </c>
      <c r="P249"/>
      <c r="Q249" s="41"/>
      <c r="R249" s="313"/>
      <c r="S249" s="63" t="s">
        <v>303</v>
      </c>
      <c r="T249" s="303" t="s">
        <v>651</v>
      </c>
      <c r="U249"/>
      <c r="V249"/>
      <c r="W249"/>
      <c r="X249"/>
      <c r="Y249" s="275" t="s">
        <v>1338</v>
      </c>
      <c r="AA249" s="313" t="s">
        <v>1338</v>
      </c>
      <c r="AB249">
        <v>1135</v>
      </c>
      <c r="AD249" s="313"/>
    </row>
    <row r="250" spans="2:30">
      <c r="B250" s="26"/>
      <c r="C250" s="64" t="s">
        <v>652</v>
      </c>
      <c r="D250" s="64" t="s">
        <v>306</v>
      </c>
      <c r="E250" s="313">
        <v>8.1875</v>
      </c>
      <c r="F250" s="313">
        <v>2.5</v>
      </c>
      <c r="G250" s="313">
        <v>1</v>
      </c>
      <c r="H250" s="313">
        <v>10.1875</v>
      </c>
      <c r="I250" s="313">
        <v>4.5</v>
      </c>
      <c r="J250" s="47" t="s">
        <v>318</v>
      </c>
      <c r="K250" s="313">
        <v>10.1875</v>
      </c>
      <c r="L250" s="313">
        <v>8.875</v>
      </c>
      <c r="M250" s="313">
        <v>2</v>
      </c>
      <c r="N250" s="313">
        <v>1135</v>
      </c>
      <c r="O250" s="47" t="s">
        <v>1338</v>
      </c>
      <c r="P250"/>
      <c r="Q250" s="47"/>
      <c r="R250" s="313"/>
      <c r="S250" s="64" t="s">
        <v>307</v>
      </c>
      <c r="T250" s="302" t="s">
        <v>307</v>
      </c>
      <c r="U250"/>
      <c r="V250"/>
      <c r="W250"/>
      <c r="X250"/>
      <c r="Y250" s="275" t="s">
        <v>1338</v>
      </c>
      <c r="AA250" s="313" t="s">
        <v>1338</v>
      </c>
      <c r="AB250">
        <v>1135</v>
      </c>
      <c r="AD250" s="313"/>
    </row>
    <row r="251" spans="2:30">
      <c r="B251" s="26"/>
      <c r="C251" s="63" t="s">
        <v>653</v>
      </c>
      <c r="D251" s="63" t="s">
        <v>301</v>
      </c>
      <c r="E251" s="313">
        <v>3.5625</v>
      </c>
      <c r="F251" s="313">
        <v>2.8125</v>
      </c>
      <c r="G251" s="313">
        <v>1.375</v>
      </c>
      <c r="H251" s="313">
        <v>6.3125</v>
      </c>
      <c r="I251" s="313">
        <v>5.5625</v>
      </c>
      <c r="J251" s="41" t="s">
        <v>302</v>
      </c>
      <c r="K251" s="313">
        <v>6.3125</v>
      </c>
      <c r="L251" s="313">
        <v>11.125</v>
      </c>
      <c r="M251" s="313">
        <v>2</v>
      </c>
      <c r="N251" s="313">
        <v>1136</v>
      </c>
      <c r="O251" s="41" t="s">
        <v>1338</v>
      </c>
      <c r="P251"/>
      <c r="Q251" s="41"/>
      <c r="R251" s="313"/>
      <c r="S251" s="63" t="s">
        <v>303</v>
      </c>
      <c r="T251" s="303" t="s">
        <v>654</v>
      </c>
      <c r="U251"/>
      <c r="V251"/>
      <c r="W251"/>
      <c r="X251"/>
      <c r="Y251" s="275" t="s">
        <v>1338</v>
      </c>
      <c r="AA251" s="313" t="s">
        <v>1338</v>
      </c>
      <c r="AB251">
        <v>1136</v>
      </c>
      <c r="AD251" s="313"/>
    </row>
    <row r="252" spans="2:30">
      <c r="B252" s="26"/>
      <c r="C252" s="64" t="s">
        <v>655</v>
      </c>
      <c r="D252" s="64" t="s">
        <v>306</v>
      </c>
      <c r="E252" s="313">
        <v>3.6875</v>
      </c>
      <c r="F252" s="313">
        <v>2.9375</v>
      </c>
      <c r="G252" s="313">
        <v>0.4375</v>
      </c>
      <c r="H252" s="313">
        <v>4.5625</v>
      </c>
      <c r="I252" s="313">
        <v>3.8125</v>
      </c>
      <c r="J252" s="47" t="s">
        <v>302</v>
      </c>
      <c r="K252" s="313">
        <v>9.125</v>
      </c>
      <c r="L252" s="313">
        <v>7.625</v>
      </c>
      <c r="M252" s="313">
        <v>4</v>
      </c>
      <c r="N252" s="313">
        <v>1136</v>
      </c>
      <c r="O252" s="47" t="s">
        <v>1338</v>
      </c>
      <c r="P252"/>
      <c r="Q252" s="47"/>
      <c r="R252" s="313"/>
      <c r="S252" s="64" t="s">
        <v>307</v>
      </c>
      <c r="T252" s="302" t="s">
        <v>307</v>
      </c>
      <c r="U252"/>
      <c r="V252"/>
      <c r="W252"/>
      <c r="X252"/>
      <c r="Y252" s="275" t="s">
        <v>1338</v>
      </c>
      <c r="AA252" s="313" t="s">
        <v>1338</v>
      </c>
      <c r="AB252">
        <v>1136</v>
      </c>
      <c r="AD252" s="313"/>
    </row>
    <row r="253" spans="2:30">
      <c r="B253" s="26"/>
      <c r="C253" s="63" t="s">
        <v>656</v>
      </c>
      <c r="D253" s="63" t="s">
        <v>301</v>
      </c>
      <c r="E253" s="313">
        <v>5.1875</v>
      </c>
      <c r="F253" s="313">
        <v>1.3125</v>
      </c>
      <c r="G253" s="313">
        <v>0.4375</v>
      </c>
      <c r="H253" s="313">
        <v>6.0625</v>
      </c>
      <c r="I253" s="313">
        <v>2.1875</v>
      </c>
      <c r="J253" s="41" t="s">
        <v>302</v>
      </c>
      <c r="K253" s="313">
        <v>6.0625</v>
      </c>
      <c r="L253" s="313">
        <v>4.375</v>
      </c>
      <c r="M253" s="313">
        <v>2</v>
      </c>
      <c r="N253" s="313">
        <v>1137</v>
      </c>
      <c r="O253" s="41" t="s">
        <v>1338</v>
      </c>
      <c r="P253"/>
      <c r="Q253" s="41"/>
      <c r="R253" s="313"/>
      <c r="S253" s="63" t="s">
        <v>303</v>
      </c>
      <c r="T253" s="303" t="s">
        <v>657</v>
      </c>
      <c r="U253"/>
      <c r="V253"/>
      <c r="W253"/>
      <c r="X253"/>
      <c r="Y253" s="275" t="s">
        <v>1338</v>
      </c>
      <c r="AA253" s="313" t="s">
        <v>1338</v>
      </c>
      <c r="AB253">
        <v>1137</v>
      </c>
      <c r="AD253" s="313"/>
    </row>
    <row r="254" spans="2:30">
      <c r="B254" s="26"/>
      <c r="C254" s="64" t="s">
        <v>658</v>
      </c>
      <c r="D254" s="64" t="s">
        <v>306</v>
      </c>
      <c r="E254" s="313">
        <v>5.375</v>
      </c>
      <c r="F254" s="313">
        <v>1.4375</v>
      </c>
      <c r="G254" s="313">
        <v>0.5625</v>
      </c>
      <c r="H254" s="313">
        <v>6.5</v>
      </c>
      <c r="I254" s="313">
        <v>2.5625</v>
      </c>
      <c r="J254" s="47" t="s">
        <v>302</v>
      </c>
      <c r="K254" s="313">
        <v>6.5</v>
      </c>
      <c r="L254" s="313">
        <v>5.125</v>
      </c>
      <c r="M254" s="313">
        <v>2</v>
      </c>
      <c r="N254" s="313">
        <v>1137</v>
      </c>
      <c r="O254" s="47" t="s">
        <v>1338</v>
      </c>
      <c r="P254"/>
      <c r="Q254" s="47"/>
      <c r="R254" s="313"/>
      <c r="S254" s="64" t="s">
        <v>307</v>
      </c>
      <c r="T254" s="302" t="s">
        <v>307</v>
      </c>
      <c r="U254"/>
      <c r="V254"/>
      <c r="W254"/>
      <c r="X254"/>
      <c r="Y254" s="275" t="s">
        <v>1338</v>
      </c>
      <c r="AA254" s="313" t="s">
        <v>1338</v>
      </c>
      <c r="AB254">
        <v>1137</v>
      </c>
      <c r="AD254" s="313"/>
    </row>
    <row r="255" spans="2:30">
      <c r="B255" s="26"/>
      <c r="C255" s="63" t="s">
        <v>659</v>
      </c>
      <c r="D255" s="63" t="s">
        <v>301</v>
      </c>
      <c r="E255" s="313">
        <v>8.1875</v>
      </c>
      <c r="F255" s="313">
        <v>2.375</v>
      </c>
      <c r="G255" s="313">
        <v>1.0625</v>
      </c>
      <c r="H255" s="313">
        <v>10.3125</v>
      </c>
      <c r="I255" s="313">
        <v>4.5</v>
      </c>
      <c r="J255" s="41" t="s">
        <v>318</v>
      </c>
      <c r="K255" s="313">
        <v>10.3125</v>
      </c>
      <c r="L255" s="313">
        <v>8.25</v>
      </c>
      <c r="M255" s="313">
        <v>2</v>
      </c>
      <c r="N255" s="313">
        <v>1138</v>
      </c>
      <c r="O255" s="41" t="s">
        <v>1338</v>
      </c>
      <c r="P255"/>
      <c r="Q255" s="41"/>
      <c r="R255" s="313"/>
      <c r="S255" s="63" t="s">
        <v>303</v>
      </c>
      <c r="T255" s="303" t="s">
        <v>660</v>
      </c>
      <c r="U255"/>
      <c r="V255"/>
      <c r="W255"/>
      <c r="X255"/>
      <c r="Y255" s="275" t="s">
        <v>1338</v>
      </c>
      <c r="AA255" s="313" t="s">
        <v>1338</v>
      </c>
      <c r="AB255">
        <v>1138</v>
      </c>
      <c r="AD255" s="313"/>
    </row>
    <row r="256" spans="2:30">
      <c r="B256" s="26"/>
      <c r="C256" s="64" t="s">
        <v>661</v>
      </c>
      <c r="D256" s="64" t="s">
        <v>306</v>
      </c>
      <c r="E256" s="313">
        <v>8.375</v>
      </c>
      <c r="F256" s="313">
        <v>2.5</v>
      </c>
      <c r="G256" s="313">
        <v>0.625</v>
      </c>
      <c r="H256" s="313">
        <v>9.625</v>
      </c>
      <c r="I256" s="313">
        <v>3.75</v>
      </c>
      <c r="J256" s="47" t="s">
        <v>318</v>
      </c>
      <c r="K256" s="313">
        <v>10.3125</v>
      </c>
      <c r="L256" s="313">
        <v>8.25</v>
      </c>
      <c r="M256" s="313">
        <v>2</v>
      </c>
      <c r="N256" s="313">
        <v>1138</v>
      </c>
      <c r="O256" s="47" t="s">
        <v>1338</v>
      </c>
      <c r="P256"/>
      <c r="Q256" s="47"/>
      <c r="R256" s="313"/>
      <c r="S256" s="64" t="s">
        <v>307</v>
      </c>
      <c r="T256" s="302" t="s">
        <v>307</v>
      </c>
      <c r="U256"/>
      <c r="V256"/>
      <c r="W256"/>
      <c r="X256"/>
      <c r="Y256" s="275" t="s">
        <v>1338</v>
      </c>
      <c r="AA256" s="313" t="s">
        <v>1338</v>
      </c>
      <c r="AB256">
        <v>1138</v>
      </c>
      <c r="AD256" s="313"/>
    </row>
    <row r="257" spans="2:30">
      <c r="B257" s="26"/>
      <c r="C257" s="63" t="s">
        <v>662</v>
      </c>
      <c r="D257" s="63" t="s">
        <v>301</v>
      </c>
      <c r="E257" s="313">
        <v>2.375</v>
      </c>
      <c r="F257" s="313">
        <v>1.625</v>
      </c>
      <c r="G257" s="313">
        <v>1.1875</v>
      </c>
      <c r="H257" s="313">
        <v>4.75</v>
      </c>
      <c r="I257" s="313">
        <v>4</v>
      </c>
      <c r="J257" s="41" t="s">
        <v>302</v>
      </c>
      <c r="K257" s="313">
        <v>4.75</v>
      </c>
      <c r="L257" s="313">
        <v>8</v>
      </c>
      <c r="M257" s="313">
        <v>2</v>
      </c>
      <c r="N257" s="313">
        <v>1139</v>
      </c>
      <c r="O257" s="41" t="s">
        <v>1338</v>
      </c>
      <c r="P257"/>
      <c r="Q257" s="41"/>
      <c r="R257" s="313"/>
      <c r="S257" s="63" t="s">
        <v>309</v>
      </c>
      <c r="T257" s="303" t="s">
        <v>663</v>
      </c>
      <c r="U257"/>
      <c r="V257"/>
      <c r="W257"/>
      <c r="X257"/>
      <c r="Y257" s="275" t="s">
        <v>1338</v>
      </c>
      <c r="AA257" s="313" t="s">
        <v>1338</v>
      </c>
      <c r="AB257">
        <v>1139</v>
      </c>
      <c r="AC257" t="s">
        <v>2846</v>
      </c>
      <c r="AD257" s="313" t="s">
        <v>5643</v>
      </c>
    </row>
    <row r="258" spans="2:30">
      <c r="B258" s="26"/>
      <c r="C258" s="64" t="s">
        <v>664</v>
      </c>
      <c r="D258" s="64" t="s">
        <v>301</v>
      </c>
      <c r="E258" s="313">
        <v>4.625</v>
      </c>
      <c r="F258" s="313">
        <v>3.5</v>
      </c>
      <c r="G258" s="313">
        <v>2.1875</v>
      </c>
      <c r="H258" s="313">
        <v>9</v>
      </c>
      <c r="I258" s="313">
        <v>7.875</v>
      </c>
      <c r="J258" s="47" t="s">
        <v>302</v>
      </c>
      <c r="K258" s="313">
        <v>9</v>
      </c>
      <c r="L258" s="313">
        <v>7.875</v>
      </c>
      <c r="M258" s="313">
        <v>1</v>
      </c>
      <c r="N258" s="313">
        <v>1140</v>
      </c>
      <c r="O258" s="47" t="s">
        <v>1338</v>
      </c>
      <c r="P258"/>
      <c r="Q258" s="47"/>
      <c r="R258" s="313"/>
      <c r="S258" s="64" t="s">
        <v>309</v>
      </c>
      <c r="T258" s="302" t="s">
        <v>665</v>
      </c>
      <c r="U258"/>
      <c r="V258"/>
      <c r="W258"/>
      <c r="X258"/>
      <c r="Y258" s="275" t="s">
        <v>1338</v>
      </c>
      <c r="AA258" s="313" t="s">
        <v>1338</v>
      </c>
      <c r="AB258">
        <v>1140</v>
      </c>
      <c r="AD258" s="313"/>
    </row>
    <row r="259" spans="2:30">
      <c r="B259" s="26"/>
      <c r="C259" s="63" t="s">
        <v>666</v>
      </c>
      <c r="D259" s="63" t="s">
        <v>301</v>
      </c>
      <c r="E259" s="313">
        <v>7.25</v>
      </c>
      <c r="F259" s="313">
        <v>4.5</v>
      </c>
      <c r="G259" s="313">
        <v>1.6875</v>
      </c>
      <c r="H259" s="313">
        <v>10.625</v>
      </c>
      <c r="I259" s="313">
        <v>7.875</v>
      </c>
      <c r="J259" s="41" t="s">
        <v>302</v>
      </c>
      <c r="K259" s="313">
        <v>10.625</v>
      </c>
      <c r="L259" s="313">
        <v>7.875</v>
      </c>
      <c r="M259" s="313">
        <v>1</v>
      </c>
      <c r="N259" s="313">
        <v>1141</v>
      </c>
      <c r="O259" s="41" t="s">
        <v>1338</v>
      </c>
      <c r="P259"/>
      <c r="Q259" s="41"/>
      <c r="R259" s="313"/>
      <c r="S259" s="63" t="s">
        <v>303</v>
      </c>
      <c r="T259" s="303" t="s">
        <v>667</v>
      </c>
      <c r="U259"/>
      <c r="V259"/>
      <c r="W259"/>
      <c r="X259"/>
      <c r="Y259" s="275" t="s">
        <v>1338</v>
      </c>
      <c r="AA259" s="313" t="s">
        <v>1338</v>
      </c>
      <c r="AB259">
        <v>1141</v>
      </c>
      <c r="AD259" s="313"/>
    </row>
    <row r="260" spans="2:30">
      <c r="B260" s="26"/>
      <c r="C260" s="64" t="s">
        <v>668</v>
      </c>
      <c r="D260" s="64" t="s">
        <v>306</v>
      </c>
      <c r="E260" s="313">
        <v>7.4375</v>
      </c>
      <c r="F260" s="313">
        <v>4.625</v>
      </c>
      <c r="G260" s="313">
        <v>0.6875</v>
      </c>
      <c r="H260" s="313">
        <v>8.8125</v>
      </c>
      <c r="I260" s="313">
        <v>6</v>
      </c>
      <c r="J260" s="47" t="s">
        <v>302</v>
      </c>
      <c r="K260" s="313">
        <v>8.8125</v>
      </c>
      <c r="L260" s="313">
        <v>6</v>
      </c>
      <c r="M260" s="313">
        <v>1</v>
      </c>
      <c r="N260" s="313">
        <v>1141</v>
      </c>
      <c r="O260" s="47" t="s">
        <v>1338</v>
      </c>
      <c r="P260"/>
      <c r="Q260" s="47"/>
      <c r="R260" s="313"/>
      <c r="S260" s="64" t="s">
        <v>307</v>
      </c>
      <c r="T260" s="302" t="s">
        <v>307</v>
      </c>
      <c r="U260"/>
      <c r="V260"/>
      <c r="W260"/>
      <c r="X260"/>
      <c r="Y260" s="275" t="s">
        <v>1338</v>
      </c>
      <c r="AA260" s="313" t="s">
        <v>1338</v>
      </c>
      <c r="AB260">
        <v>1141</v>
      </c>
      <c r="AD260" s="313"/>
    </row>
    <row r="261" spans="2:30">
      <c r="B261" s="26"/>
      <c r="C261" s="63" t="s">
        <v>669</v>
      </c>
      <c r="D261" s="63" t="s">
        <v>301</v>
      </c>
      <c r="E261" s="313">
        <v>7</v>
      </c>
      <c r="F261" s="313">
        <v>5</v>
      </c>
      <c r="G261" s="313">
        <v>1</v>
      </c>
      <c r="H261" s="313">
        <v>9</v>
      </c>
      <c r="I261" s="313">
        <v>7</v>
      </c>
      <c r="J261" s="41" t="s">
        <v>302</v>
      </c>
      <c r="K261" s="313">
        <v>9</v>
      </c>
      <c r="L261" s="313">
        <v>14</v>
      </c>
      <c r="M261" s="313">
        <v>2</v>
      </c>
      <c r="N261" s="313">
        <v>1142</v>
      </c>
      <c r="O261" s="41" t="s">
        <v>1338</v>
      </c>
      <c r="P261"/>
      <c r="Q261" s="41"/>
      <c r="R261" s="313"/>
      <c r="S261" s="63" t="s">
        <v>309</v>
      </c>
      <c r="T261" s="303" t="s">
        <v>670</v>
      </c>
      <c r="U261"/>
      <c r="V261"/>
      <c r="W261"/>
      <c r="X261"/>
      <c r="Y261" s="275" t="s">
        <v>1338</v>
      </c>
      <c r="AA261" s="313" t="s">
        <v>1338</v>
      </c>
      <c r="AB261">
        <v>1142</v>
      </c>
      <c r="AC261" t="s">
        <v>2899</v>
      </c>
      <c r="AD261" s="313" t="s">
        <v>5649</v>
      </c>
    </row>
    <row r="262" spans="2:30">
      <c r="B262" s="26"/>
      <c r="C262" s="64" t="s">
        <v>671</v>
      </c>
      <c r="D262" s="64" t="s">
        <v>301</v>
      </c>
      <c r="E262" s="313">
        <v>9.75</v>
      </c>
      <c r="F262" s="313">
        <v>2.75</v>
      </c>
      <c r="G262" s="313">
        <v>0.75</v>
      </c>
      <c r="H262" s="313">
        <v>11.25</v>
      </c>
      <c r="I262" s="313">
        <v>4.25</v>
      </c>
      <c r="J262" s="47" t="s">
        <v>318</v>
      </c>
      <c r="K262" s="313">
        <v>11.25</v>
      </c>
      <c r="L262" s="313">
        <v>8.375</v>
      </c>
      <c r="M262" s="313">
        <v>2</v>
      </c>
      <c r="N262" s="313">
        <v>1143</v>
      </c>
      <c r="O262" s="47" t="s">
        <v>1338</v>
      </c>
      <c r="P262"/>
      <c r="Q262" s="47"/>
      <c r="R262" s="313"/>
      <c r="S262" s="64" t="s">
        <v>303</v>
      </c>
      <c r="T262" s="302" t="s">
        <v>672</v>
      </c>
      <c r="U262"/>
      <c r="V262"/>
      <c r="W262"/>
      <c r="X262"/>
      <c r="Y262" s="275" t="s">
        <v>1338</v>
      </c>
      <c r="AA262" s="313" t="s">
        <v>1338</v>
      </c>
      <c r="AB262">
        <v>1143</v>
      </c>
      <c r="AD262" s="313"/>
    </row>
    <row r="263" spans="2:30">
      <c r="B263" s="26"/>
      <c r="C263" s="63" t="s">
        <v>673</v>
      </c>
      <c r="D263" s="63" t="s">
        <v>306</v>
      </c>
      <c r="E263" s="313">
        <v>9.9375</v>
      </c>
      <c r="F263" s="313">
        <v>2.875</v>
      </c>
      <c r="G263" s="313">
        <v>0.625</v>
      </c>
      <c r="H263" s="313">
        <v>11.1875</v>
      </c>
      <c r="I263" s="313">
        <v>4.125</v>
      </c>
      <c r="J263" s="41" t="s">
        <v>318</v>
      </c>
      <c r="K263" s="313">
        <v>11.25</v>
      </c>
      <c r="L263" s="313">
        <v>8.375</v>
      </c>
      <c r="M263" s="313">
        <v>2</v>
      </c>
      <c r="N263" s="313">
        <v>1143</v>
      </c>
      <c r="O263" s="41" t="s">
        <v>1338</v>
      </c>
      <c r="P263"/>
      <c r="Q263" s="41"/>
      <c r="R263" s="313"/>
      <c r="S263" s="63" t="s">
        <v>307</v>
      </c>
      <c r="T263" s="303" t="s">
        <v>307</v>
      </c>
      <c r="U263"/>
      <c r="V263"/>
      <c r="W263"/>
      <c r="X263"/>
      <c r="Y263" s="275" t="s">
        <v>1338</v>
      </c>
      <c r="AA263" s="313" t="s">
        <v>1338</v>
      </c>
      <c r="AB263">
        <v>1143</v>
      </c>
      <c r="AD263" s="313"/>
    </row>
    <row r="264" spans="2:30">
      <c r="B264" s="26"/>
      <c r="C264" s="64" t="s">
        <v>677</v>
      </c>
      <c r="D264" s="64" t="s">
        <v>301</v>
      </c>
      <c r="E264" s="313">
        <v>4.125</v>
      </c>
      <c r="F264" s="313">
        <v>2.875</v>
      </c>
      <c r="G264" s="313">
        <v>0.625</v>
      </c>
      <c r="H264" s="313">
        <v>5.375</v>
      </c>
      <c r="I264" s="313">
        <v>4.125</v>
      </c>
      <c r="J264" s="47" t="s">
        <v>318</v>
      </c>
      <c r="K264" s="313">
        <v>10.75</v>
      </c>
      <c r="L264" s="313">
        <v>8.25</v>
      </c>
      <c r="M264" s="313">
        <v>4</v>
      </c>
      <c r="N264" s="313">
        <v>1146</v>
      </c>
      <c r="O264" s="47" t="s">
        <v>1338</v>
      </c>
      <c r="P264"/>
      <c r="Q264" s="47"/>
      <c r="R264" s="313"/>
      <c r="S264" s="64" t="s">
        <v>303</v>
      </c>
      <c r="T264" s="302" t="s">
        <v>678</v>
      </c>
      <c r="U264"/>
      <c r="V264"/>
      <c r="W264"/>
      <c r="X264"/>
      <c r="Y264" s="275" t="s">
        <v>1338</v>
      </c>
      <c r="AA264" s="313" t="s">
        <v>1338</v>
      </c>
      <c r="AB264">
        <v>1146</v>
      </c>
      <c r="AD264" s="313"/>
    </row>
    <row r="265" spans="2:30">
      <c r="B265" s="26"/>
      <c r="C265" s="63" t="s">
        <v>679</v>
      </c>
      <c r="D265" s="63" t="s">
        <v>306</v>
      </c>
      <c r="E265" s="313">
        <v>4.25</v>
      </c>
      <c r="F265" s="313">
        <v>3</v>
      </c>
      <c r="G265" s="313">
        <v>0.5625</v>
      </c>
      <c r="H265" s="313">
        <v>5.375</v>
      </c>
      <c r="I265" s="313">
        <v>4.125</v>
      </c>
      <c r="J265" s="41" t="s">
        <v>318</v>
      </c>
      <c r="K265" s="313">
        <v>10.75</v>
      </c>
      <c r="L265" s="313">
        <v>8.25</v>
      </c>
      <c r="M265" s="313">
        <v>4</v>
      </c>
      <c r="N265" s="313">
        <v>1146</v>
      </c>
      <c r="O265" s="41" t="s">
        <v>1338</v>
      </c>
      <c r="P265"/>
      <c r="Q265" s="41"/>
      <c r="R265" s="313"/>
      <c r="S265" s="63" t="s">
        <v>307</v>
      </c>
      <c r="T265" s="303" t="s">
        <v>307</v>
      </c>
      <c r="U265"/>
      <c r="V265"/>
      <c r="W265"/>
      <c r="X265"/>
      <c r="Y265" s="275" t="s">
        <v>1338</v>
      </c>
      <c r="AA265" s="313" t="s">
        <v>1338</v>
      </c>
      <c r="AB265">
        <v>1146</v>
      </c>
      <c r="AD265" s="313"/>
    </row>
    <row r="266" spans="2:30">
      <c r="B266" s="26"/>
      <c r="C266" s="64" t="s">
        <v>680</v>
      </c>
      <c r="D266" s="64" t="s">
        <v>301</v>
      </c>
      <c r="E266" s="313">
        <v>12.875</v>
      </c>
      <c r="F266" s="313">
        <v>9</v>
      </c>
      <c r="G266" s="313">
        <v>0.75</v>
      </c>
      <c r="H266" s="313">
        <v>14.375</v>
      </c>
      <c r="I266" s="313">
        <v>10.5</v>
      </c>
      <c r="J266" s="47" t="s">
        <v>302</v>
      </c>
      <c r="K266" s="313">
        <v>14.375</v>
      </c>
      <c r="L266" s="313">
        <v>10.5</v>
      </c>
      <c r="M266" s="313">
        <v>1</v>
      </c>
      <c r="N266" s="313">
        <v>1147</v>
      </c>
      <c r="O266" s="47" t="s">
        <v>1338</v>
      </c>
      <c r="P266"/>
      <c r="Q266" s="47"/>
      <c r="R266" s="313"/>
      <c r="S266" s="64" t="s">
        <v>309</v>
      </c>
      <c r="T266" s="302" t="s">
        <v>681</v>
      </c>
      <c r="U266"/>
      <c r="V266"/>
      <c r="W266"/>
      <c r="X266"/>
      <c r="Y266" s="275" t="s">
        <v>1338</v>
      </c>
      <c r="AA266" s="313" t="s">
        <v>1338</v>
      </c>
      <c r="AB266">
        <v>1147</v>
      </c>
      <c r="AD266" s="313"/>
    </row>
    <row r="267" spans="2:30">
      <c r="B267" s="26"/>
      <c r="C267" s="63" t="s">
        <v>1879</v>
      </c>
      <c r="D267" s="63" t="s">
        <v>301</v>
      </c>
      <c r="E267" s="313">
        <v>2.625</v>
      </c>
      <c r="F267" s="313">
        <v>2.25</v>
      </c>
      <c r="G267" s="313">
        <v>1.5</v>
      </c>
      <c r="H267" s="313">
        <v>5.625</v>
      </c>
      <c r="I267" s="313">
        <v>5.25</v>
      </c>
      <c r="J267" s="41" t="s">
        <v>302</v>
      </c>
      <c r="K267" s="313">
        <v>35</v>
      </c>
      <c r="L267" s="313">
        <v>27.25</v>
      </c>
      <c r="M267" s="313">
        <v>30</v>
      </c>
      <c r="N267" s="313">
        <v>1148</v>
      </c>
      <c r="O267" s="41" t="s">
        <v>269</v>
      </c>
      <c r="P267"/>
      <c r="Q267" s="41"/>
      <c r="R267" s="313"/>
      <c r="S267" s="63"/>
      <c r="T267" s="303"/>
      <c r="U267"/>
      <c r="V267"/>
      <c r="W267"/>
      <c r="X267"/>
      <c r="Y267" s="275" t="s">
        <v>269</v>
      </c>
      <c r="AA267" s="313" t="s">
        <v>269</v>
      </c>
      <c r="AB267">
        <v>1148</v>
      </c>
      <c r="AC267" t="s">
        <v>2899</v>
      </c>
      <c r="AD267" s="313" t="s">
        <v>5649</v>
      </c>
    </row>
    <row r="268" spans="2:30">
      <c r="B268" s="26"/>
      <c r="C268" s="64" t="s">
        <v>1878</v>
      </c>
      <c r="D268" s="64" t="s">
        <v>306</v>
      </c>
      <c r="E268" s="313">
        <v>2.75</v>
      </c>
      <c r="F268" s="313">
        <v>2.375</v>
      </c>
      <c r="G268" s="313">
        <v>0.625</v>
      </c>
      <c r="H268" s="313">
        <v>4</v>
      </c>
      <c r="I268" s="313">
        <v>3.625</v>
      </c>
      <c r="J268" s="47" t="s">
        <v>302</v>
      </c>
      <c r="K268" s="313">
        <v>38</v>
      </c>
      <c r="L268" s="313">
        <v>26.875</v>
      </c>
      <c r="M268" s="313">
        <v>63</v>
      </c>
      <c r="N268" s="313">
        <v>1148</v>
      </c>
      <c r="O268" s="47" t="s">
        <v>269</v>
      </c>
      <c r="P268"/>
      <c r="Q268" s="47"/>
      <c r="R268" s="313"/>
      <c r="S268" s="64"/>
      <c r="T268" s="302"/>
      <c r="U268"/>
      <c r="V268"/>
      <c r="W268"/>
      <c r="X268"/>
      <c r="Y268" s="275" t="s">
        <v>269</v>
      </c>
      <c r="AA268" s="313" t="s">
        <v>269</v>
      </c>
      <c r="AB268">
        <v>1148</v>
      </c>
      <c r="AC268" t="s">
        <v>2899</v>
      </c>
      <c r="AD268" s="313" t="s">
        <v>5649</v>
      </c>
    </row>
    <row r="269" spans="2:30">
      <c r="B269" s="26"/>
      <c r="C269" s="63" t="s">
        <v>682</v>
      </c>
      <c r="D269" s="63" t="s">
        <v>301</v>
      </c>
      <c r="E269" s="313">
        <v>2.625</v>
      </c>
      <c r="F269" s="313">
        <v>2.25</v>
      </c>
      <c r="G269" s="313">
        <v>1.5</v>
      </c>
      <c r="H269" s="313">
        <v>5.625</v>
      </c>
      <c r="I269" s="313">
        <v>5.25</v>
      </c>
      <c r="J269" s="41" t="s">
        <v>302</v>
      </c>
      <c r="K269" s="313">
        <v>5.625</v>
      </c>
      <c r="L269" s="313">
        <v>10.5</v>
      </c>
      <c r="M269" s="313">
        <v>2</v>
      </c>
      <c r="N269" s="313">
        <v>1148</v>
      </c>
      <c r="O269" s="41" t="s">
        <v>1338</v>
      </c>
      <c r="P269"/>
      <c r="Q269" s="41"/>
      <c r="R269" s="313"/>
      <c r="S269" s="63" t="s">
        <v>303</v>
      </c>
      <c r="T269" s="303" t="s">
        <v>683</v>
      </c>
      <c r="U269"/>
      <c r="V269"/>
      <c r="W269"/>
      <c r="X269"/>
      <c r="Y269" s="275" t="s">
        <v>1338</v>
      </c>
      <c r="AA269" s="313" t="s">
        <v>1338</v>
      </c>
      <c r="AB269">
        <v>1148</v>
      </c>
      <c r="AC269" t="s">
        <v>2899</v>
      </c>
      <c r="AD269" s="313" t="s">
        <v>5649</v>
      </c>
    </row>
    <row r="270" spans="2:30">
      <c r="B270" s="26"/>
      <c r="C270" s="64" t="s">
        <v>684</v>
      </c>
      <c r="D270" s="64" t="s">
        <v>306</v>
      </c>
      <c r="E270" s="313">
        <v>2.75</v>
      </c>
      <c r="F270" s="313">
        <v>2.375</v>
      </c>
      <c r="G270" s="313">
        <v>0.625</v>
      </c>
      <c r="H270" s="313">
        <v>4</v>
      </c>
      <c r="I270" s="313">
        <v>3.625</v>
      </c>
      <c r="J270" s="47" t="s">
        <v>302</v>
      </c>
      <c r="K270" s="313">
        <v>4</v>
      </c>
      <c r="L270" s="313">
        <v>7.25</v>
      </c>
      <c r="M270" s="313">
        <v>2</v>
      </c>
      <c r="N270" s="313">
        <v>1148</v>
      </c>
      <c r="O270" s="47" t="s">
        <v>1338</v>
      </c>
      <c r="P270"/>
      <c r="Q270" s="47"/>
      <c r="R270" s="313"/>
      <c r="S270" s="64" t="s">
        <v>307</v>
      </c>
      <c r="T270" s="47" t="s">
        <v>307</v>
      </c>
      <c r="U270"/>
      <c r="V270"/>
      <c r="W270"/>
      <c r="X270"/>
      <c r="Y270" s="275" t="s">
        <v>1338</v>
      </c>
      <c r="AA270" s="313" t="s">
        <v>1338</v>
      </c>
      <c r="AB270">
        <v>1148</v>
      </c>
      <c r="AC270" t="s">
        <v>2899</v>
      </c>
      <c r="AD270" s="313" t="s">
        <v>5649</v>
      </c>
    </row>
    <row r="271" spans="2:30">
      <c r="B271" s="26"/>
      <c r="C271" s="63" t="s">
        <v>685</v>
      </c>
      <c r="D271" s="63" t="s">
        <v>301</v>
      </c>
      <c r="E271" s="313">
        <v>6.25</v>
      </c>
      <c r="F271" s="313">
        <v>6.25</v>
      </c>
      <c r="G271" s="313">
        <v>0.5625</v>
      </c>
      <c r="H271" s="313">
        <v>7.375</v>
      </c>
      <c r="I271" s="313">
        <v>7.375</v>
      </c>
      <c r="J271" s="41" t="s">
        <v>302</v>
      </c>
      <c r="K271" s="313">
        <v>7.375</v>
      </c>
      <c r="L271" s="313">
        <v>7.375</v>
      </c>
      <c r="M271" s="313">
        <v>1</v>
      </c>
      <c r="N271" s="313">
        <v>1149</v>
      </c>
      <c r="O271" s="41" t="s">
        <v>1338</v>
      </c>
      <c r="P271"/>
      <c r="Q271" s="41"/>
      <c r="R271" s="313"/>
      <c r="S271" s="63" t="s">
        <v>309</v>
      </c>
      <c r="T271" s="303" t="s">
        <v>686</v>
      </c>
      <c r="U271"/>
      <c r="V271"/>
      <c r="W271"/>
      <c r="X271"/>
      <c r="Y271" s="275" t="s">
        <v>1338</v>
      </c>
      <c r="AA271" s="313" t="s">
        <v>1338</v>
      </c>
      <c r="AB271">
        <v>1149</v>
      </c>
      <c r="AD271" s="313"/>
    </row>
    <row r="272" spans="2:30">
      <c r="B272" s="26"/>
      <c r="C272" s="64" t="s">
        <v>690</v>
      </c>
      <c r="D272" s="64" t="s">
        <v>301</v>
      </c>
      <c r="E272" s="313">
        <v>3.25</v>
      </c>
      <c r="F272" s="313">
        <v>1.5</v>
      </c>
      <c r="G272" s="313">
        <v>0.75</v>
      </c>
      <c r="H272" s="313">
        <v>4.75</v>
      </c>
      <c r="I272" s="313">
        <v>3</v>
      </c>
      <c r="J272" s="47" t="s">
        <v>318</v>
      </c>
      <c r="K272" s="313">
        <v>9.5</v>
      </c>
      <c r="L272" s="313">
        <v>5.625</v>
      </c>
      <c r="M272" s="313">
        <v>4</v>
      </c>
      <c r="N272" s="313">
        <v>1151</v>
      </c>
      <c r="O272" s="47" t="s">
        <v>1338</v>
      </c>
      <c r="P272"/>
      <c r="Q272" s="47"/>
      <c r="R272" s="313"/>
      <c r="S272" s="64" t="s">
        <v>303</v>
      </c>
      <c r="T272" s="302" t="s">
        <v>691</v>
      </c>
      <c r="U272"/>
      <c r="V272"/>
      <c r="W272"/>
      <c r="X272"/>
      <c r="Y272" s="275" t="s">
        <v>1338</v>
      </c>
      <c r="AA272" s="313" t="s">
        <v>1338</v>
      </c>
      <c r="AB272">
        <v>1151</v>
      </c>
      <c r="AD272" s="313"/>
    </row>
    <row r="273" spans="2:30">
      <c r="B273" s="26"/>
      <c r="C273" s="63" t="s">
        <v>692</v>
      </c>
      <c r="D273" s="63" t="s">
        <v>306</v>
      </c>
      <c r="E273" s="313">
        <v>3.375</v>
      </c>
      <c r="F273" s="313">
        <v>1.625</v>
      </c>
      <c r="G273" s="313">
        <v>0.5</v>
      </c>
      <c r="H273" s="313">
        <v>4.375</v>
      </c>
      <c r="I273" s="313">
        <v>2.625</v>
      </c>
      <c r="J273" s="41" t="s">
        <v>318</v>
      </c>
      <c r="K273" s="313">
        <v>9.5</v>
      </c>
      <c r="L273" s="313">
        <v>5.625</v>
      </c>
      <c r="M273" s="313">
        <v>4</v>
      </c>
      <c r="N273" s="313">
        <v>1151</v>
      </c>
      <c r="O273" s="41" t="s">
        <v>1338</v>
      </c>
      <c r="P273"/>
      <c r="Q273" s="41"/>
      <c r="R273" s="313"/>
      <c r="S273" s="63" t="s">
        <v>307</v>
      </c>
      <c r="T273" s="303" t="s">
        <v>307</v>
      </c>
      <c r="U273"/>
      <c r="V273"/>
      <c r="W273"/>
      <c r="X273"/>
      <c r="Y273" s="275" t="s">
        <v>1338</v>
      </c>
      <c r="AA273" s="313" t="s">
        <v>1338</v>
      </c>
      <c r="AB273">
        <v>1151</v>
      </c>
      <c r="AD273" s="313"/>
    </row>
    <row r="274" spans="2:30">
      <c r="B274" s="26"/>
      <c r="C274" s="64" t="s">
        <v>693</v>
      </c>
      <c r="D274" s="64" t="s">
        <v>301</v>
      </c>
      <c r="E274" s="313">
        <v>3.3125</v>
      </c>
      <c r="F274" s="313">
        <v>2.5</v>
      </c>
      <c r="G274" s="313">
        <v>1</v>
      </c>
      <c r="H274" s="313">
        <v>5.3125</v>
      </c>
      <c r="I274" s="313">
        <v>4.5</v>
      </c>
      <c r="J274" s="47" t="s">
        <v>318</v>
      </c>
      <c r="K274" s="313">
        <v>5.3125</v>
      </c>
      <c r="L274" s="313">
        <v>8.125</v>
      </c>
      <c r="M274" s="313">
        <v>2</v>
      </c>
      <c r="N274" s="313">
        <v>1152</v>
      </c>
      <c r="O274" s="47" t="s">
        <v>1338</v>
      </c>
      <c r="P274"/>
      <c r="Q274" s="47"/>
      <c r="R274" s="313"/>
      <c r="S274" s="64" t="s">
        <v>303</v>
      </c>
      <c r="T274" s="302" t="s">
        <v>694</v>
      </c>
      <c r="U274"/>
      <c r="V274"/>
      <c r="W274"/>
      <c r="X274"/>
      <c r="Y274" s="275" t="s">
        <v>1338</v>
      </c>
      <c r="AA274" s="313" t="s">
        <v>1338</v>
      </c>
      <c r="AB274">
        <v>1152</v>
      </c>
      <c r="AD274" s="313"/>
    </row>
    <row r="275" spans="2:30">
      <c r="B275" s="26"/>
      <c r="C275" s="63" t="s">
        <v>695</v>
      </c>
      <c r="D275" s="63" t="s">
        <v>306</v>
      </c>
      <c r="E275" s="313">
        <v>3.4375</v>
      </c>
      <c r="F275" s="313">
        <v>2.625</v>
      </c>
      <c r="G275" s="313">
        <v>0.5</v>
      </c>
      <c r="H275" s="313">
        <v>4.4375</v>
      </c>
      <c r="I275" s="313">
        <v>3.625</v>
      </c>
      <c r="J275" s="41" t="s">
        <v>318</v>
      </c>
      <c r="K275" s="313">
        <v>5.3125</v>
      </c>
      <c r="L275" s="313">
        <v>8.125</v>
      </c>
      <c r="M275" s="313">
        <v>2</v>
      </c>
      <c r="N275" s="313">
        <v>1152</v>
      </c>
      <c r="O275" s="41" t="s">
        <v>1338</v>
      </c>
      <c r="P275"/>
      <c r="Q275" s="41"/>
      <c r="R275" s="313"/>
      <c r="S275" s="63" t="s">
        <v>307</v>
      </c>
      <c r="T275" s="303" t="s">
        <v>307</v>
      </c>
      <c r="U275"/>
      <c r="V275"/>
      <c r="W275"/>
      <c r="X275"/>
      <c r="Y275" s="275" t="s">
        <v>1338</v>
      </c>
      <c r="AA275" s="313" t="s">
        <v>1338</v>
      </c>
      <c r="AB275">
        <v>1152</v>
      </c>
      <c r="AD275" s="313"/>
    </row>
    <row r="276" spans="2:30">
      <c r="B276" s="26"/>
      <c r="C276" s="63" t="s">
        <v>696</v>
      </c>
      <c r="D276" s="63" t="s">
        <v>301</v>
      </c>
      <c r="E276" s="313">
        <v>3.1875</v>
      </c>
      <c r="F276" s="313">
        <v>3.1875</v>
      </c>
      <c r="G276" s="313">
        <v>1</v>
      </c>
      <c r="H276" s="313">
        <v>5.1875</v>
      </c>
      <c r="I276" s="313">
        <v>5.1875</v>
      </c>
      <c r="J276" s="41" t="s">
        <v>302</v>
      </c>
      <c r="K276" s="313">
        <v>10.375</v>
      </c>
      <c r="L276" s="313">
        <v>9.625</v>
      </c>
      <c r="M276" s="313">
        <v>2</v>
      </c>
      <c r="N276" s="313">
        <v>1153</v>
      </c>
      <c r="O276" s="41" t="s">
        <v>1338</v>
      </c>
      <c r="P276"/>
      <c r="Q276" s="41"/>
      <c r="R276" s="313"/>
      <c r="S276" s="63" t="s">
        <v>303</v>
      </c>
      <c r="T276" s="303" t="s">
        <v>697</v>
      </c>
      <c r="U276"/>
      <c r="V276"/>
      <c r="W276"/>
      <c r="X276"/>
      <c r="Y276" s="275" t="s">
        <v>1338</v>
      </c>
      <c r="AA276" s="313" t="s">
        <v>1338</v>
      </c>
      <c r="AB276">
        <v>1153</v>
      </c>
      <c r="AD276" s="313"/>
    </row>
    <row r="277" spans="2:30">
      <c r="B277" s="26"/>
      <c r="C277" s="64" t="s">
        <v>698</v>
      </c>
      <c r="D277" s="64" t="s">
        <v>306</v>
      </c>
      <c r="E277" s="313">
        <v>3.3125</v>
      </c>
      <c r="F277" s="313">
        <v>3.3125</v>
      </c>
      <c r="G277" s="313">
        <v>0.5625</v>
      </c>
      <c r="H277" s="313">
        <v>4.4375</v>
      </c>
      <c r="I277" s="313">
        <v>4.4375</v>
      </c>
      <c r="J277" s="47" t="s">
        <v>302</v>
      </c>
      <c r="K277" s="313">
        <v>8.875</v>
      </c>
      <c r="L277" s="313">
        <v>4.4375</v>
      </c>
      <c r="M277" s="313">
        <v>2</v>
      </c>
      <c r="N277" s="313">
        <v>1153</v>
      </c>
      <c r="O277" s="47" t="s">
        <v>1338</v>
      </c>
      <c r="P277"/>
      <c r="Q277" s="47"/>
      <c r="R277" s="313"/>
      <c r="S277" s="64" t="s">
        <v>307</v>
      </c>
      <c r="T277" s="302" t="s">
        <v>307</v>
      </c>
      <c r="U277"/>
      <c r="V277"/>
      <c r="W277"/>
      <c r="X277"/>
      <c r="Y277" s="275" t="s">
        <v>1338</v>
      </c>
      <c r="AA277" s="313" t="s">
        <v>1338</v>
      </c>
      <c r="AB277">
        <v>1153</v>
      </c>
      <c r="AD277" s="313"/>
    </row>
    <row r="278" spans="2:30">
      <c r="B278" s="26"/>
      <c r="C278" s="63" t="s">
        <v>703</v>
      </c>
      <c r="D278" s="63" t="s">
        <v>301</v>
      </c>
      <c r="E278" s="313">
        <v>8.125</v>
      </c>
      <c r="F278" s="313">
        <v>2.375</v>
      </c>
      <c r="G278" s="313">
        <v>1.0625</v>
      </c>
      <c r="H278" s="313">
        <v>10.25</v>
      </c>
      <c r="I278" s="313">
        <v>4.5</v>
      </c>
      <c r="J278" s="41" t="s">
        <v>318</v>
      </c>
      <c r="K278" s="313">
        <v>10.25</v>
      </c>
      <c r="L278" s="313">
        <v>8.25</v>
      </c>
      <c r="M278" s="313">
        <v>2</v>
      </c>
      <c r="N278" s="313">
        <v>1155</v>
      </c>
      <c r="O278" s="41" t="s">
        <v>1338</v>
      </c>
      <c r="P278"/>
      <c r="Q278" s="41"/>
      <c r="R278" s="313"/>
      <c r="S278" s="63" t="s">
        <v>303</v>
      </c>
      <c r="T278" s="303" t="s">
        <v>704</v>
      </c>
      <c r="U278"/>
      <c r="V278"/>
      <c r="W278"/>
      <c r="X278"/>
      <c r="Y278" s="275" t="s">
        <v>1338</v>
      </c>
      <c r="AA278" s="313" t="s">
        <v>1338</v>
      </c>
      <c r="AB278">
        <v>1155</v>
      </c>
      <c r="AC278" t="s">
        <v>2846</v>
      </c>
      <c r="AD278" s="313" t="s">
        <v>5643</v>
      </c>
    </row>
    <row r="279" spans="2:30">
      <c r="B279" s="26"/>
      <c r="C279" s="64" t="s">
        <v>705</v>
      </c>
      <c r="D279" s="64" t="s">
        <v>306</v>
      </c>
      <c r="E279" s="313">
        <v>8.3125</v>
      </c>
      <c r="F279" s="313">
        <v>2.5</v>
      </c>
      <c r="G279" s="313">
        <v>0.625</v>
      </c>
      <c r="H279" s="313">
        <v>9.5625</v>
      </c>
      <c r="I279" s="313">
        <v>3.75</v>
      </c>
      <c r="J279" s="47" t="s">
        <v>318</v>
      </c>
      <c r="K279" s="313">
        <v>10.25</v>
      </c>
      <c r="L279" s="313">
        <v>8.25</v>
      </c>
      <c r="M279" s="313">
        <v>2</v>
      </c>
      <c r="N279" s="313">
        <v>1155</v>
      </c>
      <c r="O279" s="47" t="s">
        <v>1338</v>
      </c>
      <c r="P279"/>
      <c r="Q279" s="47"/>
      <c r="R279" s="313"/>
      <c r="S279" s="64" t="s">
        <v>307</v>
      </c>
      <c r="T279" s="302" t="s">
        <v>307</v>
      </c>
      <c r="U279"/>
      <c r="V279"/>
      <c r="W279"/>
      <c r="X279"/>
      <c r="Y279" s="275" t="s">
        <v>1338</v>
      </c>
      <c r="AA279" s="313" t="s">
        <v>1338</v>
      </c>
      <c r="AB279">
        <v>1155</v>
      </c>
      <c r="AC279" t="s">
        <v>2846</v>
      </c>
      <c r="AD279" s="313" t="s">
        <v>5643</v>
      </c>
    </row>
    <row r="280" spans="2:30">
      <c r="B280" s="26"/>
      <c r="C280" s="63" t="s">
        <v>709</v>
      </c>
      <c r="D280" s="63" t="s">
        <v>301</v>
      </c>
      <c r="E280" s="313">
        <v>3.5</v>
      </c>
      <c r="F280" s="313">
        <v>2.25</v>
      </c>
      <c r="G280" s="313">
        <v>0.75</v>
      </c>
      <c r="H280" s="313">
        <v>5</v>
      </c>
      <c r="I280" s="313">
        <v>3.75</v>
      </c>
      <c r="J280" s="41" t="s">
        <v>318</v>
      </c>
      <c r="K280" s="313">
        <v>5</v>
      </c>
      <c r="L280" s="313">
        <v>7.125</v>
      </c>
      <c r="M280" s="313">
        <v>2</v>
      </c>
      <c r="N280" s="313">
        <v>1157</v>
      </c>
      <c r="O280" s="41" t="s">
        <v>1338</v>
      </c>
      <c r="P280"/>
      <c r="Q280" s="41"/>
      <c r="R280" s="313"/>
      <c r="S280" s="63" t="s">
        <v>303</v>
      </c>
      <c r="T280" s="303" t="s">
        <v>710</v>
      </c>
      <c r="U280"/>
      <c r="V280"/>
      <c r="W280"/>
      <c r="X280"/>
      <c r="Y280" s="275" t="s">
        <v>1338</v>
      </c>
      <c r="AA280" s="313" t="s">
        <v>1338</v>
      </c>
      <c r="AB280">
        <v>1157</v>
      </c>
      <c r="AC280" t="s">
        <v>2899</v>
      </c>
      <c r="AD280" s="313" t="s">
        <v>5649</v>
      </c>
    </row>
    <row r="281" spans="2:30">
      <c r="B281" s="26"/>
      <c r="C281" s="64" t="s">
        <v>711</v>
      </c>
      <c r="D281" s="64" t="s">
        <v>306</v>
      </c>
      <c r="E281" s="313">
        <v>3.625</v>
      </c>
      <c r="F281" s="313">
        <v>2.375</v>
      </c>
      <c r="G281" s="313">
        <v>0.5</v>
      </c>
      <c r="H281" s="313">
        <v>4.625</v>
      </c>
      <c r="I281" s="313">
        <v>3.375</v>
      </c>
      <c r="J281" s="47" t="s">
        <v>318</v>
      </c>
      <c r="K281" s="313">
        <v>5</v>
      </c>
      <c r="L281" s="313">
        <v>7.125</v>
      </c>
      <c r="M281" s="313">
        <v>2</v>
      </c>
      <c r="N281" s="313">
        <v>1157</v>
      </c>
      <c r="O281" s="47" t="s">
        <v>1338</v>
      </c>
      <c r="P281"/>
      <c r="Q281" s="47"/>
      <c r="R281" s="313"/>
      <c r="S281" s="64" t="s">
        <v>307</v>
      </c>
      <c r="T281" s="302" t="s">
        <v>307</v>
      </c>
      <c r="U281"/>
      <c r="V281"/>
      <c r="W281"/>
      <c r="X281"/>
      <c r="Y281" s="275" t="s">
        <v>1338</v>
      </c>
      <c r="AA281" s="313" t="s">
        <v>1338</v>
      </c>
      <c r="AB281">
        <v>1157</v>
      </c>
      <c r="AC281" t="s">
        <v>2899</v>
      </c>
      <c r="AD281" s="313" t="s">
        <v>5649</v>
      </c>
    </row>
    <row r="282" spans="2:30">
      <c r="B282" s="26"/>
      <c r="C282" s="63" t="s">
        <v>712</v>
      </c>
      <c r="D282" s="63" t="s">
        <v>301</v>
      </c>
      <c r="E282" s="313">
        <v>5.25</v>
      </c>
      <c r="F282" s="313">
        <v>3</v>
      </c>
      <c r="G282" s="313">
        <v>0.625</v>
      </c>
      <c r="H282" s="313">
        <v>6.5</v>
      </c>
      <c r="I282" s="313">
        <v>4.25</v>
      </c>
      <c r="J282" s="41" t="s">
        <v>318</v>
      </c>
      <c r="K282" s="313">
        <v>13</v>
      </c>
      <c r="L282" s="313">
        <v>8.5</v>
      </c>
      <c r="M282" s="313">
        <v>2</v>
      </c>
      <c r="N282" s="313">
        <v>1158</v>
      </c>
      <c r="O282" s="41" t="s">
        <v>1338</v>
      </c>
      <c r="P282"/>
      <c r="Q282" s="41"/>
      <c r="R282" s="313"/>
      <c r="S282" s="63" t="s">
        <v>303</v>
      </c>
      <c r="T282" s="303" t="s">
        <v>713</v>
      </c>
      <c r="U282"/>
      <c r="V282"/>
      <c r="W282"/>
      <c r="X282"/>
      <c r="Y282" s="275" t="s">
        <v>1338</v>
      </c>
      <c r="AA282" s="313" t="s">
        <v>1338</v>
      </c>
      <c r="AB282">
        <v>1158</v>
      </c>
      <c r="AC282" t="s">
        <v>2899</v>
      </c>
      <c r="AD282" s="313" t="s">
        <v>5649</v>
      </c>
    </row>
    <row r="283" spans="2:30">
      <c r="B283" s="26"/>
      <c r="C283" s="64" t="s">
        <v>714</v>
      </c>
      <c r="D283" s="64" t="s">
        <v>306</v>
      </c>
      <c r="E283" s="313">
        <v>5.4375</v>
      </c>
      <c r="F283" s="313">
        <v>3.125</v>
      </c>
      <c r="G283" s="313">
        <v>0.5625</v>
      </c>
      <c r="H283" s="313">
        <v>6.5625</v>
      </c>
      <c r="I283" s="313">
        <v>4.25</v>
      </c>
      <c r="J283" s="47" t="s">
        <v>318</v>
      </c>
      <c r="K283" s="313">
        <v>13</v>
      </c>
      <c r="L283" s="313">
        <v>8.5</v>
      </c>
      <c r="M283" s="313">
        <v>2</v>
      </c>
      <c r="N283" s="313">
        <v>1158</v>
      </c>
      <c r="O283" s="47" t="s">
        <v>1338</v>
      </c>
      <c r="P283"/>
      <c r="Q283" s="47"/>
      <c r="R283" s="313"/>
      <c r="S283" s="64" t="s">
        <v>307</v>
      </c>
      <c r="T283" s="302" t="s">
        <v>307</v>
      </c>
      <c r="U283"/>
      <c r="V283"/>
      <c r="W283"/>
      <c r="X283"/>
      <c r="Y283" s="275" t="s">
        <v>1338</v>
      </c>
      <c r="AA283" s="313" t="s">
        <v>1338</v>
      </c>
      <c r="AB283">
        <v>1158</v>
      </c>
      <c r="AC283" t="s">
        <v>2899</v>
      </c>
      <c r="AD283" s="313" t="s">
        <v>5649</v>
      </c>
    </row>
    <row r="284" spans="2:30">
      <c r="B284" s="26"/>
      <c r="C284" s="63" t="s">
        <v>715</v>
      </c>
      <c r="D284" s="63" t="s">
        <v>301</v>
      </c>
      <c r="E284" s="313">
        <v>7.5</v>
      </c>
      <c r="F284" s="313">
        <v>6.25</v>
      </c>
      <c r="G284" s="313">
        <v>0.625</v>
      </c>
      <c r="H284" s="313">
        <v>8.75</v>
      </c>
      <c r="I284" s="313">
        <v>7.5</v>
      </c>
      <c r="J284" s="41" t="s">
        <v>302</v>
      </c>
      <c r="K284" s="313">
        <v>8.75</v>
      </c>
      <c r="L284" s="313">
        <v>15</v>
      </c>
      <c r="M284" s="313">
        <v>2</v>
      </c>
      <c r="N284" s="313">
        <v>1160</v>
      </c>
      <c r="O284" s="41" t="s">
        <v>1338</v>
      </c>
      <c r="P284"/>
      <c r="Q284" s="41"/>
      <c r="R284" s="313"/>
      <c r="S284" s="63" t="s">
        <v>303</v>
      </c>
      <c r="T284" s="303" t="s">
        <v>716</v>
      </c>
      <c r="U284"/>
      <c r="V284"/>
      <c r="W284"/>
      <c r="X284"/>
      <c r="Y284" s="275" t="s">
        <v>1338</v>
      </c>
      <c r="AA284" s="313" t="s">
        <v>1338</v>
      </c>
      <c r="AB284">
        <v>1160</v>
      </c>
      <c r="AC284" t="s">
        <v>2899</v>
      </c>
      <c r="AD284" s="313" t="s">
        <v>5649</v>
      </c>
    </row>
    <row r="285" spans="2:30">
      <c r="B285" s="26"/>
      <c r="C285" s="64" t="s">
        <v>717</v>
      </c>
      <c r="D285" s="64" t="s">
        <v>306</v>
      </c>
      <c r="E285" s="313">
        <v>7.6875</v>
      </c>
      <c r="F285" s="313">
        <v>6.4375</v>
      </c>
      <c r="G285" s="313">
        <v>0.5625</v>
      </c>
      <c r="H285" s="313">
        <v>8.8125</v>
      </c>
      <c r="I285" s="313">
        <v>7.5625</v>
      </c>
      <c r="J285" s="47" t="s">
        <v>302</v>
      </c>
      <c r="K285" s="313">
        <v>8.8125</v>
      </c>
      <c r="L285" s="313">
        <v>15.125</v>
      </c>
      <c r="M285" s="313">
        <v>2</v>
      </c>
      <c r="N285" s="313">
        <v>1160</v>
      </c>
      <c r="O285" s="47" t="s">
        <v>1338</v>
      </c>
      <c r="P285"/>
      <c r="Q285" s="47"/>
      <c r="R285" s="313"/>
      <c r="S285" s="64" t="s">
        <v>307</v>
      </c>
      <c r="T285" s="302" t="s">
        <v>307</v>
      </c>
      <c r="U285"/>
      <c r="V285"/>
      <c r="W285"/>
      <c r="X285"/>
      <c r="Y285" s="275" t="s">
        <v>1338</v>
      </c>
      <c r="AA285" s="313" t="s">
        <v>1338</v>
      </c>
      <c r="AB285">
        <v>1160</v>
      </c>
      <c r="AC285" t="s">
        <v>2899</v>
      </c>
      <c r="AD285" s="313" t="s">
        <v>5649</v>
      </c>
    </row>
    <row r="286" spans="2:30">
      <c r="B286" s="26"/>
      <c r="C286" s="63" t="s">
        <v>718</v>
      </c>
      <c r="D286" s="63" t="s">
        <v>301</v>
      </c>
      <c r="E286" s="313">
        <v>8.25</v>
      </c>
      <c r="F286" s="313">
        <v>2.25</v>
      </c>
      <c r="G286" s="313">
        <v>0.625</v>
      </c>
      <c r="H286" s="313">
        <v>9.5</v>
      </c>
      <c r="I286" s="313">
        <v>3.5</v>
      </c>
      <c r="J286" s="41" t="s">
        <v>318</v>
      </c>
      <c r="K286" s="313">
        <v>9.5625</v>
      </c>
      <c r="L286" s="313">
        <v>7</v>
      </c>
      <c r="M286" s="313">
        <v>2</v>
      </c>
      <c r="N286" s="313">
        <v>1161</v>
      </c>
      <c r="O286" s="41" t="s">
        <v>1338</v>
      </c>
      <c r="P286"/>
      <c r="Q286" s="41"/>
      <c r="R286" s="313"/>
      <c r="S286" s="63" t="s">
        <v>303</v>
      </c>
      <c r="T286" s="303" t="s">
        <v>719</v>
      </c>
      <c r="U286"/>
      <c r="V286"/>
      <c r="W286"/>
      <c r="X286"/>
      <c r="Y286" s="275" t="s">
        <v>1338</v>
      </c>
      <c r="AA286" s="313" t="s">
        <v>1338</v>
      </c>
      <c r="AB286">
        <v>1161</v>
      </c>
      <c r="AD286" s="313"/>
    </row>
    <row r="287" spans="2:30">
      <c r="B287" s="26"/>
      <c r="C287" s="64" t="s">
        <v>720</v>
      </c>
      <c r="D287" s="64" t="s">
        <v>306</v>
      </c>
      <c r="E287" s="313">
        <v>8.4375</v>
      </c>
      <c r="F287" s="313">
        <v>2.375</v>
      </c>
      <c r="G287" s="313">
        <v>0.5625</v>
      </c>
      <c r="H287" s="313">
        <v>9.5625</v>
      </c>
      <c r="I287" s="313">
        <v>3.5</v>
      </c>
      <c r="J287" s="47" t="s">
        <v>318</v>
      </c>
      <c r="K287" s="313">
        <v>9.5625</v>
      </c>
      <c r="L287" s="313">
        <v>7</v>
      </c>
      <c r="M287" s="313">
        <v>2</v>
      </c>
      <c r="N287" s="313">
        <v>1161</v>
      </c>
      <c r="O287" s="47" t="s">
        <v>1338</v>
      </c>
      <c r="P287"/>
      <c r="Q287" s="47"/>
      <c r="R287" s="313"/>
      <c r="S287" s="64" t="s">
        <v>307</v>
      </c>
      <c r="T287" s="302" t="s">
        <v>307</v>
      </c>
      <c r="U287"/>
      <c r="V287"/>
      <c r="W287"/>
      <c r="X287"/>
      <c r="Y287" s="275" t="s">
        <v>1338</v>
      </c>
      <c r="AA287" s="313" t="s">
        <v>1338</v>
      </c>
      <c r="AB287">
        <v>1161</v>
      </c>
      <c r="AD287" s="313"/>
    </row>
    <row r="288" spans="2:30">
      <c r="B288" s="26"/>
      <c r="C288" s="63" t="s">
        <v>721</v>
      </c>
      <c r="D288" s="63" t="s">
        <v>301</v>
      </c>
      <c r="E288" s="313">
        <v>4</v>
      </c>
      <c r="F288" s="313">
        <v>3.375</v>
      </c>
      <c r="G288" s="313">
        <v>1.25</v>
      </c>
      <c r="H288" s="313">
        <v>6.5</v>
      </c>
      <c r="I288" s="313">
        <v>5.875</v>
      </c>
      <c r="J288" s="41" t="s">
        <v>318</v>
      </c>
      <c r="K288" s="313">
        <v>6.5</v>
      </c>
      <c r="L288" s="313">
        <v>10.625</v>
      </c>
      <c r="M288" s="313">
        <v>2</v>
      </c>
      <c r="N288" s="313">
        <v>1162</v>
      </c>
      <c r="O288" s="41" t="s">
        <v>1338</v>
      </c>
      <c r="P288"/>
      <c r="Q288" s="41"/>
      <c r="R288" s="313"/>
      <c r="S288" s="63" t="s">
        <v>303</v>
      </c>
      <c r="T288" s="303" t="s">
        <v>722</v>
      </c>
      <c r="U288"/>
      <c r="V288"/>
      <c r="W288"/>
      <c r="X288"/>
      <c r="Y288" s="275" t="s">
        <v>1338</v>
      </c>
      <c r="AA288" s="313" t="s">
        <v>1338</v>
      </c>
      <c r="AB288">
        <v>1162</v>
      </c>
      <c r="AD288" s="313"/>
    </row>
    <row r="289" spans="2:30">
      <c r="B289" s="26"/>
      <c r="C289" s="64" t="s">
        <v>723</v>
      </c>
      <c r="D289" s="64" t="s">
        <v>306</v>
      </c>
      <c r="E289" s="313">
        <v>4.125</v>
      </c>
      <c r="F289" s="313">
        <v>3.5</v>
      </c>
      <c r="G289" s="313">
        <v>0.625</v>
      </c>
      <c r="H289" s="313">
        <v>5.375</v>
      </c>
      <c r="I289" s="313">
        <v>4.75</v>
      </c>
      <c r="J289" s="47" t="s">
        <v>318</v>
      </c>
      <c r="K289" s="313">
        <v>6.5</v>
      </c>
      <c r="L289" s="313">
        <v>10.625</v>
      </c>
      <c r="M289" s="313">
        <v>2</v>
      </c>
      <c r="N289" s="313">
        <v>1162</v>
      </c>
      <c r="O289" s="47" t="s">
        <v>1338</v>
      </c>
      <c r="P289"/>
      <c r="Q289" s="47"/>
      <c r="R289" s="313"/>
      <c r="S289" s="64" t="s">
        <v>307</v>
      </c>
      <c r="T289" s="302" t="s">
        <v>307</v>
      </c>
      <c r="U289"/>
      <c r="V289"/>
      <c r="W289"/>
      <c r="X289"/>
      <c r="Y289" s="275" t="s">
        <v>1338</v>
      </c>
      <c r="AA289" s="313" t="s">
        <v>1338</v>
      </c>
      <c r="AB289">
        <v>1162</v>
      </c>
      <c r="AD289" s="313"/>
    </row>
    <row r="290" spans="2:30">
      <c r="B290" s="26"/>
      <c r="C290" s="63" t="s">
        <v>724</v>
      </c>
      <c r="D290" s="63" t="s">
        <v>301</v>
      </c>
      <c r="E290" s="313">
        <v>4.4375</v>
      </c>
      <c r="F290" s="313">
        <v>3.25</v>
      </c>
      <c r="G290" s="313">
        <v>0.75</v>
      </c>
      <c r="H290" s="313">
        <v>5.9375</v>
      </c>
      <c r="I290" s="313">
        <v>4.75</v>
      </c>
      <c r="J290" s="41" t="s">
        <v>302</v>
      </c>
      <c r="K290" s="313">
        <v>5.9375</v>
      </c>
      <c r="L290" s="313">
        <v>9.5</v>
      </c>
      <c r="M290" s="313">
        <v>2</v>
      </c>
      <c r="N290" s="313">
        <v>1163</v>
      </c>
      <c r="O290" s="41" t="s">
        <v>1338</v>
      </c>
      <c r="P290"/>
      <c r="Q290" s="41"/>
      <c r="R290" s="313"/>
      <c r="S290" s="63" t="s">
        <v>303</v>
      </c>
      <c r="T290" s="303" t="s">
        <v>725</v>
      </c>
      <c r="U290"/>
      <c r="V290"/>
      <c r="W290"/>
      <c r="X290"/>
      <c r="Y290" s="275" t="s">
        <v>1338</v>
      </c>
      <c r="AA290" s="313" t="s">
        <v>1338</v>
      </c>
      <c r="AB290">
        <v>1163</v>
      </c>
      <c r="AD290" s="313"/>
    </row>
    <row r="291" spans="2:30">
      <c r="B291" s="26"/>
      <c r="C291" s="64" t="s">
        <v>726</v>
      </c>
      <c r="D291" s="64" t="s">
        <v>306</v>
      </c>
      <c r="E291" s="313">
        <v>4.5625</v>
      </c>
      <c r="F291" s="313">
        <v>3.375</v>
      </c>
      <c r="G291" s="313">
        <v>0.5625</v>
      </c>
      <c r="H291" s="313">
        <v>5.6875</v>
      </c>
      <c r="I291" s="313">
        <v>4.5</v>
      </c>
      <c r="J291" s="47" t="s">
        <v>302</v>
      </c>
      <c r="K291" s="313">
        <v>5.6875</v>
      </c>
      <c r="L291" s="313">
        <v>9</v>
      </c>
      <c r="M291" s="313">
        <v>2</v>
      </c>
      <c r="N291" s="313">
        <v>1163</v>
      </c>
      <c r="O291" s="47" t="s">
        <v>1338</v>
      </c>
      <c r="P291"/>
      <c r="Q291" s="47"/>
      <c r="R291" s="313"/>
      <c r="S291" s="64" t="s">
        <v>307</v>
      </c>
      <c r="T291" s="302" t="s">
        <v>307</v>
      </c>
      <c r="U291"/>
      <c r="V291"/>
      <c r="W291"/>
      <c r="X291"/>
      <c r="Y291" s="275" t="s">
        <v>1338</v>
      </c>
      <c r="AA291" s="313" t="s">
        <v>1338</v>
      </c>
      <c r="AB291">
        <v>1163</v>
      </c>
      <c r="AD291" s="313"/>
    </row>
    <row r="292" spans="2:30">
      <c r="B292" s="26"/>
      <c r="C292" s="63" t="s">
        <v>727</v>
      </c>
      <c r="D292" s="63" t="s">
        <v>301</v>
      </c>
      <c r="E292" s="313">
        <v>12.3125</v>
      </c>
      <c r="F292" s="313">
        <v>6.0625</v>
      </c>
      <c r="G292" s="313">
        <v>1.3125</v>
      </c>
      <c r="H292" s="313">
        <v>14.9375</v>
      </c>
      <c r="I292" s="313">
        <v>8.6875</v>
      </c>
      <c r="J292" s="41" t="s">
        <v>318</v>
      </c>
      <c r="K292" s="313">
        <v>14.9375</v>
      </c>
      <c r="L292" s="313">
        <v>16.4375</v>
      </c>
      <c r="M292" s="313">
        <v>2</v>
      </c>
      <c r="N292" s="313">
        <v>1164</v>
      </c>
      <c r="O292" s="41" t="s">
        <v>1338</v>
      </c>
      <c r="P292"/>
      <c r="Q292" s="41"/>
      <c r="R292" s="313"/>
      <c r="S292" s="63" t="s">
        <v>303</v>
      </c>
      <c r="T292" s="303" t="s">
        <v>730</v>
      </c>
      <c r="U292"/>
      <c r="V292"/>
      <c r="W292"/>
      <c r="X292"/>
      <c r="Y292" s="275" t="s">
        <v>1338</v>
      </c>
      <c r="AA292" s="313" t="s">
        <v>1338</v>
      </c>
      <c r="AB292">
        <v>1164</v>
      </c>
      <c r="AD292" s="313"/>
    </row>
    <row r="293" spans="2:30">
      <c r="B293" s="26"/>
      <c r="C293" s="64" t="s">
        <v>731</v>
      </c>
      <c r="D293" s="64" t="s">
        <v>306</v>
      </c>
      <c r="E293" s="313">
        <v>12.5</v>
      </c>
      <c r="F293" s="313">
        <v>6.25</v>
      </c>
      <c r="G293" s="313">
        <v>0.75</v>
      </c>
      <c r="H293" s="313">
        <v>14</v>
      </c>
      <c r="I293" s="313">
        <v>7.75</v>
      </c>
      <c r="J293" s="47" t="s">
        <v>318</v>
      </c>
      <c r="K293" s="313">
        <v>14.9375</v>
      </c>
      <c r="L293" s="313">
        <v>16.4375</v>
      </c>
      <c r="M293" s="313">
        <v>2</v>
      </c>
      <c r="N293" s="313">
        <v>1164</v>
      </c>
      <c r="O293" s="47" t="s">
        <v>1338</v>
      </c>
      <c r="P293"/>
      <c r="Q293" s="47"/>
      <c r="R293" s="313"/>
      <c r="S293" s="64" t="s">
        <v>307</v>
      </c>
      <c r="T293" s="302" t="s">
        <v>307</v>
      </c>
      <c r="U293"/>
      <c r="V293"/>
      <c r="W293"/>
      <c r="X293"/>
      <c r="Y293" s="275" t="s">
        <v>1338</v>
      </c>
      <c r="AA293" s="313" t="s">
        <v>1338</v>
      </c>
      <c r="AB293">
        <v>1164</v>
      </c>
      <c r="AD293" s="313"/>
    </row>
    <row r="294" spans="2:30">
      <c r="B294" s="26"/>
      <c r="C294" s="63" t="s">
        <v>732</v>
      </c>
      <c r="D294" s="63" t="s">
        <v>301</v>
      </c>
      <c r="E294" s="313">
        <v>2.8125</v>
      </c>
      <c r="F294" s="313">
        <v>2.8125</v>
      </c>
      <c r="G294" s="313">
        <v>0.75</v>
      </c>
      <c r="H294" s="313">
        <v>4.3125</v>
      </c>
      <c r="I294" s="313">
        <v>4.3125</v>
      </c>
      <c r="J294" s="41" t="s">
        <v>318</v>
      </c>
      <c r="K294" s="313">
        <v>4.3125</v>
      </c>
      <c r="L294" s="313">
        <v>8.375</v>
      </c>
      <c r="M294" s="313">
        <v>2</v>
      </c>
      <c r="N294" s="313">
        <v>1165</v>
      </c>
      <c r="O294" s="41" t="s">
        <v>1338</v>
      </c>
      <c r="P294"/>
      <c r="Q294" s="41"/>
      <c r="R294" s="313"/>
      <c r="S294" s="63" t="s">
        <v>303</v>
      </c>
      <c r="T294" s="303" t="s">
        <v>733</v>
      </c>
      <c r="U294"/>
      <c r="V294"/>
      <c r="W294"/>
      <c r="X294"/>
      <c r="Y294" s="275" t="s">
        <v>1338</v>
      </c>
      <c r="AA294" s="313" t="s">
        <v>1338</v>
      </c>
      <c r="AB294">
        <v>1165</v>
      </c>
      <c r="AD294" s="313"/>
    </row>
    <row r="295" spans="2:30">
      <c r="B295" s="26"/>
      <c r="C295" s="64" t="s">
        <v>734</v>
      </c>
      <c r="D295" s="64" t="s">
        <v>306</v>
      </c>
      <c r="E295" s="313">
        <v>2.9375</v>
      </c>
      <c r="F295" s="313">
        <v>2.9375</v>
      </c>
      <c r="G295" s="313">
        <v>0.5625</v>
      </c>
      <c r="H295" s="313">
        <v>4.0625</v>
      </c>
      <c r="I295" s="313">
        <v>4.0625</v>
      </c>
      <c r="J295" s="47" t="s">
        <v>318</v>
      </c>
      <c r="K295" s="313">
        <v>4.3125</v>
      </c>
      <c r="L295" s="313">
        <v>8.375</v>
      </c>
      <c r="M295" s="313">
        <v>2</v>
      </c>
      <c r="N295" s="313">
        <v>1165</v>
      </c>
      <c r="O295" s="47" t="s">
        <v>1338</v>
      </c>
      <c r="P295"/>
      <c r="Q295" s="47"/>
      <c r="R295" s="313"/>
      <c r="S295" s="64" t="s">
        <v>307</v>
      </c>
      <c r="T295" s="302" t="s">
        <v>307</v>
      </c>
      <c r="U295"/>
      <c r="V295"/>
      <c r="W295"/>
      <c r="X295"/>
      <c r="Y295" s="275" t="s">
        <v>1338</v>
      </c>
      <c r="AA295" s="313" t="s">
        <v>1338</v>
      </c>
      <c r="AB295">
        <v>1165</v>
      </c>
      <c r="AD295" s="313"/>
    </row>
    <row r="296" spans="2:30">
      <c r="B296" s="26"/>
      <c r="C296" s="63" t="s">
        <v>735</v>
      </c>
      <c r="D296" s="63" t="s">
        <v>301</v>
      </c>
      <c r="E296" s="313">
        <v>4</v>
      </c>
      <c r="F296" s="313">
        <v>3.125</v>
      </c>
      <c r="G296" s="313">
        <v>0.75</v>
      </c>
      <c r="H296" s="313">
        <v>5.5</v>
      </c>
      <c r="I296" s="313">
        <v>4.625</v>
      </c>
      <c r="J296" s="41" t="s">
        <v>318</v>
      </c>
      <c r="K296" s="313">
        <v>5.5</v>
      </c>
      <c r="L296" s="313">
        <v>8.875</v>
      </c>
      <c r="M296" s="313">
        <v>2</v>
      </c>
      <c r="N296" s="313">
        <v>1167</v>
      </c>
      <c r="O296" s="41" t="s">
        <v>1338</v>
      </c>
      <c r="P296"/>
      <c r="Q296" s="41"/>
      <c r="R296" s="313"/>
      <c r="S296" s="63" t="s">
        <v>303</v>
      </c>
      <c r="T296" s="303" t="s">
        <v>736</v>
      </c>
      <c r="U296"/>
      <c r="V296"/>
      <c r="W296"/>
      <c r="X296"/>
      <c r="Y296" s="275" t="s">
        <v>1338</v>
      </c>
      <c r="AA296" s="313" t="s">
        <v>1338</v>
      </c>
      <c r="AB296">
        <v>1167</v>
      </c>
      <c r="AC296" t="s">
        <v>2861</v>
      </c>
      <c r="AD296" s="313" t="s">
        <v>5645</v>
      </c>
    </row>
    <row r="297" spans="2:30">
      <c r="B297" s="26"/>
      <c r="C297" s="64" t="s">
        <v>737</v>
      </c>
      <c r="D297" s="64" t="s">
        <v>306</v>
      </c>
      <c r="E297" s="313">
        <v>4.125</v>
      </c>
      <c r="F297" s="313">
        <v>3.25</v>
      </c>
      <c r="G297" s="313">
        <v>0.5</v>
      </c>
      <c r="H297" s="313">
        <v>5.125</v>
      </c>
      <c r="I297" s="313">
        <v>4.25</v>
      </c>
      <c r="J297" s="47" t="s">
        <v>318</v>
      </c>
      <c r="K297" s="313">
        <v>5.5</v>
      </c>
      <c r="L297" s="313">
        <v>8.875</v>
      </c>
      <c r="M297" s="313">
        <v>2</v>
      </c>
      <c r="N297" s="313">
        <v>1167</v>
      </c>
      <c r="O297" s="47" t="s">
        <v>1338</v>
      </c>
      <c r="P297"/>
      <c r="Q297" s="47"/>
      <c r="R297" s="313"/>
      <c r="S297" s="64" t="s">
        <v>307</v>
      </c>
      <c r="T297" s="302" t="s">
        <v>307</v>
      </c>
      <c r="U297"/>
      <c r="V297"/>
      <c r="W297"/>
      <c r="X297"/>
      <c r="Y297" s="275" t="s">
        <v>1338</v>
      </c>
      <c r="AA297" s="313" t="s">
        <v>1338</v>
      </c>
      <c r="AB297">
        <v>1167</v>
      </c>
      <c r="AC297" t="s">
        <v>2861</v>
      </c>
      <c r="AD297" s="313" t="s">
        <v>5645</v>
      </c>
    </row>
    <row r="298" spans="2:30">
      <c r="B298" s="26"/>
      <c r="C298" s="63" t="s">
        <v>738</v>
      </c>
      <c r="D298" s="63" t="s">
        <v>301</v>
      </c>
      <c r="E298" s="313">
        <v>2.375</v>
      </c>
      <c r="F298" s="313">
        <v>2.125</v>
      </c>
      <c r="G298" s="313">
        <v>0.75</v>
      </c>
      <c r="H298" s="313">
        <v>3.875</v>
      </c>
      <c r="I298" s="313">
        <v>3.625</v>
      </c>
      <c r="J298" s="41" t="s">
        <v>318</v>
      </c>
      <c r="K298" s="313">
        <v>7.75</v>
      </c>
      <c r="L298" s="313">
        <v>7</v>
      </c>
      <c r="M298" s="313">
        <v>4</v>
      </c>
      <c r="N298" s="313">
        <v>1168</v>
      </c>
      <c r="O298" s="41" t="s">
        <v>1338</v>
      </c>
      <c r="P298"/>
      <c r="Q298" s="41"/>
      <c r="R298" s="313"/>
      <c r="S298" s="63" t="s">
        <v>303</v>
      </c>
      <c r="T298" s="303" t="s">
        <v>739</v>
      </c>
      <c r="U298"/>
      <c r="V298"/>
      <c r="W298"/>
      <c r="X298"/>
      <c r="Y298" s="275" t="s">
        <v>1338</v>
      </c>
      <c r="AA298" s="313" t="s">
        <v>1338</v>
      </c>
      <c r="AB298">
        <v>1168</v>
      </c>
      <c r="AC298" t="s">
        <v>2899</v>
      </c>
      <c r="AD298" s="313" t="s">
        <v>5649</v>
      </c>
    </row>
    <row r="299" spans="2:30">
      <c r="B299" s="26"/>
      <c r="C299" s="64" t="s">
        <v>740</v>
      </c>
      <c r="D299" s="64" t="s">
        <v>306</v>
      </c>
      <c r="E299" s="313">
        <v>2.5</v>
      </c>
      <c r="F299" s="313">
        <v>2.25</v>
      </c>
      <c r="G299" s="313">
        <v>0.5625</v>
      </c>
      <c r="H299" s="313">
        <v>3.625</v>
      </c>
      <c r="I299" s="313">
        <v>3.375</v>
      </c>
      <c r="J299" s="47" t="s">
        <v>318</v>
      </c>
      <c r="K299" s="313">
        <v>10.875</v>
      </c>
      <c r="L299" s="313">
        <v>6.75</v>
      </c>
      <c r="M299" s="313">
        <v>6</v>
      </c>
      <c r="N299" s="313">
        <v>1168</v>
      </c>
      <c r="O299" s="47" t="s">
        <v>1338</v>
      </c>
      <c r="P299">
        <v>42234</v>
      </c>
      <c r="Q299" s="47"/>
      <c r="R299" s="313"/>
      <c r="S299" s="64" t="s">
        <v>307</v>
      </c>
      <c r="T299" s="302" t="s">
        <v>307</v>
      </c>
      <c r="U299"/>
      <c r="V299"/>
      <c r="W299"/>
      <c r="X299"/>
      <c r="Y299" s="275" t="s">
        <v>1338</v>
      </c>
      <c r="AA299" s="313" t="s">
        <v>1338</v>
      </c>
      <c r="AB299">
        <v>1168</v>
      </c>
      <c r="AC299" t="s">
        <v>2899</v>
      </c>
      <c r="AD299" s="313" t="s">
        <v>5649</v>
      </c>
    </row>
    <row r="300" spans="2:30">
      <c r="B300" s="26"/>
      <c r="C300" s="63" t="s">
        <v>741</v>
      </c>
      <c r="D300" s="63" t="s">
        <v>301</v>
      </c>
      <c r="E300" s="313">
        <v>2.375</v>
      </c>
      <c r="F300" s="313">
        <v>2</v>
      </c>
      <c r="G300" s="313">
        <v>1</v>
      </c>
      <c r="H300" s="313">
        <v>4.375</v>
      </c>
      <c r="I300" s="313">
        <v>4</v>
      </c>
      <c r="J300" s="41" t="s">
        <v>302</v>
      </c>
      <c r="K300" s="313">
        <v>4.375</v>
      </c>
      <c r="L300" s="313">
        <v>8</v>
      </c>
      <c r="M300" s="313">
        <v>2</v>
      </c>
      <c r="N300" s="313">
        <v>1170</v>
      </c>
      <c r="O300" s="41" t="s">
        <v>1338</v>
      </c>
      <c r="P300"/>
      <c r="Q300" s="41"/>
      <c r="R300" s="313"/>
      <c r="S300" s="63" t="s">
        <v>303</v>
      </c>
      <c r="T300" s="303" t="s">
        <v>742</v>
      </c>
      <c r="U300"/>
      <c r="V300"/>
      <c r="W300"/>
      <c r="X300"/>
      <c r="Y300" s="275" t="s">
        <v>1338</v>
      </c>
      <c r="AA300" s="313" t="s">
        <v>1338</v>
      </c>
      <c r="AB300">
        <v>1170</v>
      </c>
      <c r="AD300" s="313"/>
    </row>
    <row r="301" spans="2:30">
      <c r="B301" s="26"/>
      <c r="C301" s="64" t="s">
        <v>743</v>
      </c>
      <c r="D301" s="64" t="s">
        <v>306</v>
      </c>
      <c r="E301" s="313">
        <v>2.5</v>
      </c>
      <c r="F301" s="313">
        <v>2.125</v>
      </c>
      <c r="G301" s="313">
        <v>0.625</v>
      </c>
      <c r="H301" s="313">
        <v>3.75</v>
      </c>
      <c r="I301" s="313">
        <v>3.375</v>
      </c>
      <c r="J301" s="47" t="s">
        <v>302</v>
      </c>
      <c r="K301" s="313">
        <v>3.75</v>
      </c>
      <c r="L301" s="313">
        <v>6.75</v>
      </c>
      <c r="M301" s="313">
        <v>2</v>
      </c>
      <c r="N301" s="313">
        <v>1170</v>
      </c>
      <c r="O301" s="47" t="s">
        <v>1338</v>
      </c>
      <c r="P301"/>
      <c r="Q301" s="47"/>
      <c r="R301" s="313"/>
      <c r="S301" s="64" t="s">
        <v>307</v>
      </c>
      <c r="T301" s="302" t="s">
        <v>307</v>
      </c>
      <c r="U301"/>
      <c r="V301"/>
      <c r="W301"/>
      <c r="X301"/>
      <c r="Y301" s="275" t="s">
        <v>1338</v>
      </c>
      <c r="AA301" s="313" t="s">
        <v>1338</v>
      </c>
      <c r="AB301">
        <v>1170</v>
      </c>
      <c r="AD301" s="313"/>
    </row>
    <row r="302" spans="2:30">
      <c r="B302" s="26"/>
      <c r="C302" s="63" t="s">
        <v>744</v>
      </c>
      <c r="D302" s="63" t="s">
        <v>301</v>
      </c>
      <c r="E302" s="313">
        <v>2.625</v>
      </c>
      <c r="F302" s="313">
        <v>2.25</v>
      </c>
      <c r="G302" s="313">
        <v>1.875</v>
      </c>
      <c r="H302" s="313">
        <v>6.375</v>
      </c>
      <c r="I302" s="313">
        <v>6</v>
      </c>
      <c r="J302" s="41" t="s">
        <v>302</v>
      </c>
      <c r="K302" s="313">
        <v>6.375</v>
      </c>
      <c r="L302" s="313">
        <v>6</v>
      </c>
      <c r="M302" s="313">
        <v>1</v>
      </c>
      <c r="N302" s="313">
        <v>1171</v>
      </c>
      <c r="O302" s="41" t="s">
        <v>1338</v>
      </c>
      <c r="P302"/>
      <c r="Q302" s="41"/>
      <c r="R302" s="313"/>
      <c r="S302" s="63" t="s">
        <v>309</v>
      </c>
      <c r="T302" s="303" t="s">
        <v>745</v>
      </c>
      <c r="U302"/>
      <c r="V302"/>
      <c r="W302"/>
      <c r="X302"/>
      <c r="Y302" s="275" t="s">
        <v>1338</v>
      </c>
      <c r="AA302" s="313" t="s">
        <v>1338</v>
      </c>
      <c r="AB302">
        <v>1171</v>
      </c>
      <c r="AD302" s="313"/>
    </row>
    <row r="303" spans="2:30">
      <c r="B303" s="26"/>
      <c r="C303" s="64" t="s">
        <v>746</v>
      </c>
      <c r="D303" s="64" t="s">
        <v>301</v>
      </c>
      <c r="E303" s="313">
        <v>8.625</v>
      </c>
      <c r="F303" s="313">
        <v>6.5</v>
      </c>
      <c r="G303" s="313">
        <v>1</v>
      </c>
      <c r="H303" s="313">
        <v>10.625</v>
      </c>
      <c r="I303" s="313">
        <v>8.5</v>
      </c>
      <c r="J303" s="47" t="s">
        <v>302</v>
      </c>
      <c r="K303" s="313">
        <v>10.625</v>
      </c>
      <c r="L303" s="313">
        <v>8.5</v>
      </c>
      <c r="M303" s="313">
        <v>1</v>
      </c>
      <c r="N303" s="313">
        <v>1172</v>
      </c>
      <c r="O303" s="47" t="s">
        <v>1338</v>
      </c>
      <c r="P303"/>
      <c r="Q303" s="47"/>
      <c r="R303" s="313"/>
      <c r="S303" s="64" t="s">
        <v>303</v>
      </c>
      <c r="T303" s="302" t="s">
        <v>747</v>
      </c>
      <c r="U303"/>
      <c r="V303"/>
      <c r="W303"/>
      <c r="X303"/>
      <c r="Y303" s="275" t="s">
        <v>1338</v>
      </c>
      <c r="AA303" s="313" t="s">
        <v>1338</v>
      </c>
      <c r="AB303">
        <v>1172</v>
      </c>
      <c r="AD303" s="313"/>
    </row>
    <row r="304" spans="2:30">
      <c r="B304" s="26"/>
      <c r="C304" s="63" t="s">
        <v>748</v>
      </c>
      <c r="D304" s="63" t="s">
        <v>306</v>
      </c>
      <c r="E304" s="313">
        <v>8.8125</v>
      </c>
      <c r="F304" s="313">
        <v>6.6875</v>
      </c>
      <c r="G304" s="313">
        <v>0.625</v>
      </c>
      <c r="H304" s="313">
        <v>10.0625</v>
      </c>
      <c r="I304" s="313">
        <v>7.9375</v>
      </c>
      <c r="J304" s="41" t="s">
        <v>302</v>
      </c>
      <c r="K304" s="313">
        <v>10.0625</v>
      </c>
      <c r="L304" s="313">
        <v>7.9375</v>
      </c>
      <c r="M304" s="313">
        <v>1</v>
      </c>
      <c r="N304" s="313">
        <v>1172</v>
      </c>
      <c r="O304" s="41" t="s">
        <v>1338</v>
      </c>
      <c r="P304"/>
      <c r="Q304" s="41"/>
      <c r="R304" s="313"/>
      <c r="S304" s="63" t="s">
        <v>307</v>
      </c>
      <c r="T304" s="303" t="s">
        <v>307</v>
      </c>
      <c r="U304"/>
      <c r="V304"/>
      <c r="W304"/>
      <c r="X304"/>
      <c r="Y304" s="275" t="s">
        <v>1338</v>
      </c>
      <c r="AA304" s="313" t="s">
        <v>1338</v>
      </c>
      <c r="AB304">
        <v>1172</v>
      </c>
      <c r="AD304" s="313"/>
    </row>
    <row r="305" spans="2:30">
      <c r="B305" s="26"/>
      <c r="C305" s="64" t="s">
        <v>1953</v>
      </c>
      <c r="D305" s="64" t="s">
        <v>1788</v>
      </c>
      <c r="E305" s="313">
        <v>8.625</v>
      </c>
      <c r="F305" s="313">
        <v>6.5</v>
      </c>
      <c r="G305" s="313">
        <v>1.5625</v>
      </c>
      <c r="H305" s="313">
        <v>11.75</v>
      </c>
      <c r="I305" s="313">
        <v>9.625</v>
      </c>
      <c r="J305" s="47" t="s">
        <v>302</v>
      </c>
      <c r="K305" s="313">
        <v>11.75</v>
      </c>
      <c r="L305" s="313">
        <v>9.625</v>
      </c>
      <c r="M305" s="313">
        <v>1</v>
      </c>
      <c r="N305" s="313">
        <v>1172</v>
      </c>
      <c r="O305" s="47" t="s">
        <v>1338</v>
      </c>
      <c r="P305"/>
      <c r="Q305" s="47"/>
      <c r="R305" s="313"/>
      <c r="S305" s="64"/>
      <c r="T305" s="302"/>
      <c r="U305"/>
      <c r="V305"/>
      <c r="W305"/>
      <c r="X305"/>
      <c r="Y305" s="275" t="s">
        <v>1338</v>
      </c>
      <c r="AA305" s="313" t="s">
        <v>1338</v>
      </c>
      <c r="AB305">
        <v>1172</v>
      </c>
      <c r="AD305" s="313"/>
    </row>
    <row r="306" spans="2:30">
      <c r="B306" s="26"/>
      <c r="C306" s="63" t="s">
        <v>749</v>
      </c>
      <c r="D306" s="63" t="s">
        <v>301</v>
      </c>
      <c r="E306" s="313">
        <v>6.75</v>
      </c>
      <c r="F306" s="313">
        <v>4</v>
      </c>
      <c r="G306" s="313">
        <v>0.8125</v>
      </c>
      <c r="H306" s="313">
        <v>8.375</v>
      </c>
      <c r="I306" s="313">
        <v>5.625</v>
      </c>
      <c r="J306" s="41" t="s">
        <v>302</v>
      </c>
      <c r="K306" s="313">
        <v>8.375</v>
      </c>
      <c r="L306" s="313">
        <v>5.625</v>
      </c>
      <c r="M306" s="313">
        <v>1</v>
      </c>
      <c r="N306" s="313">
        <v>1173</v>
      </c>
      <c r="O306" s="41" t="s">
        <v>1338</v>
      </c>
      <c r="P306"/>
      <c r="Q306" s="41"/>
      <c r="R306" s="313"/>
      <c r="S306" s="63" t="s">
        <v>303</v>
      </c>
      <c r="T306" s="303" t="s">
        <v>750</v>
      </c>
      <c r="U306"/>
      <c r="V306"/>
      <c r="W306"/>
      <c r="X306"/>
      <c r="Y306" s="275" t="s">
        <v>1338</v>
      </c>
      <c r="AA306" s="313" t="s">
        <v>1338</v>
      </c>
      <c r="AB306">
        <v>1173</v>
      </c>
      <c r="AD306" s="313"/>
    </row>
    <row r="307" spans="2:30">
      <c r="B307" s="26"/>
      <c r="C307" s="64" t="s">
        <v>751</v>
      </c>
      <c r="D307" s="64" t="s">
        <v>306</v>
      </c>
      <c r="E307" s="313">
        <v>6.9375</v>
      </c>
      <c r="F307" s="313">
        <v>4.125</v>
      </c>
      <c r="G307" s="313">
        <v>0.5625</v>
      </c>
      <c r="H307" s="313">
        <v>8.0625</v>
      </c>
      <c r="I307" s="313">
        <v>5.25</v>
      </c>
      <c r="J307" s="47" t="s">
        <v>302</v>
      </c>
      <c r="K307" s="313">
        <v>8.0625</v>
      </c>
      <c r="L307" s="313">
        <v>5.25</v>
      </c>
      <c r="M307" s="313">
        <v>1</v>
      </c>
      <c r="N307" s="313">
        <v>1173</v>
      </c>
      <c r="O307" s="47" t="s">
        <v>1338</v>
      </c>
      <c r="P307"/>
      <c r="Q307" s="47"/>
      <c r="R307" s="313"/>
      <c r="S307" s="64" t="s">
        <v>307</v>
      </c>
      <c r="T307" s="302" t="s">
        <v>307</v>
      </c>
      <c r="U307"/>
      <c r="V307"/>
      <c r="W307"/>
      <c r="X307"/>
      <c r="Y307" s="275" t="s">
        <v>1338</v>
      </c>
      <c r="AA307" s="313" t="s">
        <v>1338</v>
      </c>
      <c r="AB307">
        <v>1173</v>
      </c>
      <c r="AD307" s="313"/>
    </row>
    <row r="308" spans="2:30">
      <c r="B308" s="26"/>
      <c r="C308" s="63" t="s">
        <v>752</v>
      </c>
      <c r="D308" s="63" t="s">
        <v>301</v>
      </c>
      <c r="E308" s="313">
        <v>4.625</v>
      </c>
      <c r="F308" s="313">
        <v>3.5</v>
      </c>
      <c r="G308" s="313">
        <v>1.875</v>
      </c>
      <c r="H308" s="313">
        <v>8.375</v>
      </c>
      <c r="I308" s="313">
        <v>7.25</v>
      </c>
      <c r="J308" s="41" t="s">
        <v>302</v>
      </c>
      <c r="K308" s="313">
        <v>8.375</v>
      </c>
      <c r="L308" s="313">
        <v>7.25</v>
      </c>
      <c r="M308" s="313">
        <v>1</v>
      </c>
      <c r="N308" s="313">
        <v>1174</v>
      </c>
      <c r="O308" s="41" t="s">
        <v>1338</v>
      </c>
      <c r="P308"/>
      <c r="Q308" s="41"/>
      <c r="R308" s="313"/>
      <c r="S308" s="63" t="s">
        <v>309</v>
      </c>
      <c r="T308" s="303" t="s">
        <v>753</v>
      </c>
      <c r="U308"/>
      <c r="V308"/>
      <c r="W308"/>
      <c r="X308"/>
      <c r="Y308" s="275" t="s">
        <v>1338</v>
      </c>
      <c r="AA308" s="313" t="s">
        <v>1338</v>
      </c>
      <c r="AB308">
        <v>1174</v>
      </c>
      <c r="AD308" s="313"/>
    </row>
    <row r="309" spans="2:30">
      <c r="B309" s="26"/>
      <c r="C309" s="64" t="s">
        <v>754</v>
      </c>
      <c r="D309" s="64" t="s">
        <v>301</v>
      </c>
      <c r="E309" s="313">
        <v>3.1875</v>
      </c>
      <c r="F309" s="313">
        <v>2.4375</v>
      </c>
      <c r="G309" s="313">
        <v>1.125</v>
      </c>
      <c r="H309" s="313">
        <v>5.4375</v>
      </c>
      <c r="I309" s="313">
        <v>4.6875</v>
      </c>
      <c r="J309" s="47" t="s">
        <v>302</v>
      </c>
      <c r="K309" s="313">
        <v>5.4375</v>
      </c>
      <c r="L309" s="313">
        <v>9.375</v>
      </c>
      <c r="M309" s="313">
        <v>2</v>
      </c>
      <c r="N309" s="313">
        <v>1176</v>
      </c>
      <c r="O309" s="47" t="s">
        <v>1338</v>
      </c>
      <c r="P309"/>
      <c r="Q309" s="47"/>
      <c r="R309" s="313"/>
      <c r="S309" s="64" t="s">
        <v>303</v>
      </c>
      <c r="T309" s="302" t="s">
        <v>755</v>
      </c>
      <c r="U309"/>
      <c r="V309"/>
      <c r="W309"/>
      <c r="X309"/>
      <c r="Y309" s="275" t="s">
        <v>1338</v>
      </c>
      <c r="AA309" s="313" t="s">
        <v>1338</v>
      </c>
      <c r="AB309">
        <v>1176</v>
      </c>
      <c r="AD309" s="313"/>
    </row>
    <row r="310" spans="2:30">
      <c r="B310" s="26"/>
      <c r="C310" s="63" t="s">
        <v>756</v>
      </c>
      <c r="D310" s="63" t="s">
        <v>306</v>
      </c>
      <c r="E310" s="313">
        <v>3.3125</v>
      </c>
      <c r="F310" s="313">
        <v>2.5625</v>
      </c>
      <c r="G310" s="313">
        <v>0.5625</v>
      </c>
      <c r="H310" s="313">
        <v>4.4375</v>
      </c>
      <c r="I310" s="313">
        <v>3.6875</v>
      </c>
      <c r="J310" s="41" t="s">
        <v>302</v>
      </c>
      <c r="K310" s="313">
        <v>4.4375</v>
      </c>
      <c r="L310" s="313">
        <v>7.375</v>
      </c>
      <c r="M310" s="313">
        <v>2</v>
      </c>
      <c r="N310" s="313">
        <v>1176</v>
      </c>
      <c r="O310" s="41" t="s">
        <v>1338</v>
      </c>
      <c r="P310"/>
      <c r="Q310" s="41"/>
      <c r="R310" s="313"/>
      <c r="S310" s="63" t="s">
        <v>307</v>
      </c>
      <c r="T310" s="303" t="s">
        <v>307</v>
      </c>
      <c r="U310"/>
      <c r="V310"/>
      <c r="W310"/>
      <c r="X310"/>
      <c r="Y310" s="275" t="s">
        <v>1338</v>
      </c>
      <c r="AA310" s="313" t="s">
        <v>1338</v>
      </c>
      <c r="AB310">
        <v>1176</v>
      </c>
      <c r="AD310" s="313"/>
    </row>
    <row r="311" spans="2:30">
      <c r="B311" s="26"/>
      <c r="C311" s="64" t="s">
        <v>757</v>
      </c>
      <c r="D311" s="64" t="s">
        <v>301</v>
      </c>
      <c r="E311" s="313">
        <v>6.75</v>
      </c>
      <c r="F311" s="313">
        <v>4</v>
      </c>
      <c r="G311" s="313">
        <v>0.75</v>
      </c>
      <c r="H311" s="313">
        <v>8.25</v>
      </c>
      <c r="I311" s="313">
        <v>5.5</v>
      </c>
      <c r="J311" s="47" t="s">
        <v>318</v>
      </c>
      <c r="K311" s="313">
        <v>8.25</v>
      </c>
      <c r="L311" s="313">
        <v>10.75</v>
      </c>
      <c r="M311" s="313">
        <v>2</v>
      </c>
      <c r="N311" s="313">
        <v>1177</v>
      </c>
      <c r="O311" s="47" t="s">
        <v>1338</v>
      </c>
      <c r="P311"/>
      <c r="Q311" s="47"/>
      <c r="R311" s="313"/>
      <c r="S311" s="64" t="s">
        <v>303</v>
      </c>
      <c r="T311" s="302" t="s">
        <v>758</v>
      </c>
      <c r="U311"/>
      <c r="V311"/>
      <c r="W311"/>
      <c r="X311"/>
      <c r="Y311" s="275" t="s">
        <v>1338</v>
      </c>
      <c r="AA311" s="313" t="s">
        <v>1338</v>
      </c>
      <c r="AB311">
        <v>1177</v>
      </c>
      <c r="AD311" s="313"/>
    </row>
    <row r="312" spans="2:30">
      <c r="B312" s="26"/>
      <c r="C312" s="63" t="s">
        <v>759</v>
      </c>
      <c r="D312" s="63" t="s">
        <v>306</v>
      </c>
      <c r="E312" s="313">
        <v>6.9375</v>
      </c>
      <c r="F312" s="313">
        <v>4.125</v>
      </c>
      <c r="G312" s="313">
        <v>0.5625</v>
      </c>
      <c r="H312" s="313">
        <v>8.0625</v>
      </c>
      <c r="I312" s="313">
        <v>5.25</v>
      </c>
      <c r="J312" s="41" t="s">
        <v>318</v>
      </c>
      <c r="K312" s="313">
        <v>8.25</v>
      </c>
      <c r="L312" s="313">
        <v>10.75</v>
      </c>
      <c r="M312" s="313">
        <v>2</v>
      </c>
      <c r="N312" s="313">
        <v>1177</v>
      </c>
      <c r="O312" s="41" t="s">
        <v>1338</v>
      </c>
      <c r="P312"/>
      <c r="Q312" s="41"/>
      <c r="R312" s="313"/>
      <c r="S312" s="63" t="s">
        <v>307</v>
      </c>
      <c r="T312" s="303" t="s">
        <v>307</v>
      </c>
      <c r="U312"/>
      <c r="V312"/>
      <c r="W312"/>
      <c r="X312"/>
      <c r="Y312" s="275" t="s">
        <v>1338</v>
      </c>
      <c r="AA312" s="313" t="s">
        <v>1338</v>
      </c>
      <c r="AB312">
        <v>1177</v>
      </c>
      <c r="AD312" s="313"/>
    </row>
    <row r="313" spans="2:30">
      <c r="B313" s="26"/>
      <c r="C313" s="64" t="s">
        <v>2041</v>
      </c>
      <c r="D313" s="64" t="s">
        <v>262</v>
      </c>
      <c r="E313" s="313">
        <v>10.75</v>
      </c>
      <c r="F313" s="313">
        <v>6.875</v>
      </c>
      <c r="G313" s="313">
        <v>1E-3</v>
      </c>
      <c r="H313" s="313">
        <v>10.75</v>
      </c>
      <c r="I313" s="313">
        <v>6.875</v>
      </c>
      <c r="J313" s="47" t="s">
        <v>302</v>
      </c>
      <c r="K313" s="313">
        <v>10.75</v>
      </c>
      <c r="L313" s="313">
        <v>6.875</v>
      </c>
      <c r="M313" s="313">
        <v>1</v>
      </c>
      <c r="N313" s="313">
        <v>1177</v>
      </c>
      <c r="O313" s="47" t="s">
        <v>1338</v>
      </c>
      <c r="P313"/>
      <c r="Q313" s="47"/>
      <c r="R313" s="313"/>
      <c r="S313" s="64"/>
      <c r="T313" s="302"/>
      <c r="U313"/>
      <c r="V313"/>
      <c r="W313"/>
      <c r="X313"/>
      <c r="Y313" s="275" t="s">
        <v>1338</v>
      </c>
      <c r="AA313" s="313" t="s">
        <v>1338</v>
      </c>
      <c r="AB313">
        <v>1177</v>
      </c>
      <c r="AD313" s="313"/>
    </row>
    <row r="314" spans="2:30">
      <c r="B314" s="26"/>
      <c r="C314" s="63" t="s">
        <v>760</v>
      </c>
      <c r="D314" s="63" t="s">
        <v>301</v>
      </c>
      <c r="E314" s="313">
        <v>4.25</v>
      </c>
      <c r="F314" s="313">
        <v>4.25</v>
      </c>
      <c r="G314" s="313">
        <v>0.5</v>
      </c>
      <c r="H314" s="313">
        <v>5.25</v>
      </c>
      <c r="I314" s="313">
        <v>5.25</v>
      </c>
      <c r="J314" s="41" t="s">
        <v>318</v>
      </c>
      <c r="K314" s="313">
        <v>5.375</v>
      </c>
      <c r="L314" s="313">
        <v>10.625</v>
      </c>
      <c r="M314" s="313">
        <v>2</v>
      </c>
      <c r="N314" s="313">
        <v>1178</v>
      </c>
      <c r="O314" s="41" t="s">
        <v>1338</v>
      </c>
      <c r="P314"/>
      <c r="Q314" s="41"/>
      <c r="R314" s="313"/>
      <c r="S314" s="63" t="s">
        <v>303</v>
      </c>
      <c r="T314" s="303" t="s">
        <v>761</v>
      </c>
      <c r="U314"/>
      <c r="V314"/>
      <c r="W314"/>
      <c r="X314"/>
      <c r="Y314" s="275" t="s">
        <v>1338</v>
      </c>
      <c r="AA314" s="313" t="s">
        <v>1338</v>
      </c>
      <c r="AB314">
        <v>1178</v>
      </c>
      <c r="AD314" s="313"/>
    </row>
    <row r="315" spans="2:30">
      <c r="B315" s="26"/>
      <c r="C315" s="64" t="s">
        <v>762</v>
      </c>
      <c r="D315" s="64" t="s">
        <v>306</v>
      </c>
      <c r="E315" s="313">
        <v>4.375</v>
      </c>
      <c r="F315" s="313">
        <v>4.375</v>
      </c>
      <c r="G315" s="313">
        <v>0.5</v>
      </c>
      <c r="H315" s="313">
        <v>5.375</v>
      </c>
      <c r="I315" s="313">
        <v>5.375</v>
      </c>
      <c r="J315" s="47" t="s">
        <v>318</v>
      </c>
      <c r="K315" s="313">
        <v>5.375</v>
      </c>
      <c r="L315" s="313">
        <v>10.625</v>
      </c>
      <c r="M315" s="313">
        <v>2</v>
      </c>
      <c r="N315" s="313">
        <v>1178</v>
      </c>
      <c r="O315" s="47" t="s">
        <v>1338</v>
      </c>
      <c r="P315"/>
      <c r="Q315" s="47"/>
      <c r="R315" s="313"/>
      <c r="S315" s="64" t="s">
        <v>307</v>
      </c>
      <c r="T315" s="302" t="s">
        <v>307</v>
      </c>
      <c r="U315"/>
      <c r="V315"/>
      <c r="W315"/>
      <c r="X315"/>
      <c r="Y315" s="275" t="s">
        <v>1338</v>
      </c>
      <c r="AA315" s="313" t="s">
        <v>1338</v>
      </c>
      <c r="AB315">
        <v>1178</v>
      </c>
      <c r="AD315" s="313"/>
    </row>
    <row r="316" spans="2:30">
      <c r="B316" s="26"/>
      <c r="C316" s="63" t="s">
        <v>1929</v>
      </c>
      <c r="D316" s="63" t="s">
        <v>301</v>
      </c>
      <c r="E316" s="313">
        <v>5.75</v>
      </c>
      <c r="F316" s="313">
        <v>3.25</v>
      </c>
      <c r="G316" s="313">
        <v>0.4375</v>
      </c>
      <c r="H316" s="313">
        <v>6.625</v>
      </c>
      <c r="I316" s="313">
        <v>4.125</v>
      </c>
      <c r="J316" s="41" t="s">
        <v>318</v>
      </c>
      <c r="K316" s="313">
        <v>35.156199999999998</v>
      </c>
      <c r="L316" s="313">
        <v>25.5</v>
      </c>
      <c r="M316" s="313">
        <v>30</v>
      </c>
      <c r="N316" s="313">
        <v>1179</v>
      </c>
      <c r="O316" s="41" t="s">
        <v>269</v>
      </c>
      <c r="P316">
        <v>44305</v>
      </c>
      <c r="Q316" s="41"/>
      <c r="R316" s="313"/>
      <c r="S316" s="63"/>
      <c r="T316" s="303"/>
      <c r="U316"/>
      <c r="V316"/>
      <c r="W316"/>
      <c r="X316"/>
      <c r="Y316" s="275" t="s">
        <v>269</v>
      </c>
      <c r="AA316" s="313" t="s">
        <v>269</v>
      </c>
      <c r="AB316">
        <v>1179</v>
      </c>
      <c r="AC316" t="s">
        <v>2899</v>
      </c>
      <c r="AD316" s="313" t="s">
        <v>5649</v>
      </c>
    </row>
    <row r="317" spans="2:30">
      <c r="B317" s="26"/>
      <c r="C317" s="64" t="s">
        <v>2133</v>
      </c>
      <c r="D317" s="64" t="s">
        <v>301</v>
      </c>
      <c r="E317" s="313">
        <v>5.75</v>
      </c>
      <c r="F317" s="313">
        <v>3.25</v>
      </c>
      <c r="G317" s="313">
        <v>0.4375</v>
      </c>
      <c r="H317" s="313">
        <v>6.625</v>
      </c>
      <c r="I317" s="313">
        <v>4.125</v>
      </c>
      <c r="J317" s="47" t="s">
        <v>302</v>
      </c>
      <c r="K317" s="313">
        <v>13.375</v>
      </c>
      <c r="L317" s="313">
        <v>28.656199999999998</v>
      </c>
      <c r="M317" s="313">
        <v>14</v>
      </c>
      <c r="N317" s="313">
        <v>1179</v>
      </c>
      <c r="O317" s="47" t="s">
        <v>1351</v>
      </c>
      <c r="P317" t="s">
        <v>2135</v>
      </c>
      <c r="Q317" s="47"/>
      <c r="R317" s="313"/>
      <c r="S317" s="64"/>
      <c r="T317" s="302"/>
      <c r="U317"/>
      <c r="V317"/>
      <c r="W317"/>
      <c r="X317"/>
      <c r="Y317" s="275" t="s">
        <v>1351</v>
      </c>
      <c r="AA317" s="313" t="s">
        <v>1351</v>
      </c>
      <c r="AB317">
        <v>1179</v>
      </c>
      <c r="AC317" t="s">
        <v>2899</v>
      </c>
      <c r="AD317" s="313" t="s">
        <v>5649</v>
      </c>
    </row>
    <row r="318" spans="2:30">
      <c r="B318" s="26"/>
      <c r="C318" s="63" t="s">
        <v>2134</v>
      </c>
      <c r="D318" s="63" t="s">
        <v>1738</v>
      </c>
      <c r="E318" s="313">
        <v>5.9375</v>
      </c>
      <c r="F318" s="313">
        <v>3.375</v>
      </c>
      <c r="G318" s="313">
        <v>0.5625</v>
      </c>
      <c r="H318" s="313">
        <v>7.0625</v>
      </c>
      <c r="I318" s="313">
        <v>4.5</v>
      </c>
      <c r="J318" s="41" t="s">
        <v>302</v>
      </c>
      <c r="K318" s="313">
        <v>14.0625</v>
      </c>
      <c r="L318" s="313">
        <v>26.4375</v>
      </c>
      <c r="M318" s="313">
        <v>12</v>
      </c>
      <c r="N318" s="313">
        <v>1179</v>
      </c>
      <c r="O318" s="41" t="s">
        <v>1351</v>
      </c>
      <c r="P318" t="s">
        <v>2135</v>
      </c>
      <c r="Q318" s="41"/>
      <c r="R318" s="313"/>
      <c r="S318" s="63"/>
      <c r="T318" s="303"/>
      <c r="U318"/>
      <c r="V318"/>
      <c r="W318"/>
      <c r="X318"/>
      <c r="Y318" s="275" t="s">
        <v>1351</v>
      </c>
      <c r="AA318" s="313" t="s">
        <v>1351</v>
      </c>
      <c r="AB318">
        <v>1179</v>
      </c>
      <c r="AC318" t="s">
        <v>2899</v>
      </c>
      <c r="AD318" s="313" t="s">
        <v>5649</v>
      </c>
    </row>
    <row r="319" spans="2:30">
      <c r="B319" s="26"/>
      <c r="C319" s="64" t="s">
        <v>2789</v>
      </c>
      <c r="D319" s="64" t="s">
        <v>2025</v>
      </c>
      <c r="E319" s="313">
        <v>5.9687999999999999</v>
      </c>
      <c r="F319" s="313">
        <v>3.3437999999999999</v>
      </c>
      <c r="G319" s="313">
        <v>0.53129999999999999</v>
      </c>
      <c r="H319" s="313">
        <v>7.0312999999999999</v>
      </c>
      <c r="I319" s="313">
        <v>4.4062999999999999</v>
      </c>
      <c r="J319" s="47" t="s">
        <v>302</v>
      </c>
      <c r="K319" s="313">
        <v>35.156300000000002</v>
      </c>
      <c r="L319" s="313">
        <v>26.4375</v>
      </c>
      <c r="M319" s="313">
        <v>30</v>
      </c>
      <c r="N319" s="313">
        <v>1179</v>
      </c>
      <c r="O319" s="47" t="s">
        <v>269</v>
      </c>
      <c r="P319">
        <v>44880</v>
      </c>
      <c r="Q319" s="47"/>
      <c r="R319" s="313">
        <v>3.5000000000000003E-2</v>
      </c>
      <c r="S319" s="64"/>
      <c r="T319" s="302"/>
      <c r="U319"/>
      <c r="V319"/>
      <c r="W319"/>
      <c r="X319"/>
      <c r="Y319" s="275" t="s">
        <v>2771</v>
      </c>
      <c r="AA319" s="313" t="s">
        <v>269</v>
      </c>
      <c r="AB319">
        <v>1179</v>
      </c>
      <c r="AC319" t="s">
        <v>2899</v>
      </c>
      <c r="AD319" s="313" t="s">
        <v>5649</v>
      </c>
    </row>
    <row r="320" spans="2:30">
      <c r="B320" s="26"/>
      <c r="C320" s="63" t="s">
        <v>763</v>
      </c>
      <c r="D320" s="63" t="s">
        <v>301</v>
      </c>
      <c r="E320" s="313">
        <v>5.75</v>
      </c>
      <c r="F320" s="313">
        <v>3.25</v>
      </c>
      <c r="G320" s="313">
        <v>0.4375</v>
      </c>
      <c r="H320" s="313">
        <v>6.625</v>
      </c>
      <c r="I320" s="313">
        <v>4.125</v>
      </c>
      <c r="J320" s="41" t="s">
        <v>302</v>
      </c>
      <c r="K320" s="313">
        <v>6.625</v>
      </c>
      <c r="L320" s="313">
        <v>8.25</v>
      </c>
      <c r="M320" s="313">
        <v>2</v>
      </c>
      <c r="N320" s="313">
        <v>1179</v>
      </c>
      <c r="O320" s="41" t="s">
        <v>1338</v>
      </c>
      <c r="P320"/>
      <c r="Q320" s="41"/>
      <c r="R320" s="313"/>
      <c r="S320" s="63" t="s">
        <v>303</v>
      </c>
      <c r="T320" s="303" t="s">
        <v>764</v>
      </c>
      <c r="U320"/>
      <c r="V320"/>
      <c r="W320"/>
      <c r="X320"/>
      <c r="Y320" s="275" t="s">
        <v>1338</v>
      </c>
      <c r="AA320" s="313" t="s">
        <v>1338</v>
      </c>
      <c r="AB320">
        <v>1179</v>
      </c>
      <c r="AC320" t="s">
        <v>2899</v>
      </c>
      <c r="AD320" s="313" t="s">
        <v>5649</v>
      </c>
    </row>
    <row r="321" spans="2:30">
      <c r="B321" s="26"/>
      <c r="C321" s="64" t="s">
        <v>765</v>
      </c>
      <c r="D321" s="64" t="s">
        <v>306</v>
      </c>
      <c r="E321" s="313">
        <v>5.9375</v>
      </c>
      <c r="F321" s="313">
        <v>3.375</v>
      </c>
      <c r="G321" s="313">
        <v>0.5625</v>
      </c>
      <c r="H321" s="313">
        <v>7.0625</v>
      </c>
      <c r="I321" s="313">
        <v>4.5</v>
      </c>
      <c r="J321" s="47" t="s">
        <v>302</v>
      </c>
      <c r="K321" s="313">
        <v>7.0625</v>
      </c>
      <c r="L321" s="313">
        <v>9</v>
      </c>
      <c r="M321" s="313">
        <v>2</v>
      </c>
      <c r="N321" s="313">
        <v>1179</v>
      </c>
      <c r="O321" s="47" t="s">
        <v>1338</v>
      </c>
      <c r="P321"/>
      <c r="Q321" s="47"/>
      <c r="R321" s="313"/>
      <c r="S321" s="64" t="s">
        <v>307</v>
      </c>
      <c r="T321" s="302" t="s">
        <v>307</v>
      </c>
      <c r="U321"/>
      <c r="V321"/>
      <c r="W321"/>
      <c r="X321"/>
      <c r="Y321" s="275" t="s">
        <v>1338</v>
      </c>
      <c r="AA321" s="313" t="s">
        <v>1338</v>
      </c>
      <c r="AB321">
        <v>1179</v>
      </c>
      <c r="AC321" t="s">
        <v>2899</v>
      </c>
      <c r="AD321" s="313" t="s">
        <v>5649</v>
      </c>
    </row>
    <row r="322" spans="2:30">
      <c r="B322" s="26"/>
      <c r="C322" s="63" t="s">
        <v>766</v>
      </c>
      <c r="D322" s="63" t="s">
        <v>301</v>
      </c>
      <c r="E322" s="313">
        <v>4.5</v>
      </c>
      <c r="F322" s="313">
        <v>2.625</v>
      </c>
      <c r="G322" s="313">
        <v>0.5</v>
      </c>
      <c r="H322" s="313">
        <v>5.5</v>
      </c>
      <c r="I322" s="313">
        <v>3.625</v>
      </c>
      <c r="J322" s="41" t="s">
        <v>318</v>
      </c>
      <c r="K322" s="313">
        <v>9.375</v>
      </c>
      <c r="L322" s="313">
        <v>11.125</v>
      </c>
      <c r="M322" s="313">
        <v>2</v>
      </c>
      <c r="N322" s="313">
        <v>1180</v>
      </c>
      <c r="O322" s="41" t="s">
        <v>1338</v>
      </c>
      <c r="P322"/>
      <c r="Q322" s="41"/>
      <c r="R322" s="313"/>
      <c r="S322" s="63" t="s">
        <v>303</v>
      </c>
      <c r="T322" s="303" t="s">
        <v>767</v>
      </c>
      <c r="U322"/>
      <c r="V322"/>
      <c r="W322"/>
      <c r="X322"/>
      <c r="Y322" s="275" t="s">
        <v>1338</v>
      </c>
      <c r="AA322" s="313" t="s">
        <v>1338</v>
      </c>
      <c r="AB322">
        <v>1180</v>
      </c>
      <c r="AD322" s="313"/>
    </row>
    <row r="323" spans="2:30">
      <c r="B323" s="26"/>
      <c r="C323" s="258" t="s">
        <v>768</v>
      </c>
      <c r="D323" s="272" t="s">
        <v>306</v>
      </c>
      <c r="E323" s="313">
        <v>4.625</v>
      </c>
      <c r="F323" s="313">
        <v>2.75</v>
      </c>
      <c r="G323" s="313">
        <v>2.375</v>
      </c>
      <c r="H323" s="313">
        <v>9.375</v>
      </c>
      <c r="I323" s="313">
        <v>7.5</v>
      </c>
      <c r="J323" s="275" t="s">
        <v>318</v>
      </c>
      <c r="K323" s="313">
        <v>9.375</v>
      </c>
      <c r="L323" s="313">
        <v>11.125</v>
      </c>
      <c r="M323" s="313">
        <v>2</v>
      </c>
      <c r="N323" s="313">
        <v>1180</v>
      </c>
      <c r="O323" s="275" t="s">
        <v>1338</v>
      </c>
      <c r="P323"/>
      <c r="Q323" s="284"/>
      <c r="R323" s="313"/>
      <c r="S323" s="296" t="s">
        <v>307</v>
      </c>
      <c r="T323" s="304" t="s">
        <v>307</v>
      </c>
      <c r="U323"/>
      <c r="V323"/>
      <c r="W323"/>
      <c r="X323"/>
      <c r="Y323" s="275" t="s">
        <v>1338</v>
      </c>
      <c r="AA323" s="313" t="s">
        <v>1338</v>
      </c>
      <c r="AB323">
        <v>1180</v>
      </c>
      <c r="AD323" s="313"/>
    </row>
    <row r="324" spans="2:30">
      <c r="B324" s="26"/>
      <c r="C324" s="64" t="s">
        <v>769</v>
      </c>
      <c r="D324" s="64" t="s">
        <v>301</v>
      </c>
      <c r="E324" s="313">
        <v>7.9375</v>
      </c>
      <c r="F324" s="313">
        <v>2</v>
      </c>
      <c r="G324" s="313">
        <v>0.6875</v>
      </c>
      <c r="H324" s="313">
        <v>9.3125</v>
      </c>
      <c r="I324" s="313">
        <v>3.375</v>
      </c>
      <c r="J324" s="47" t="s">
        <v>302</v>
      </c>
      <c r="K324" s="313">
        <v>9.3125</v>
      </c>
      <c r="L324" s="313">
        <v>6.75</v>
      </c>
      <c r="M324" s="313">
        <v>2</v>
      </c>
      <c r="N324" s="313">
        <v>1181</v>
      </c>
      <c r="O324" s="47" t="s">
        <v>1338</v>
      </c>
      <c r="P324"/>
      <c r="Q324" s="47"/>
      <c r="R324" s="313"/>
      <c r="S324" s="64" t="s">
        <v>303</v>
      </c>
      <c r="T324" s="302" t="s">
        <v>770</v>
      </c>
      <c r="U324"/>
      <c r="V324"/>
      <c r="W324"/>
      <c r="X324"/>
      <c r="Y324" s="275" t="s">
        <v>1338</v>
      </c>
      <c r="AA324" s="313" t="s">
        <v>1338</v>
      </c>
      <c r="AB324">
        <v>1181</v>
      </c>
      <c r="AD324" s="313"/>
    </row>
    <row r="325" spans="2:30">
      <c r="B325" s="26"/>
      <c r="C325" s="63" t="s">
        <v>771</v>
      </c>
      <c r="D325" s="63" t="s">
        <v>306</v>
      </c>
      <c r="E325" s="313">
        <v>8.125</v>
      </c>
      <c r="F325" s="313">
        <v>2.125</v>
      </c>
      <c r="G325" s="313">
        <v>0.5</v>
      </c>
      <c r="H325" s="313">
        <v>9.125</v>
      </c>
      <c r="I325" s="313">
        <v>3.125</v>
      </c>
      <c r="J325" s="41" t="s">
        <v>302</v>
      </c>
      <c r="K325" s="313">
        <v>9.125</v>
      </c>
      <c r="L325" s="313">
        <v>6.25</v>
      </c>
      <c r="M325" s="313">
        <v>2</v>
      </c>
      <c r="N325" s="313">
        <v>1181</v>
      </c>
      <c r="O325" s="41" t="s">
        <v>1338</v>
      </c>
      <c r="P325"/>
      <c r="Q325" s="41"/>
      <c r="R325" s="313"/>
      <c r="S325" s="63" t="s">
        <v>307</v>
      </c>
      <c r="T325" s="303" t="s">
        <v>307</v>
      </c>
      <c r="U325"/>
      <c r="V325"/>
      <c r="W325"/>
      <c r="X325"/>
      <c r="Y325" s="275" t="s">
        <v>1338</v>
      </c>
      <c r="AA325" s="313" t="s">
        <v>1338</v>
      </c>
      <c r="AB325">
        <v>1181</v>
      </c>
      <c r="AD325" s="313"/>
    </row>
    <row r="326" spans="2:30">
      <c r="B326" s="26"/>
      <c r="C326" s="64" t="s">
        <v>772</v>
      </c>
      <c r="D326" s="64" t="s">
        <v>301</v>
      </c>
      <c r="E326" s="313">
        <v>2.875</v>
      </c>
      <c r="F326" s="313">
        <v>2.875</v>
      </c>
      <c r="G326" s="313">
        <v>3</v>
      </c>
      <c r="H326" s="313">
        <v>8.875</v>
      </c>
      <c r="I326" s="313">
        <v>8.875</v>
      </c>
      <c r="J326" s="47" t="s">
        <v>302</v>
      </c>
      <c r="K326" s="313">
        <v>8.875</v>
      </c>
      <c r="L326" s="313">
        <v>8.875</v>
      </c>
      <c r="M326" s="313">
        <v>1</v>
      </c>
      <c r="N326" s="313">
        <v>1182</v>
      </c>
      <c r="O326" s="47" t="s">
        <v>1338</v>
      </c>
      <c r="P326"/>
      <c r="Q326" s="47"/>
      <c r="R326" s="313"/>
      <c r="S326" s="64" t="s">
        <v>303</v>
      </c>
      <c r="T326" s="302" t="s">
        <v>773</v>
      </c>
      <c r="U326"/>
      <c r="V326"/>
      <c r="W326"/>
      <c r="X326"/>
      <c r="Y326" s="275" t="s">
        <v>1338</v>
      </c>
      <c r="AA326" s="313" t="s">
        <v>1338</v>
      </c>
      <c r="AB326">
        <v>1182</v>
      </c>
      <c r="AD326" s="313"/>
    </row>
    <row r="327" spans="2:30">
      <c r="B327" s="26"/>
      <c r="C327" s="63" t="s">
        <v>774</v>
      </c>
      <c r="D327" s="63" t="s">
        <v>306</v>
      </c>
      <c r="E327" s="313">
        <v>3</v>
      </c>
      <c r="F327" s="313">
        <v>3</v>
      </c>
      <c r="G327" s="313">
        <v>2.375</v>
      </c>
      <c r="H327" s="313">
        <v>7.75</v>
      </c>
      <c r="I327" s="313">
        <v>7.75</v>
      </c>
      <c r="J327" s="41" t="s">
        <v>302</v>
      </c>
      <c r="K327" s="313">
        <v>7.75</v>
      </c>
      <c r="L327" s="313">
        <v>7.75</v>
      </c>
      <c r="M327" s="313">
        <v>1</v>
      </c>
      <c r="N327" s="313">
        <v>1182</v>
      </c>
      <c r="O327" s="41" t="s">
        <v>1338</v>
      </c>
      <c r="P327"/>
      <c r="Q327" s="41"/>
      <c r="R327" s="313"/>
      <c r="S327" s="63" t="s">
        <v>307</v>
      </c>
      <c r="T327" s="303" t="s">
        <v>307</v>
      </c>
      <c r="U327"/>
      <c r="V327"/>
      <c r="W327"/>
      <c r="X327"/>
      <c r="Y327" s="275" t="s">
        <v>1338</v>
      </c>
      <c r="AA327" s="313" t="s">
        <v>1338</v>
      </c>
      <c r="AB327">
        <v>1182</v>
      </c>
      <c r="AD327" s="313"/>
    </row>
    <row r="328" spans="2:30">
      <c r="B328" s="26"/>
      <c r="C328" s="64" t="s">
        <v>775</v>
      </c>
      <c r="D328" s="64" t="s">
        <v>301</v>
      </c>
      <c r="E328" s="313">
        <v>8.5</v>
      </c>
      <c r="F328" s="313">
        <v>7.6875</v>
      </c>
      <c r="G328" s="313">
        <v>0.875</v>
      </c>
      <c r="H328" s="313">
        <v>10.25</v>
      </c>
      <c r="I328" s="313">
        <v>9.4375</v>
      </c>
      <c r="J328" s="47" t="s">
        <v>302</v>
      </c>
      <c r="K328" s="313">
        <v>10.25</v>
      </c>
      <c r="L328" s="313">
        <v>9.4375</v>
      </c>
      <c r="M328" s="313">
        <v>1</v>
      </c>
      <c r="N328" s="313">
        <v>1183</v>
      </c>
      <c r="O328" s="47" t="s">
        <v>1338</v>
      </c>
      <c r="P328"/>
      <c r="Q328" s="47"/>
      <c r="R328" s="313"/>
      <c r="S328" s="64" t="s">
        <v>303</v>
      </c>
      <c r="T328" s="302" t="s">
        <v>776</v>
      </c>
      <c r="U328"/>
      <c r="V328"/>
      <c r="W328"/>
      <c r="X328"/>
      <c r="Y328" s="275" t="s">
        <v>1338</v>
      </c>
      <c r="AA328" s="313" t="s">
        <v>1338</v>
      </c>
      <c r="AB328">
        <v>1183</v>
      </c>
      <c r="AD328" s="313"/>
    </row>
    <row r="329" spans="2:30">
      <c r="B329" s="26"/>
      <c r="C329" s="63" t="s">
        <v>777</v>
      </c>
      <c r="D329" s="63" t="s">
        <v>306</v>
      </c>
      <c r="E329" s="313">
        <v>8.6875</v>
      </c>
      <c r="F329" s="313">
        <v>7.875</v>
      </c>
      <c r="G329" s="313">
        <v>2.375</v>
      </c>
      <c r="H329" s="313">
        <v>13.4375</v>
      </c>
      <c r="I329" s="313">
        <v>12.625</v>
      </c>
      <c r="J329" s="41" t="s">
        <v>302</v>
      </c>
      <c r="K329" s="313">
        <v>13.4375</v>
      </c>
      <c r="L329" s="313">
        <v>12.625</v>
      </c>
      <c r="M329" s="313">
        <v>1</v>
      </c>
      <c r="N329" s="313">
        <v>1183</v>
      </c>
      <c r="O329" s="41" t="s">
        <v>1338</v>
      </c>
      <c r="P329"/>
      <c r="Q329" s="41"/>
      <c r="R329" s="313"/>
      <c r="S329" s="63" t="s">
        <v>307</v>
      </c>
      <c r="T329" s="303" t="s">
        <v>307</v>
      </c>
      <c r="U329"/>
      <c r="V329"/>
      <c r="W329"/>
      <c r="X329"/>
      <c r="Y329" s="275" t="s">
        <v>1338</v>
      </c>
      <c r="AA329" s="313" t="s">
        <v>1338</v>
      </c>
      <c r="AB329">
        <v>1183</v>
      </c>
      <c r="AD329" s="313"/>
    </row>
    <row r="330" spans="2:30">
      <c r="B330" s="26"/>
      <c r="C330" s="64" t="s">
        <v>779</v>
      </c>
      <c r="D330" s="64" t="s">
        <v>301</v>
      </c>
      <c r="E330" s="313">
        <v>4</v>
      </c>
      <c r="F330" s="313">
        <v>3.0625</v>
      </c>
      <c r="G330" s="313">
        <v>0.5</v>
      </c>
      <c r="H330" s="313">
        <v>5</v>
      </c>
      <c r="I330" s="313">
        <v>4.0625</v>
      </c>
      <c r="J330" s="47" t="s">
        <v>302</v>
      </c>
      <c r="K330" s="313">
        <v>5</v>
      </c>
      <c r="L330" s="313">
        <v>4.0625</v>
      </c>
      <c r="M330" s="313">
        <v>1</v>
      </c>
      <c r="N330" s="313">
        <v>1185</v>
      </c>
      <c r="O330" s="47" t="s">
        <v>1338</v>
      </c>
      <c r="P330"/>
      <c r="Q330" s="47"/>
      <c r="R330" s="313"/>
      <c r="S330" s="64" t="s">
        <v>303</v>
      </c>
      <c r="T330" s="302" t="s">
        <v>780</v>
      </c>
      <c r="U330"/>
      <c r="V330"/>
      <c r="W330"/>
      <c r="X330"/>
      <c r="Y330" s="275" t="s">
        <v>1338</v>
      </c>
      <c r="AA330" s="313" t="s">
        <v>1338</v>
      </c>
      <c r="AB330">
        <v>1185</v>
      </c>
      <c r="AD330" s="313"/>
    </row>
    <row r="331" spans="2:30">
      <c r="B331" s="26"/>
      <c r="C331" s="63" t="s">
        <v>781</v>
      </c>
      <c r="D331" s="63" t="s">
        <v>306</v>
      </c>
      <c r="E331" s="313">
        <v>4.125</v>
      </c>
      <c r="F331" s="313">
        <v>3.1875</v>
      </c>
      <c r="G331" s="313">
        <v>2</v>
      </c>
      <c r="H331" s="313">
        <v>8.125</v>
      </c>
      <c r="I331" s="313">
        <v>7.1875</v>
      </c>
      <c r="J331" s="41" t="s">
        <v>302</v>
      </c>
      <c r="K331" s="313">
        <v>8.125</v>
      </c>
      <c r="L331" s="313">
        <v>7.1875</v>
      </c>
      <c r="M331" s="313">
        <v>1</v>
      </c>
      <c r="N331" s="313">
        <v>1185</v>
      </c>
      <c r="O331" s="41" t="s">
        <v>1338</v>
      </c>
      <c r="P331"/>
      <c r="Q331" s="41"/>
      <c r="R331" s="313"/>
      <c r="S331" s="63" t="s">
        <v>307</v>
      </c>
      <c r="T331" s="303" t="s">
        <v>307</v>
      </c>
      <c r="U331"/>
      <c r="V331"/>
      <c r="W331"/>
      <c r="X331"/>
      <c r="Y331" s="275" t="s">
        <v>1338</v>
      </c>
      <c r="AA331" s="313" t="s">
        <v>1338</v>
      </c>
      <c r="AB331">
        <v>1185</v>
      </c>
      <c r="AD331" s="313"/>
    </row>
    <row r="332" spans="2:30">
      <c r="B332" s="26"/>
      <c r="C332" s="64" t="s">
        <v>782</v>
      </c>
      <c r="D332" s="64" t="s">
        <v>489</v>
      </c>
      <c r="E332" s="313">
        <v>4</v>
      </c>
      <c r="F332" s="313">
        <v>3.0625</v>
      </c>
      <c r="G332" s="313">
        <v>1.6875</v>
      </c>
      <c r="H332" s="313">
        <v>7.375</v>
      </c>
      <c r="I332" s="313">
        <v>6.4375</v>
      </c>
      <c r="J332" s="47" t="s">
        <v>302</v>
      </c>
      <c r="K332" s="313">
        <v>7.375</v>
      </c>
      <c r="L332" s="313">
        <v>6.4375</v>
      </c>
      <c r="M332" s="313">
        <v>1</v>
      </c>
      <c r="N332" s="313">
        <v>1185</v>
      </c>
      <c r="O332" s="47" t="s">
        <v>1338</v>
      </c>
      <c r="P332"/>
      <c r="Q332" s="47"/>
      <c r="R332" s="313"/>
      <c r="S332" s="64" t="s">
        <v>307</v>
      </c>
      <c r="T332" s="302" t="s">
        <v>307</v>
      </c>
      <c r="U332"/>
      <c r="V332"/>
      <c r="W332"/>
      <c r="X332"/>
      <c r="Y332" s="275" t="s">
        <v>1338</v>
      </c>
      <c r="AA332" s="313" t="s">
        <v>1338</v>
      </c>
      <c r="AB332">
        <v>1185</v>
      </c>
      <c r="AD332" s="313"/>
    </row>
    <row r="333" spans="2:30">
      <c r="B333" s="26"/>
      <c r="C333" s="63" t="s">
        <v>783</v>
      </c>
      <c r="D333" s="63" t="s">
        <v>301</v>
      </c>
      <c r="E333" s="313">
        <v>6.25</v>
      </c>
      <c r="F333" s="313">
        <v>5.75</v>
      </c>
      <c r="G333" s="313">
        <v>1</v>
      </c>
      <c r="H333" s="313">
        <v>8.25</v>
      </c>
      <c r="I333" s="313">
        <v>7.75</v>
      </c>
      <c r="J333" s="41" t="s">
        <v>302</v>
      </c>
      <c r="K333" s="313">
        <v>8.25</v>
      </c>
      <c r="L333" s="313">
        <v>7.75</v>
      </c>
      <c r="M333" s="313">
        <v>1</v>
      </c>
      <c r="N333" s="313">
        <v>1186</v>
      </c>
      <c r="O333" s="41" t="s">
        <v>1338</v>
      </c>
      <c r="P333"/>
      <c r="Q333" s="41"/>
      <c r="R333" s="313"/>
      <c r="S333" s="63" t="s">
        <v>303</v>
      </c>
      <c r="T333" s="303" t="s">
        <v>784</v>
      </c>
      <c r="U333"/>
      <c r="V333"/>
      <c r="W333"/>
      <c r="X333"/>
      <c r="Y333" s="275" t="s">
        <v>1338</v>
      </c>
      <c r="AA333" s="313" t="s">
        <v>1338</v>
      </c>
      <c r="AB333">
        <v>1186</v>
      </c>
      <c r="AD333" s="313"/>
    </row>
    <row r="334" spans="2:30">
      <c r="B334" s="26"/>
      <c r="C334" s="64" t="s">
        <v>785</v>
      </c>
      <c r="D334" s="64" t="s">
        <v>306</v>
      </c>
      <c r="E334" s="313">
        <v>6.4375</v>
      </c>
      <c r="F334" s="313">
        <v>5.9375</v>
      </c>
      <c r="G334" s="313">
        <v>2.9375</v>
      </c>
      <c r="H334" s="313">
        <v>12.3125</v>
      </c>
      <c r="I334" s="313">
        <v>11.8125</v>
      </c>
      <c r="J334" s="47" t="s">
        <v>302</v>
      </c>
      <c r="K334" s="313">
        <v>12.3125</v>
      </c>
      <c r="L334" s="313">
        <v>11.8125</v>
      </c>
      <c r="M334" s="313">
        <v>1</v>
      </c>
      <c r="N334" s="313">
        <v>1186</v>
      </c>
      <c r="O334" s="47" t="s">
        <v>1338</v>
      </c>
      <c r="P334"/>
      <c r="Q334" s="47"/>
      <c r="R334" s="313"/>
      <c r="S334" s="64" t="s">
        <v>307</v>
      </c>
      <c r="T334" s="302" t="s">
        <v>307</v>
      </c>
      <c r="U334"/>
      <c r="V334"/>
      <c r="W334"/>
      <c r="X334"/>
      <c r="Y334" s="275" t="s">
        <v>1338</v>
      </c>
      <c r="AA334" s="313" t="s">
        <v>1338</v>
      </c>
      <c r="AB334">
        <v>1186</v>
      </c>
      <c r="AD334" s="313"/>
    </row>
    <row r="335" spans="2:30">
      <c r="B335" s="26"/>
      <c r="C335" s="63" t="s">
        <v>786</v>
      </c>
      <c r="D335" s="63" t="s">
        <v>301</v>
      </c>
      <c r="E335" s="313">
        <v>4.75</v>
      </c>
      <c r="F335" s="313">
        <v>3.75</v>
      </c>
      <c r="G335" s="313">
        <v>0.75</v>
      </c>
      <c r="H335" s="313">
        <v>6.25</v>
      </c>
      <c r="I335" s="313">
        <v>5.25</v>
      </c>
      <c r="J335" s="41" t="s">
        <v>302</v>
      </c>
      <c r="K335" s="313">
        <v>6.25</v>
      </c>
      <c r="L335" s="313">
        <v>10.5</v>
      </c>
      <c r="M335" s="313">
        <v>2</v>
      </c>
      <c r="N335" s="313">
        <v>1187</v>
      </c>
      <c r="O335" s="41" t="s">
        <v>1338</v>
      </c>
      <c r="P335"/>
      <c r="Q335" s="41"/>
      <c r="R335" s="313"/>
      <c r="S335" s="63" t="s">
        <v>303</v>
      </c>
      <c r="T335" s="303" t="s">
        <v>787</v>
      </c>
      <c r="U335"/>
      <c r="V335"/>
      <c r="W335"/>
      <c r="X335"/>
      <c r="Y335" s="275" t="s">
        <v>1338</v>
      </c>
      <c r="AA335" s="313" t="s">
        <v>1338</v>
      </c>
      <c r="AB335">
        <v>1187</v>
      </c>
      <c r="AC335" t="s">
        <v>2861</v>
      </c>
      <c r="AD335" s="313" t="s">
        <v>5645</v>
      </c>
    </row>
    <row r="336" spans="2:30">
      <c r="B336" s="26"/>
      <c r="C336" s="64" t="s">
        <v>788</v>
      </c>
      <c r="D336" s="64" t="s">
        <v>306</v>
      </c>
      <c r="E336" s="313">
        <v>4.875</v>
      </c>
      <c r="F336" s="313">
        <v>3.875</v>
      </c>
      <c r="G336" s="313">
        <v>0.5625</v>
      </c>
      <c r="H336" s="313">
        <v>6</v>
      </c>
      <c r="I336" s="313">
        <v>5</v>
      </c>
      <c r="J336" s="47" t="s">
        <v>302</v>
      </c>
      <c r="K336" s="313">
        <v>6</v>
      </c>
      <c r="L336" s="313">
        <v>10</v>
      </c>
      <c r="M336" s="313">
        <v>2</v>
      </c>
      <c r="N336" s="313">
        <v>1187</v>
      </c>
      <c r="O336" s="47" t="s">
        <v>1338</v>
      </c>
      <c r="P336"/>
      <c r="Q336" s="47"/>
      <c r="R336" s="313"/>
      <c r="S336" s="64" t="s">
        <v>307</v>
      </c>
      <c r="T336" s="302" t="s">
        <v>307</v>
      </c>
      <c r="U336"/>
      <c r="V336"/>
      <c r="W336"/>
      <c r="X336"/>
      <c r="Y336" s="275" t="s">
        <v>1338</v>
      </c>
      <c r="AA336" s="313" t="s">
        <v>1338</v>
      </c>
      <c r="AB336">
        <v>1187</v>
      </c>
      <c r="AC336" t="s">
        <v>2861</v>
      </c>
      <c r="AD336" s="313" t="s">
        <v>5645</v>
      </c>
    </row>
    <row r="337" spans="2:30">
      <c r="B337" s="26"/>
      <c r="C337" s="63" t="s">
        <v>789</v>
      </c>
      <c r="D337" s="63" t="s">
        <v>301</v>
      </c>
      <c r="E337" s="313">
        <v>8</v>
      </c>
      <c r="F337" s="313">
        <v>5.5625</v>
      </c>
      <c r="G337" s="313">
        <v>1.5</v>
      </c>
      <c r="H337" s="313">
        <v>11</v>
      </c>
      <c r="I337" s="313">
        <v>8.5625</v>
      </c>
      <c r="J337" s="41" t="s">
        <v>302</v>
      </c>
      <c r="K337" s="313">
        <v>11</v>
      </c>
      <c r="L337" s="313">
        <v>8.5625</v>
      </c>
      <c r="M337" s="313">
        <v>1</v>
      </c>
      <c r="N337" s="313">
        <v>1188</v>
      </c>
      <c r="O337" s="41" t="s">
        <v>1338</v>
      </c>
      <c r="P337"/>
      <c r="Q337" s="41"/>
      <c r="R337" s="313"/>
      <c r="S337" s="63" t="s">
        <v>303</v>
      </c>
      <c r="T337" s="303" t="s">
        <v>790</v>
      </c>
      <c r="U337"/>
      <c r="V337"/>
      <c r="W337"/>
      <c r="X337"/>
      <c r="Y337" s="275" t="s">
        <v>1338</v>
      </c>
      <c r="AA337" s="313" t="s">
        <v>1338</v>
      </c>
      <c r="AB337">
        <v>1188</v>
      </c>
      <c r="AD337" s="313"/>
    </row>
    <row r="338" spans="2:30">
      <c r="B338" s="26"/>
      <c r="C338" s="64" t="s">
        <v>791</v>
      </c>
      <c r="D338" s="64" t="s">
        <v>306</v>
      </c>
      <c r="E338" s="313">
        <v>8.1875</v>
      </c>
      <c r="F338" s="313">
        <v>5.75</v>
      </c>
      <c r="G338" s="313">
        <v>1.125</v>
      </c>
      <c r="H338" s="313">
        <v>10.4375</v>
      </c>
      <c r="I338" s="313">
        <v>8</v>
      </c>
      <c r="J338" s="47" t="s">
        <v>302</v>
      </c>
      <c r="K338" s="313">
        <v>10.4375</v>
      </c>
      <c r="L338" s="313">
        <v>8</v>
      </c>
      <c r="M338" s="313">
        <v>1</v>
      </c>
      <c r="N338" s="313">
        <v>1188</v>
      </c>
      <c r="O338" s="47" t="s">
        <v>1338</v>
      </c>
      <c r="P338"/>
      <c r="Q338" s="47"/>
      <c r="R338" s="313"/>
      <c r="S338" s="64" t="s">
        <v>307</v>
      </c>
      <c r="T338" s="302" t="s">
        <v>307</v>
      </c>
      <c r="U338"/>
      <c r="V338"/>
      <c r="W338"/>
      <c r="X338"/>
      <c r="Y338" s="275" t="s">
        <v>1338</v>
      </c>
      <c r="AA338" s="313" t="s">
        <v>1338</v>
      </c>
      <c r="AB338">
        <v>1188</v>
      </c>
      <c r="AD338" s="313"/>
    </row>
    <row r="339" spans="2:30">
      <c r="B339" s="26"/>
      <c r="C339" s="63" t="s">
        <v>110</v>
      </c>
      <c r="D339" s="63" t="s">
        <v>306</v>
      </c>
      <c r="E339" s="313">
        <v>9.4375</v>
      </c>
      <c r="F339" s="313">
        <v>5.875</v>
      </c>
      <c r="G339" s="313">
        <v>0.625</v>
      </c>
      <c r="H339" s="313">
        <v>10.6875</v>
      </c>
      <c r="I339" s="313">
        <v>7.125</v>
      </c>
      <c r="J339" s="41" t="s">
        <v>302</v>
      </c>
      <c r="K339" s="313">
        <v>10.6875</v>
      </c>
      <c r="L339" s="313">
        <v>7.125</v>
      </c>
      <c r="M339" s="313">
        <v>1</v>
      </c>
      <c r="N339" s="313">
        <v>1188</v>
      </c>
      <c r="O339" s="41" t="s">
        <v>1338</v>
      </c>
      <c r="P339"/>
      <c r="Q339" s="41"/>
      <c r="R339" s="313"/>
      <c r="S339" s="63"/>
      <c r="T339" s="303"/>
      <c r="U339"/>
      <c r="V339"/>
      <c r="W339"/>
      <c r="X339"/>
      <c r="Y339" s="275" t="s">
        <v>1338</v>
      </c>
      <c r="AA339" s="313" t="s">
        <v>1338</v>
      </c>
      <c r="AB339">
        <v>1188</v>
      </c>
      <c r="AD339" s="313"/>
    </row>
    <row r="340" spans="2:30">
      <c r="B340" s="26"/>
      <c r="C340" s="64" t="s">
        <v>792</v>
      </c>
      <c r="D340" s="64" t="s">
        <v>301</v>
      </c>
      <c r="E340" s="313">
        <v>7.25</v>
      </c>
      <c r="F340" s="313">
        <v>4</v>
      </c>
      <c r="G340" s="313">
        <v>1</v>
      </c>
      <c r="H340" s="313">
        <v>9.25</v>
      </c>
      <c r="I340" s="313">
        <v>6</v>
      </c>
      <c r="J340" s="47" t="s">
        <v>302</v>
      </c>
      <c r="K340" s="313">
        <v>9.25</v>
      </c>
      <c r="L340" s="313">
        <v>6</v>
      </c>
      <c r="M340" s="313">
        <v>1</v>
      </c>
      <c r="N340" s="313">
        <v>1189</v>
      </c>
      <c r="O340" s="47" t="s">
        <v>1338</v>
      </c>
      <c r="P340"/>
      <c r="Q340" s="47"/>
      <c r="R340" s="313"/>
      <c r="S340" s="64" t="s">
        <v>303</v>
      </c>
      <c r="T340" s="302" t="s">
        <v>793</v>
      </c>
      <c r="U340"/>
      <c r="V340"/>
      <c r="W340"/>
      <c r="X340"/>
      <c r="Y340" s="275" t="s">
        <v>1338</v>
      </c>
      <c r="AA340" s="313" t="s">
        <v>1338</v>
      </c>
      <c r="AB340">
        <v>1189</v>
      </c>
      <c r="AD340" s="313"/>
    </row>
    <row r="341" spans="2:30">
      <c r="B341" s="26"/>
      <c r="C341" s="63" t="s">
        <v>807</v>
      </c>
      <c r="D341" s="63" t="s">
        <v>306</v>
      </c>
      <c r="E341" s="313">
        <v>7.4375</v>
      </c>
      <c r="F341" s="313">
        <v>4.125</v>
      </c>
      <c r="G341" s="313">
        <v>2.5</v>
      </c>
      <c r="H341" s="313">
        <v>12.4375</v>
      </c>
      <c r="I341" s="313">
        <v>9.125</v>
      </c>
      <c r="J341" s="41" t="s">
        <v>302</v>
      </c>
      <c r="K341" s="313">
        <v>12.4375</v>
      </c>
      <c r="L341" s="313">
        <v>9.125</v>
      </c>
      <c r="M341" s="313">
        <v>1</v>
      </c>
      <c r="N341" s="313">
        <v>1189</v>
      </c>
      <c r="O341" s="41" t="s">
        <v>1338</v>
      </c>
      <c r="P341"/>
      <c r="Q341" s="41"/>
      <c r="R341" s="313"/>
      <c r="S341" s="63" t="s">
        <v>307</v>
      </c>
      <c r="T341" s="303" t="s">
        <v>307</v>
      </c>
      <c r="U341"/>
      <c r="V341"/>
      <c r="W341"/>
      <c r="X341"/>
      <c r="Y341" s="275" t="s">
        <v>1338</v>
      </c>
      <c r="AA341" s="313" t="s">
        <v>1338</v>
      </c>
      <c r="AB341">
        <v>1189</v>
      </c>
      <c r="AD341" s="313"/>
    </row>
    <row r="342" spans="2:30">
      <c r="B342" s="26"/>
      <c r="C342" s="64" t="s">
        <v>808</v>
      </c>
      <c r="D342" s="64" t="s">
        <v>301</v>
      </c>
      <c r="E342" s="313">
        <v>5.375</v>
      </c>
      <c r="F342" s="313">
        <v>4</v>
      </c>
      <c r="G342" s="313">
        <v>1</v>
      </c>
      <c r="H342" s="313">
        <v>7.375</v>
      </c>
      <c r="I342" s="313">
        <v>6</v>
      </c>
      <c r="J342" s="47" t="s">
        <v>302</v>
      </c>
      <c r="K342" s="313">
        <v>7.375</v>
      </c>
      <c r="L342" s="313">
        <v>6</v>
      </c>
      <c r="M342" s="313">
        <v>1</v>
      </c>
      <c r="N342" s="313">
        <v>1190</v>
      </c>
      <c r="O342" s="47" t="s">
        <v>1338</v>
      </c>
      <c r="P342"/>
      <c r="Q342" s="47"/>
      <c r="R342" s="313"/>
      <c r="S342" s="64" t="s">
        <v>303</v>
      </c>
      <c r="T342" s="302" t="s">
        <v>809</v>
      </c>
      <c r="U342"/>
      <c r="V342"/>
      <c r="W342"/>
      <c r="X342"/>
      <c r="Y342" s="275" t="s">
        <v>1338</v>
      </c>
      <c r="AA342" s="313" t="s">
        <v>1338</v>
      </c>
      <c r="AB342">
        <v>1190</v>
      </c>
      <c r="AD342" s="313"/>
    </row>
    <row r="343" spans="2:30">
      <c r="B343" s="26"/>
      <c r="C343" s="63" t="s">
        <v>810</v>
      </c>
      <c r="D343" s="63" t="s">
        <v>306</v>
      </c>
      <c r="E343" s="313">
        <v>5.5625</v>
      </c>
      <c r="F343" s="313">
        <v>4.125</v>
      </c>
      <c r="G343" s="313">
        <v>2.875</v>
      </c>
      <c r="H343" s="313">
        <v>11.3125</v>
      </c>
      <c r="I343" s="313">
        <v>9.875</v>
      </c>
      <c r="J343" s="41" t="s">
        <v>302</v>
      </c>
      <c r="K343" s="313">
        <v>11.3125</v>
      </c>
      <c r="L343" s="313">
        <v>9.875</v>
      </c>
      <c r="M343" s="313">
        <v>1</v>
      </c>
      <c r="N343" s="313">
        <v>1190</v>
      </c>
      <c r="O343" s="41" t="s">
        <v>1338</v>
      </c>
      <c r="P343"/>
      <c r="Q343" s="41"/>
      <c r="R343" s="313"/>
      <c r="S343" s="63" t="s">
        <v>307</v>
      </c>
      <c r="T343" s="303" t="s">
        <v>307</v>
      </c>
      <c r="U343"/>
      <c r="V343"/>
      <c r="W343"/>
      <c r="X343"/>
      <c r="Y343" s="275" t="s">
        <v>1338</v>
      </c>
      <c r="AA343" s="313" t="s">
        <v>1338</v>
      </c>
      <c r="AB343">
        <v>1190</v>
      </c>
      <c r="AD343" s="313"/>
    </row>
    <row r="344" spans="2:30">
      <c r="B344" s="26"/>
      <c r="C344" s="64" t="s">
        <v>811</v>
      </c>
      <c r="D344" s="64" t="s">
        <v>301</v>
      </c>
      <c r="E344" s="313">
        <v>7.25</v>
      </c>
      <c r="F344" s="313">
        <v>4.5</v>
      </c>
      <c r="G344" s="313">
        <v>1</v>
      </c>
      <c r="H344" s="313">
        <v>9.25</v>
      </c>
      <c r="I344" s="313">
        <v>6.5</v>
      </c>
      <c r="J344" s="47" t="s">
        <v>302</v>
      </c>
      <c r="K344" s="313">
        <v>9.25</v>
      </c>
      <c r="L344" s="313">
        <v>6.5</v>
      </c>
      <c r="M344" s="313">
        <v>1</v>
      </c>
      <c r="N344" s="313">
        <v>1191</v>
      </c>
      <c r="O344" s="47" t="s">
        <v>1338</v>
      </c>
      <c r="P344"/>
      <c r="Q344" s="47"/>
      <c r="R344" s="313"/>
      <c r="S344" s="64" t="s">
        <v>303</v>
      </c>
      <c r="T344" s="302" t="s">
        <v>812</v>
      </c>
      <c r="U344"/>
      <c r="V344"/>
      <c r="W344"/>
      <c r="X344"/>
      <c r="Y344" s="275" t="s">
        <v>1338</v>
      </c>
      <c r="AA344" s="313" t="s">
        <v>1338</v>
      </c>
      <c r="AB344">
        <v>1191</v>
      </c>
      <c r="AD344" s="313"/>
    </row>
    <row r="345" spans="2:30">
      <c r="B345" s="26"/>
      <c r="C345" s="63" t="s">
        <v>813</v>
      </c>
      <c r="D345" s="63" t="s">
        <v>306</v>
      </c>
      <c r="E345" s="313">
        <v>7.4375</v>
      </c>
      <c r="F345" s="313">
        <v>4.625</v>
      </c>
      <c r="G345" s="313">
        <v>0.5625</v>
      </c>
      <c r="H345" s="313">
        <v>8.5625</v>
      </c>
      <c r="I345" s="313">
        <v>5.75</v>
      </c>
      <c r="J345" s="41" t="s">
        <v>302</v>
      </c>
      <c r="K345" s="313">
        <v>8.5625</v>
      </c>
      <c r="L345" s="313">
        <v>5.75</v>
      </c>
      <c r="M345" s="313">
        <v>1</v>
      </c>
      <c r="N345" s="313">
        <v>1191</v>
      </c>
      <c r="O345" s="41" t="s">
        <v>1338</v>
      </c>
      <c r="P345"/>
      <c r="Q345" s="41"/>
      <c r="R345" s="313"/>
      <c r="S345" s="63" t="s">
        <v>307</v>
      </c>
      <c r="T345" s="303" t="s">
        <v>307</v>
      </c>
      <c r="U345"/>
      <c r="V345"/>
      <c r="W345"/>
      <c r="X345"/>
      <c r="Y345" s="275" t="s">
        <v>1338</v>
      </c>
      <c r="AA345" s="313" t="s">
        <v>1338</v>
      </c>
      <c r="AB345">
        <v>1191</v>
      </c>
      <c r="AD345" s="313"/>
    </row>
    <row r="346" spans="2:30">
      <c r="B346" s="26"/>
      <c r="C346" s="64" t="s">
        <v>814</v>
      </c>
      <c r="D346" s="64" t="s">
        <v>301</v>
      </c>
      <c r="E346" s="313">
        <v>4.375</v>
      </c>
      <c r="F346" s="313">
        <v>4.375</v>
      </c>
      <c r="G346" s="313">
        <v>1</v>
      </c>
      <c r="H346" s="313">
        <v>6.375</v>
      </c>
      <c r="I346" s="313">
        <v>6.375</v>
      </c>
      <c r="J346" s="47" t="s">
        <v>318</v>
      </c>
      <c r="K346" s="313">
        <v>6.375</v>
      </c>
      <c r="L346" s="313">
        <v>12.125</v>
      </c>
      <c r="M346" s="313">
        <v>2</v>
      </c>
      <c r="N346" s="313">
        <v>1192</v>
      </c>
      <c r="O346" s="47" t="s">
        <v>1338</v>
      </c>
      <c r="P346"/>
      <c r="Q346" s="47"/>
      <c r="R346" s="313"/>
      <c r="S346" s="64" t="s">
        <v>303</v>
      </c>
      <c r="T346" s="302" t="s">
        <v>815</v>
      </c>
      <c r="U346"/>
      <c r="V346"/>
      <c r="W346"/>
      <c r="X346"/>
      <c r="Y346" s="275" t="s">
        <v>1338</v>
      </c>
      <c r="AA346" s="313" t="s">
        <v>1338</v>
      </c>
      <c r="AB346">
        <v>1192</v>
      </c>
      <c r="AD346" s="313"/>
    </row>
    <row r="347" spans="2:30">
      <c r="B347" s="26"/>
      <c r="C347" s="63" t="s">
        <v>816</v>
      </c>
      <c r="D347" s="63" t="s">
        <v>306</v>
      </c>
      <c r="E347" s="313">
        <v>4.5</v>
      </c>
      <c r="F347" s="313">
        <v>4.5</v>
      </c>
      <c r="G347" s="313">
        <v>0.625</v>
      </c>
      <c r="H347" s="313">
        <v>5.75</v>
      </c>
      <c r="I347" s="313">
        <v>5.75</v>
      </c>
      <c r="J347" s="41" t="s">
        <v>318</v>
      </c>
      <c r="K347" s="313">
        <v>6.375</v>
      </c>
      <c r="L347" s="313">
        <v>12.125</v>
      </c>
      <c r="M347" s="313">
        <v>2</v>
      </c>
      <c r="N347" s="313">
        <v>1192</v>
      </c>
      <c r="O347" s="41" t="s">
        <v>1338</v>
      </c>
      <c r="P347"/>
      <c r="Q347" s="41"/>
      <c r="R347" s="313"/>
      <c r="S347" s="63" t="s">
        <v>307</v>
      </c>
      <c r="T347" s="303" t="s">
        <v>307</v>
      </c>
      <c r="U347"/>
      <c r="V347"/>
      <c r="W347"/>
      <c r="X347"/>
      <c r="Y347" s="275" t="s">
        <v>1338</v>
      </c>
      <c r="AA347" s="313" t="s">
        <v>1338</v>
      </c>
      <c r="AB347">
        <v>1192</v>
      </c>
      <c r="AD347" s="313"/>
    </row>
    <row r="348" spans="2:30">
      <c r="B348" s="26"/>
      <c r="C348" s="64" t="s">
        <v>817</v>
      </c>
      <c r="D348" s="64" t="s">
        <v>301</v>
      </c>
      <c r="E348" s="313">
        <v>8.625</v>
      </c>
      <c r="F348" s="313">
        <v>5.625</v>
      </c>
      <c r="G348" s="313">
        <v>1</v>
      </c>
      <c r="H348" s="313">
        <v>10.625</v>
      </c>
      <c r="I348" s="313">
        <v>7.625</v>
      </c>
      <c r="J348" s="47" t="s">
        <v>302</v>
      </c>
      <c r="K348" s="313">
        <v>10.625</v>
      </c>
      <c r="L348" s="313">
        <v>7.625</v>
      </c>
      <c r="M348" s="313">
        <v>1</v>
      </c>
      <c r="N348" s="313">
        <v>1193</v>
      </c>
      <c r="O348" s="47" t="s">
        <v>1338</v>
      </c>
      <c r="P348"/>
      <c r="Q348" s="47"/>
      <c r="R348" s="313"/>
      <c r="S348" s="64" t="s">
        <v>303</v>
      </c>
      <c r="T348" s="302" t="s">
        <v>818</v>
      </c>
      <c r="U348"/>
      <c r="V348"/>
      <c r="W348"/>
      <c r="X348"/>
      <c r="Y348" s="275" t="s">
        <v>1338</v>
      </c>
      <c r="AA348" s="313" t="s">
        <v>1338</v>
      </c>
      <c r="AB348">
        <v>1193</v>
      </c>
      <c r="AD348" s="313"/>
    </row>
    <row r="349" spans="2:30">
      <c r="B349" s="26"/>
      <c r="C349" s="63" t="s">
        <v>819</v>
      </c>
      <c r="D349" s="63" t="s">
        <v>306</v>
      </c>
      <c r="E349" s="313">
        <v>8.8125</v>
      </c>
      <c r="F349" s="313">
        <v>5.8125</v>
      </c>
      <c r="G349" s="313">
        <v>0.625</v>
      </c>
      <c r="H349" s="313">
        <v>10.0625</v>
      </c>
      <c r="I349" s="313">
        <v>7.0625</v>
      </c>
      <c r="J349" s="41" t="s">
        <v>302</v>
      </c>
      <c r="K349" s="313">
        <v>10.0625</v>
      </c>
      <c r="L349" s="313">
        <v>7.0625</v>
      </c>
      <c r="M349" s="313">
        <v>1</v>
      </c>
      <c r="N349" s="313">
        <v>1193</v>
      </c>
      <c r="O349" s="41" t="s">
        <v>1338</v>
      </c>
      <c r="P349"/>
      <c r="Q349" s="41"/>
      <c r="R349" s="313"/>
      <c r="S349" s="63" t="s">
        <v>307</v>
      </c>
      <c r="T349" s="303" t="s">
        <v>307</v>
      </c>
      <c r="U349"/>
      <c r="V349"/>
      <c r="W349"/>
      <c r="X349"/>
      <c r="Y349" s="275" t="s">
        <v>1338</v>
      </c>
      <c r="AA349" s="313" t="s">
        <v>1338</v>
      </c>
      <c r="AB349">
        <v>1193</v>
      </c>
      <c r="AD349" s="313"/>
    </row>
    <row r="350" spans="2:30">
      <c r="B350" s="26"/>
      <c r="C350" s="64" t="s">
        <v>820</v>
      </c>
      <c r="D350" s="64" t="s">
        <v>301</v>
      </c>
      <c r="E350" s="313">
        <v>8</v>
      </c>
      <c r="F350" s="313">
        <v>2</v>
      </c>
      <c r="G350" s="313">
        <v>1.25</v>
      </c>
      <c r="H350" s="313">
        <v>10.5</v>
      </c>
      <c r="I350" s="313">
        <v>4.5</v>
      </c>
      <c r="J350" s="47" t="s">
        <v>318</v>
      </c>
      <c r="K350" s="313">
        <v>10.5</v>
      </c>
      <c r="L350" s="313">
        <v>7.875</v>
      </c>
      <c r="M350" s="313">
        <v>2</v>
      </c>
      <c r="N350" s="313">
        <v>1194</v>
      </c>
      <c r="O350" s="47" t="s">
        <v>1338</v>
      </c>
      <c r="P350"/>
      <c r="Q350" s="47"/>
      <c r="R350" s="313"/>
      <c r="S350" s="64" t="s">
        <v>303</v>
      </c>
      <c r="T350" s="302" t="s">
        <v>821</v>
      </c>
      <c r="U350"/>
      <c r="V350"/>
      <c r="W350"/>
      <c r="X350"/>
      <c r="Y350" s="275" t="s">
        <v>1338</v>
      </c>
      <c r="AA350" s="313" t="s">
        <v>1338</v>
      </c>
      <c r="AB350">
        <v>1194</v>
      </c>
      <c r="AD350" s="313"/>
    </row>
    <row r="351" spans="2:30">
      <c r="B351" s="26"/>
      <c r="C351" s="63" t="s">
        <v>822</v>
      </c>
      <c r="D351" s="63" t="s">
        <v>306</v>
      </c>
      <c r="E351" s="313">
        <v>8.1875</v>
      </c>
      <c r="F351" s="313">
        <v>2.125</v>
      </c>
      <c r="G351" s="313">
        <v>0.625</v>
      </c>
      <c r="H351" s="313">
        <v>9.4375</v>
      </c>
      <c r="I351" s="313">
        <v>3.375</v>
      </c>
      <c r="J351" s="41" t="s">
        <v>318</v>
      </c>
      <c r="K351" s="313">
        <v>10.5</v>
      </c>
      <c r="L351" s="313">
        <v>7.875</v>
      </c>
      <c r="M351" s="313">
        <v>2</v>
      </c>
      <c r="N351" s="313">
        <v>1194</v>
      </c>
      <c r="O351" s="41" t="s">
        <v>1338</v>
      </c>
      <c r="P351"/>
      <c r="Q351" s="41"/>
      <c r="R351" s="313"/>
      <c r="S351" s="63" t="s">
        <v>307</v>
      </c>
      <c r="T351" s="303" t="s">
        <v>307</v>
      </c>
      <c r="U351"/>
      <c r="V351"/>
      <c r="W351"/>
      <c r="X351"/>
      <c r="Y351" s="275" t="s">
        <v>1338</v>
      </c>
      <c r="AA351" s="313" t="s">
        <v>1338</v>
      </c>
      <c r="AB351">
        <v>1194</v>
      </c>
      <c r="AD351" s="313"/>
    </row>
    <row r="352" spans="2:30">
      <c r="B352" s="26"/>
      <c r="C352" s="64" t="s">
        <v>823</v>
      </c>
      <c r="D352" s="64" t="s">
        <v>301</v>
      </c>
      <c r="E352" s="313">
        <v>5.875</v>
      </c>
      <c r="F352" s="313">
        <v>4.75</v>
      </c>
      <c r="G352" s="313">
        <v>0.5625</v>
      </c>
      <c r="H352" s="313">
        <v>7</v>
      </c>
      <c r="I352" s="313">
        <v>5.875</v>
      </c>
      <c r="J352" s="47" t="s">
        <v>302</v>
      </c>
      <c r="K352" s="313">
        <v>7</v>
      </c>
      <c r="L352" s="313">
        <v>11.75</v>
      </c>
      <c r="M352" s="313">
        <v>2</v>
      </c>
      <c r="N352" s="313">
        <v>1195</v>
      </c>
      <c r="O352" s="47" t="s">
        <v>1338</v>
      </c>
      <c r="P352"/>
      <c r="Q352" s="47"/>
      <c r="R352" s="313"/>
      <c r="S352" s="64" t="s">
        <v>309</v>
      </c>
      <c r="T352" s="302" t="s">
        <v>824</v>
      </c>
      <c r="U352"/>
      <c r="V352"/>
      <c r="W352"/>
      <c r="X352"/>
      <c r="Y352" s="275" t="s">
        <v>1338</v>
      </c>
      <c r="AA352" s="313" t="s">
        <v>1338</v>
      </c>
      <c r="AB352">
        <v>1195</v>
      </c>
      <c r="AD352" s="313"/>
    </row>
    <row r="353" spans="2:30">
      <c r="B353" s="26"/>
      <c r="C353" s="63" t="s">
        <v>825</v>
      </c>
      <c r="D353" s="63" t="s">
        <v>301</v>
      </c>
      <c r="E353" s="313">
        <v>2.75</v>
      </c>
      <c r="F353" s="313">
        <v>2.375</v>
      </c>
      <c r="G353" s="313">
        <v>1.3125</v>
      </c>
      <c r="H353" s="313">
        <v>5.375</v>
      </c>
      <c r="I353" s="313">
        <v>5</v>
      </c>
      <c r="J353" s="41" t="s">
        <v>302</v>
      </c>
      <c r="K353" s="313">
        <v>5.375</v>
      </c>
      <c r="L353" s="313">
        <v>10</v>
      </c>
      <c r="M353" s="313">
        <v>2</v>
      </c>
      <c r="N353" s="313">
        <v>1196</v>
      </c>
      <c r="O353" s="41" t="s">
        <v>1338</v>
      </c>
      <c r="P353"/>
      <c r="Q353" s="41"/>
      <c r="R353" s="313"/>
      <c r="S353" s="63" t="s">
        <v>303</v>
      </c>
      <c r="T353" s="303" t="s">
        <v>826</v>
      </c>
      <c r="U353"/>
      <c r="V353"/>
      <c r="W353"/>
      <c r="X353"/>
      <c r="Y353" s="275" t="s">
        <v>1338</v>
      </c>
      <c r="AA353" s="313" t="s">
        <v>1338</v>
      </c>
      <c r="AB353">
        <v>1196</v>
      </c>
      <c r="AD353" s="313"/>
    </row>
    <row r="354" spans="2:30">
      <c r="B354" s="26"/>
      <c r="C354" s="64" t="s">
        <v>827</v>
      </c>
      <c r="D354" s="64" t="s">
        <v>306</v>
      </c>
      <c r="E354" s="313">
        <v>2.875</v>
      </c>
      <c r="F354" s="313">
        <v>2.5</v>
      </c>
      <c r="G354" s="313">
        <v>0.625</v>
      </c>
      <c r="H354" s="313">
        <v>4.125</v>
      </c>
      <c r="I354" s="313">
        <v>3.75</v>
      </c>
      <c r="J354" s="47" t="s">
        <v>302</v>
      </c>
      <c r="K354" s="313">
        <v>4.125</v>
      </c>
      <c r="L354" s="313">
        <v>7.5</v>
      </c>
      <c r="M354" s="313">
        <v>2</v>
      </c>
      <c r="N354" s="313">
        <v>1196</v>
      </c>
      <c r="O354" s="47" t="s">
        <v>1338</v>
      </c>
      <c r="P354"/>
      <c r="Q354" s="47"/>
      <c r="R354" s="313"/>
      <c r="S354" s="64" t="s">
        <v>307</v>
      </c>
      <c r="T354" s="302" t="s">
        <v>307</v>
      </c>
      <c r="U354"/>
      <c r="V354"/>
      <c r="W354"/>
      <c r="X354"/>
      <c r="Y354" s="275" t="s">
        <v>1338</v>
      </c>
      <c r="AA354" s="313" t="s">
        <v>1338</v>
      </c>
      <c r="AB354">
        <v>1196</v>
      </c>
      <c r="AD354" s="313"/>
    </row>
    <row r="355" spans="2:30">
      <c r="B355" s="26"/>
      <c r="C355" s="63" t="s">
        <v>828</v>
      </c>
      <c r="D355" s="63" t="s">
        <v>301</v>
      </c>
      <c r="E355" s="313">
        <v>6.875</v>
      </c>
      <c r="F355" s="313">
        <v>5.3125</v>
      </c>
      <c r="G355" s="313">
        <v>1</v>
      </c>
      <c r="H355" s="313">
        <v>8.875</v>
      </c>
      <c r="I355" s="313">
        <v>7.3125</v>
      </c>
      <c r="J355" s="41" t="s">
        <v>302</v>
      </c>
      <c r="K355" s="313">
        <v>8.875</v>
      </c>
      <c r="L355" s="313">
        <v>14.625</v>
      </c>
      <c r="M355" s="313">
        <v>2</v>
      </c>
      <c r="N355" s="313">
        <v>1197</v>
      </c>
      <c r="O355" s="41" t="s">
        <v>1338</v>
      </c>
      <c r="P355"/>
      <c r="Q355" s="41"/>
      <c r="R355" s="313"/>
      <c r="S355" s="63" t="s">
        <v>303</v>
      </c>
      <c r="T355" s="303" t="s">
        <v>829</v>
      </c>
      <c r="U355"/>
      <c r="V355"/>
      <c r="W355"/>
      <c r="X355"/>
      <c r="Y355" s="275" t="s">
        <v>1338</v>
      </c>
      <c r="AA355" s="313" t="s">
        <v>1338</v>
      </c>
      <c r="AB355">
        <v>1197</v>
      </c>
      <c r="AC355" t="s">
        <v>2855</v>
      </c>
      <c r="AD355" s="313" t="s">
        <v>5644</v>
      </c>
    </row>
    <row r="356" spans="2:30">
      <c r="B356" s="26"/>
      <c r="C356" s="64" t="s">
        <v>830</v>
      </c>
      <c r="D356" s="64" t="s">
        <v>306</v>
      </c>
      <c r="E356" s="313">
        <v>7.0625</v>
      </c>
      <c r="F356" s="313">
        <v>5.5</v>
      </c>
      <c r="G356" s="313">
        <v>0.75</v>
      </c>
      <c r="H356" s="313">
        <v>8.5625</v>
      </c>
      <c r="I356" s="313">
        <v>7</v>
      </c>
      <c r="J356" s="47" t="s">
        <v>302</v>
      </c>
      <c r="K356" s="313">
        <v>8.5625</v>
      </c>
      <c r="L356" s="313">
        <v>14</v>
      </c>
      <c r="M356" s="313">
        <v>2</v>
      </c>
      <c r="N356" s="313">
        <v>1197</v>
      </c>
      <c r="O356" s="47" t="s">
        <v>1338</v>
      </c>
      <c r="P356"/>
      <c r="Q356" s="47"/>
      <c r="R356" s="313"/>
      <c r="S356" s="64" t="s">
        <v>307</v>
      </c>
      <c r="T356" s="302" t="s">
        <v>307</v>
      </c>
      <c r="U356"/>
      <c r="V356"/>
      <c r="W356"/>
      <c r="X356"/>
      <c r="Y356" s="275" t="s">
        <v>1338</v>
      </c>
      <c r="AA356" s="313" t="s">
        <v>1338</v>
      </c>
      <c r="AB356">
        <v>1197</v>
      </c>
      <c r="AC356" t="s">
        <v>2855</v>
      </c>
      <c r="AD356" s="313" t="s">
        <v>5644</v>
      </c>
    </row>
    <row r="357" spans="2:30">
      <c r="B357" s="26"/>
      <c r="C357" s="63" t="s">
        <v>1914</v>
      </c>
      <c r="D357" s="63" t="s">
        <v>301</v>
      </c>
      <c r="E357" s="313">
        <v>3.25</v>
      </c>
      <c r="F357" s="313">
        <v>2.5</v>
      </c>
      <c r="G357" s="313">
        <v>0.9375</v>
      </c>
      <c r="H357" s="313">
        <v>5.125</v>
      </c>
      <c r="I357" s="313">
        <v>4.375</v>
      </c>
      <c r="J357" s="41" t="s">
        <v>302</v>
      </c>
      <c r="K357" s="313">
        <v>37.5</v>
      </c>
      <c r="L357" s="313">
        <v>27.5</v>
      </c>
      <c r="M357" s="313">
        <v>42</v>
      </c>
      <c r="N357" s="313">
        <v>1105</v>
      </c>
      <c r="O357" s="41" t="s">
        <v>269</v>
      </c>
      <c r="P357"/>
      <c r="Q357" s="41"/>
      <c r="R357" s="313"/>
      <c r="S357" s="63"/>
      <c r="T357" s="303"/>
      <c r="U357"/>
      <c r="V357"/>
      <c r="W357"/>
      <c r="X357"/>
      <c r="Y357" s="275" t="s">
        <v>269</v>
      </c>
      <c r="AA357" s="313" t="s">
        <v>269</v>
      </c>
      <c r="AD357" s="313"/>
    </row>
    <row r="358" spans="2:30">
      <c r="B358" s="26"/>
      <c r="C358" s="64" t="s">
        <v>1913</v>
      </c>
      <c r="D358" s="64" t="s">
        <v>306</v>
      </c>
      <c r="E358" s="313">
        <v>3.375</v>
      </c>
      <c r="F358" s="313">
        <v>2.625</v>
      </c>
      <c r="G358" s="313">
        <v>0.625</v>
      </c>
      <c r="H358" s="313">
        <v>4.625</v>
      </c>
      <c r="I358" s="313">
        <v>3.875</v>
      </c>
      <c r="J358" s="47" t="s">
        <v>302</v>
      </c>
      <c r="K358" s="313">
        <v>34</v>
      </c>
      <c r="L358" s="313">
        <v>24.5</v>
      </c>
      <c r="M358" s="313">
        <v>42</v>
      </c>
      <c r="N358" s="313">
        <v>1105</v>
      </c>
      <c r="O358" s="47" t="s">
        <v>269</v>
      </c>
      <c r="P358"/>
      <c r="Q358" s="47"/>
      <c r="R358" s="313"/>
      <c r="S358" s="64"/>
      <c r="T358" s="302"/>
      <c r="U358"/>
      <c r="V358"/>
      <c r="W358"/>
      <c r="X358"/>
      <c r="Y358" s="275" t="s">
        <v>269</v>
      </c>
      <c r="AA358" s="313" t="s">
        <v>269</v>
      </c>
      <c r="AD358" s="313"/>
    </row>
    <row r="359" spans="2:30">
      <c r="B359" s="26"/>
      <c r="C359" s="63" t="s">
        <v>831</v>
      </c>
      <c r="D359" s="63" t="s">
        <v>301</v>
      </c>
      <c r="E359" s="313">
        <v>2.75</v>
      </c>
      <c r="F359" s="313">
        <v>2.375</v>
      </c>
      <c r="G359" s="313">
        <v>1.125</v>
      </c>
      <c r="H359" s="313">
        <v>5</v>
      </c>
      <c r="I359" s="313">
        <v>4.625</v>
      </c>
      <c r="J359" s="41" t="s">
        <v>302</v>
      </c>
      <c r="K359" s="313">
        <v>5</v>
      </c>
      <c r="L359" s="313">
        <v>9.25</v>
      </c>
      <c r="M359" s="313">
        <v>2</v>
      </c>
      <c r="N359" s="313">
        <v>1198</v>
      </c>
      <c r="O359" s="41" t="s">
        <v>1338</v>
      </c>
      <c r="P359"/>
      <c r="Q359" s="41"/>
      <c r="R359" s="313"/>
      <c r="S359" s="63" t="s">
        <v>309</v>
      </c>
      <c r="T359" s="303" t="s">
        <v>832</v>
      </c>
      <c r="U359"/>
      <c r="V359"/>
      <c r="W359"/>
      <c r="X359"/>
      <c r="Y359" s="275" t="s">
        <v>1338</v>
      </c>
      <c r="AA359" s="313" t="s">
        <v>1338</v>
      </c>
      <c r="AB359">
        <v>1198</v>
      </c>
      <c r="AD359" s="313"/>
    </row>
    <row r="360" spans="2:30">
      <c r="B360" s="26"/>
      <c r="C360" s="64" t="s">
        <v>833</v>
      </c>
      <c r="D360" s="64" t="s">
        <v>301</v>
      </c>
      <c r="E360" s="313">
        <v>7.1875</v>
      </c>
      <c r="F360" s="313">
        <v>4.5</v>
      </c>
      <c r="G360" s="313">
        <v>1.25</v>
      </c>
      <c r="H360" s="313">
        <v>9.6875</v>
      </c>
      <c r="I360" s="313">
        <v>7</v>
      </c>
      <c r="J360" s="47" t="s">
        <v>302</v>
      </c>
      <c r="K360" s="313">
        <v>9.6875</v>
      </c>
      <c r="L360" s="313">
        <v>7</v>
      </c>
      <c r="M360" s="313">
        <v>1</v>
      </c>
      <c r="N360" s="313">
        <v>1199</v>
      </c>
      <c r="O360" s="47" t="s">
        <v>1338</v>
      </c>
      <c r="P360"/>
      <c r="Q360" s="47"/>
      <c r="R360" s="313"/>
      <c r="S360" s="64" t="s">
        <v>303</v>
      </c>
      <c r="T360" s="302" t="s">
        <v>834</v>
      </c>
      <c r="U360"/>
      <c r="V360"/>
      <c r="W360"/>
      <c r="X360"/>
      <c r="Y360" s="275" t="s">
        <v>1338</v>
      </c>
      <c r="AA360" s="313" t="s">
        <v>1338</v>
      </c>
      <c r="AB360">
        <v>1199</v>
      </c>
      <c r="AD360" s="313"/>
    </row>
    <row r="361" spans="2:30">
      <c r="B361" s="26"/>
      <c r="C361" s="63" t="s">
        <v>835</v>
      </c>
      <c r="D361" s="63" t="s">
        <v>306</v>
      </c>
      <c r="E361" s="313">
        <v>7.375</v>
      </c>
      <c r="F361" s="313">
        <v>4.625</v>
      </c>
      <c r="G361" s="313">
        <v>0.75</v>
      </c>
      <c r="H361" s="313">
        <v>8.875</v>
      </c>
      <c r="I361" s="313">
        <v>6.125</v>
      </c>
      <c r="J361" s="41" t="s">
        <v>302</v>
      </c>
      <c r="K361" s="313">
        <v>8.875</v>
      </c>
      <c r="L361" s="313">
        <v>6.125</v>
      </c>
      <c r="M361" s="313">
        <v>1</v>
      </c>
      <c r="N361" s="313">
        <v>1199</v>
      </c>
      <c r="O361" s="41" t="s">
        <v>1338</v>
      </c>
      <c r="P361"/>
      <c r="Q361" s="41"/>
      <c r="R361" s="313"/>
      <c r="S361" s="63" t="s">
        <v>307</v>
      </c>
      <c r="T361" s="303" t="s">
        <v>307</v>
      </c>
      <c r="U361"/>
      <c r="V361"/>
      <c r="W361"/>
      <c r="X361"/>
      <c r="Y361" s="275" t="s">
        <v>1338</v>
      </c>
      <c r="AA361" s="313" t="s">
        <v>1338</v>
      </c>
      <c r="AB361">
        <v>1199</v>
      </c>
      <c r="AD361" s="313"/>
    </row>
    <row r="362" spans="2:30">
      <c r="B362" s="26"/>
      <c r="C362" s="64" t="s">
        <v>836</v>
      </c>
      <c r="D362" s="64" t="s">
        <v>301</v>
      </c>
      <c r="E362" s="313">
        <v>5.125</v>
      </c>
      <c r="F362" s="313">
        <v>1.5</v>
      </c>
      <c r="G362" s="313">
        <v>0.625</v>
      </c>
      <c r="H362" s="313">
        <v>6.375</v>
      </c>
      <c r="I362" s="313">
        <v>2.75</v>
      </c>
      <c r="J362" s="47" t="s">
        <v>302</v>
      </c>
      <c r="K362" s="313">
        <v>6.375</v>
      </c>
      <c r="L362" s="313">
        <v>5.5</v>
      </c>
      <c r="M362" s="313">
        <v>2</v>
      </c>
      <c r="N362" s="313">
        <v>2000</v>
      </c>
      <c r="O362" s="47" t="s">
        <v>1338</v>
      </c>
      <c r="P362"/>
      <c r="Q362" s="47"/>
      <c r="R362" s="313"/>
      <c r="S362" s="64" t="s">
        <v>309</v>
      </c>
      <c r="T362" s="302" t="s">
        <v>837</v>
      </c>
      <c r="U362"/>
      <c r="V362"/>
      <c r="W362"/>
      <c r="X362"/>
      <c r="Y362" s="275" t="s">
        <v>1338</v>
      </c>
      <c r="AA362" s="313" t="s">
        <v>1338</v>
      </c>
      <c r="AB362">
        <v>2000</v>
      </c>
      <c r="AD362" s="313"/>
    </row>
    <row r="363" spans="2:30">
      <c r="B363" s="26"/>
      <c r="C363" s="63" t="s">
        <v>838</v>
      </c>
      <c r="D363" s="63" t="s">
        <v>301</v>
      </c>
      <c r="E363" s="313">
        <v>5</v>
      </c>
      <c r="F363" s="313">
        <v>4.375</v>
      </c>
      <c r="G363" s="313">
        <v>0.75</v>
      </c>
      <c r="H363" s="313">
        <v>6.5</v>
      </c>
      <c r="I363" s="313">
        <v>5.875</v>
      </c>
      <c r="J363" s="41" t="s">
        <v>302</v>
      </c>
      <c r="K363" s="313">
        <v>6.5</v>
      </c>
      <c r="L363" s="313">
        <v>5.875</v>
      </c>
      <c r="M363" s="313">
        <v>1</v>
      </c>
      <c r="N363" s="313">
        <v>2001</v>
      </c>
      <c r="O363" s="41" t="s">
        <v>1338</v>
      </c>
      <c r="P363"/>
      <c r="Q363" s="41"/>
      <c r="R363" s="313"/>
      <c r="S363" s="63" t="s">
        <v>303</v>
      </c>
      <c r="T363" s="303" t="s">
        <v>839</v>
      </c>
      <c r="U363"/>
      <c r="V363"/>
      <c r="W363"/>
      <c r="X363"/>
      <c r="Y363" s="275" t="s">
        <v>1338</v>
      </c>
      <c r="AA363" s="313" t="s">
        <v>1338</v>
      </c>
      <c r="AB363">
        <v>2001</v>
      </c>
      <c r="AC363" t="s">
        <v>2861</v>
      </c>
      <c r="AD363" s="313" t="s">
        <v>5645</v>
      </c>
    </row>
    <row r="364" spans="2:30">
      <c r="B364" s="26"/>
      <c r="C364" s="64" t="s">
        <v>840</v>
      </c>
      <c r="D364" s="64" t="s">
        <v>306</v>
      </c>
      <c r="E364" s="313">
        <v>5.1875</v>
      </c>
      <c r="F364" s="313">
        <v>4.5</v>
      </c>
      <c r="G364" s="313">
        <v>0.53125</v>
      </c>
      <c r="H364" s="313">
        <v>6.25</v>
      </c>
      <c r="I364" s="313">
        <v>5.5625</v>
      </c>
      <c r="J364" s="47" t="s">
        <v>302</v>
      </c>
      <c r="K364" s="313">
        <v>6.25</v>
      </c>
      <c r="L364" s="313">
        <v>5.5625</v>
      </c>
      <c r="M364" s="313">
        <v>1</v>
      </c>
      <c r="N364" s="313">
        <v>2001</v>
      </c>
      <c r="O364" s="47" t="s">
        <v>1338</v>
      </c>
      <c r="P364"/>
      <c r="Q364" s="47"/>
      <c r="R364" s="313"/>
      <c r="S364" s="64" t="s">
        <v>307</v>
      </c>
      <c r="T364" s="302" t="s">
        <v>307</v>
      </c>
      <c r="U364"/>
      <c r="V364"/>
      <c r="W364"/>
      <c r="X364"/>
      <c r="Y364" s="275" t="s">
        <v>1338</v>
      </c>
      <c r="AA364" s="313" t="s">
        <v>1338</v>
      </c>
      <c r="AB364">
        <v>2001</v>
      </c>
      <c r="AC364" t="s">
        <v>2861</v>
      </c>
      <c r="AD364" s="313" t="s">
        <v>5645</v>
      </c>
    </row>
    <row r="365" spans="2:30">
      <c r="B365" s="26"/>
      <c r="C365" s="63" t="s">
        <v>841</v>
      </c>
      <c r="D365" s="63" t="s">
        <v>301</v>
      </c>
      <c r="E365" s="313">
        <v>6.875</v>
      </c>
      <c r="F365" s="313">
        <v>6.875</v>
      </c>
      <c r="G365" s="313">
        <v>0.875</v>
      </c>
      <c r="H365" s="313">
        <v>8.625</v>
      </c>
      <c r="I365" s="313">
        <v>8.625</v>
      </c>
      <c r="J365" s="41" t="s">
        <v>302</v>
      </c>
      <c r="K365" s="313">
        <v>8.625</v>
      </c>
      <c r="L365" s="313">
        <v>8.625</v>
      </c>
      <c r="M365" s="313">
        <v>1</v>
      </c>
      <c r="N365" s="313">
        <v>2002</v>
      </c>
      <c r="O365" s="41" t="s">
        <v>1338</v>
      </c>
      <c r="P365"/>
      <c r="Q365" s="41"/>
      <c r="R365" s="313"/>
      <c r="S365" s="63" t="s">
        <v>309</v>
      </c>
      <c r="T365" s="303" t="s">
        <v>842</v>
      </c>
      <c r="U365"/>
      <c r="V365"/>
      <c r="W365"/>
      <c r="X365"/>
      <c r="Y365" s="275" t="s">
        <v>1338</v>
      </c>
      <c r="AA365" s="313" t="s">
        <v>1338</v>
      </c>
      <c r="AB365">
        <v>2002</v>
      </c>
      <c r="AD365" s="313"/>
    </row>
    <row r="366" spans="2:30">
      <c r="B366" s="26"/>
      <c r="C366" s="64" t="s">
        <v>843</v>
      </c>
      <c r="D366" s="64" t="s">
        <v>301</v>
      </c>
      <c r="E366" s="313">
        <v>3.9375</v>
      </c>
      <c r="F366" s="313">
        <v>3.0625</v>
      </c>
      <c r="G366" s="313">
        <v>0.6875</v>
      </c>
      <c r="H366" s="313">
        <v>5.3125</v>
      </c>
      <c r="I366" s="313">
        <v>4.4375</v>
      </c>
      <c r="J366" s="47" t="s">
        <v>302</v>
      </c>
      <c r="K366" s="313">
        <v>5.3125</v>
      </c>
      <c r="L366" s="313">
        <v>8.875</v>
      </c>
      <c r="M366" s="313">
        <v>2</v>
      </c>
      <c r="N366" s="313">
        <v>2003</v>
      </c>
      <c r="O366" s="47" t="s">
        <v>1338</v>
      </c>
      <c r="P366"/>
      <c r="Q366" s="47"/>
      <c r="R366" s="313"/>
      <c r="S366" s="64" t="s">
        <v>303</v>
      </c>
      <c r="T366" s="302" t="s">
        <v>844</v>
      </c>
      <c r="U366"/>
      <c r="V366"/>
      <c r="W366"/>
      <c r="X366"/>
      <c r="Y366" s="275" t="s">
        <v>1338</v>
      </c>
      <c r="AA366" s="313" t="s">
        <v>1338</v>
      </c>
      <c r="AB366">
        <v>2003</v>
      </c>
      <c r="AC366">
        <v>0.04</v>
      </c>
      <c r="AD366" s="313"/>
    </row>
    <row r="367" spans="2:30">
      <c r="B367" s="26"/>
      <c r="C367" s="63" t="s">
        <v>845</v>
      </c>
      <c r="D367" s="63" t="s">
        <v>306</v>
      </c>
      <c r="E367" s="313">
        <v>4.0625</v>
      </c>
      <c r="F367" s="313">
        <v>3.1875</v>
      </c>
      <c r="G367" s="313">
        <v>0.5625</v>
      </c>
      <c r="H367" s="313">
        <v>5.1875</v>
      </c>
      <c r="I367" s="313">
        <v>4.3125</v>
      </c>
      <c r="J367" s="41" t="s">
        <v>302</v>
      </c>
      <c r="K367" s="313">
        <v>5.1875</v>
      </c>
      <c r="L367" s="313">
        <v>8.625</v>
      </c>
      <c r="M367" s="313">
        <v>2</v>
      </c>
      <c r="N367" s="313">
        <v>2003</v>
      </c>
      <c r="O367" s="41" t="s">
        <v>1338</v>
      </c>
      <c r="P367"/>
      <c r="Q367" s="41"/>
      <c r="R367" s="313"/>
      <c r="S367" s="63" t="s">
        <v>307</v>
      </c>
      <c r="T367" s="303" t="s">
        <v>307</v>
      </c>
      <c r="U367"/>
      <c r="V367"/>
      <c r="W367"/>
      <c r="X367"/>
      <c r="Y367" s="275" t="s">
        <v>1338</v>
      </c>
      <c r="AA367" s="313" t="s">
        <v>1338</v>
      </c>
      <c r="AB367">
        <v>2003</v>
      </c>
      <c r="AC367">
        <v>0.04</v>
      </c>
      <c r="AD367" s="313"/>
    </row>
    <row r="368" spans="2:30">
      <c r="B368" s="26"/>
      <c r="C368" s="64" t="s">
        <v>846</v>
      </c>
      <c r="D368" s="64" t="s">
        <v>301</v>
      </c>
      <c r="E368" s="313">
        <v>5.8125</v>
      </c>
      <c r="F368" s="313">
        <v>3.1875</v>
      </c>
      <c r="G368" s="313">
        <v>0.4375</v>
      </c>
      <c r="H368" s="313">
        <v>6.6875</v>
      </c>
      <c r="I368" s="313">
        <v>4.0625</v>
      </c>
      <c r="J368" s="47" t="s">
        <v>318</v>
      </c>
      <c r="K368" s="313">
        <v>7.125</v>
      </c>
      <c r="L368" s="313">
        <v>8.5</v>
      </c>
      <c r="M368" s="313">
        <v>2</v>
      </c>
      <c r="N368" s="313">
        <v>2004</v>
      </c>
      <c r="O368" s="47" t="s">
        <v>1338</v>
      </c>
      <c r="P368"/>
      <c r="Q368" s="47"/>
      <c r="R368" s="313"/>
      <c r="S368" s="64" t="s">
        <v>303</v>
      </c>
      <c r="T368" s="302" t="s">
        <v>847</v>
      </c>
      <c r="U368"/>
      <c r="V368"/>
      <c r="W368"/>
      <c r="X368"/>
      <c r="Y368" s="275" t="s">
        <v>1338</v>
      </c>
      <c r="AA368" s="313" t="s">
        <v>1338</v>
      </c>
      <c r="AB368">
        <v>2004</v>
      </c>
      <c r="AD368" s="313"/>
    </row>
    <row r="369" spans="2:30">
      <c r="B369" s="26"/>
      <c r="C369" s="63" t="s">
        <v>848</v>
      </c>
      <c r="D369" s="63" t="s">
        <v>306</v>
      </c>
      <c r="E369" s="313">
        <v>6</v>
      </c>
      <c r="F369" s="313">
        <v>3.3125</v>
      </c>
      <c r="G369" s="313">
        <v>0.5625</v>
      </c>
      <c r="H369" s="313">
        <v>7.125</v>
      </c>
      <c r="I369" s="313">
        <v>4.4375</v>
      </c>
      <c r="J369" s="41" t="s">
        <v>318</v>
      </c>
      <c r="K369" s="313">
        <v>7.125</v>
      </c>
      <c r="L369" s="313">
        <v>8.5</v>
      </c>
      <c r="M369" s="313">
        <v>2</v>
      </c>
      <c r="N369" s="313">
        <v>2004</v>
      </c>
      <c r="O369" s="41" t="s">
        <v>1338</v>
      </c>
      <c r="P369"/>
      <c r="Q369" s="41"/>
      <c r="R369" s="313"/>
      <c r="S369" s="63" t="s">
        <v>307</v>
      </c>
      <c r="T369" s="303" t="s">
        <v>307</v>
      </c>
      <c r="U369"/>
      <c r="V369"/>
      <c r="W369"/>
      <c r="X369"/>
      <c r="Y369" s="275" t="s">
        <v>1338</v>
      </c>
      <c r="AA369" s="313" t="s">
        <v>1338</v>
      </c>
      <c r="AB369">
        <v>2004</v>
      </c>
      <c r="AD369" s="313"/>
    </row>
    <row r="370" spans="2:30">
      <c r="B370" s="26"/>
      <c r="C370" s="64" t="s">
        <v>849</v>
      </c>
      <c r="D370" s="64" t="s">
        <v>301</v>
      </c>
      <c r="E370" s="313">
        <v>2.5</v>
      </c>
      <c r="F370" s="313">
        <v>2.125</v>
      </c>
      <c r="G370" s="313">
        <v>1.375</v>
      </c>
      <c r="H370" s="313">
        <v>5.25</v>
      </c>
      <c r="I370" s="313">
        <v>4.875</v>
      </c>
      <c r="J370" s="47" t="s">
        <v>302</v>
      </c>
      <c r="K370" s="313">
        <v>5.25</v>
      </c>
      <c r="L370" s="313">
        <v>9.75</v>
      </c>
      <c r="M370" s="313">
        <v>2</v>
      </c>
      <c r="N370" s="313">
        <v>2005</v>
      </c>
      <c r="O370" s="47" t="s">
        <v>1338</v>
      </c>
      <c r="P370"/>
      <c r="Q370" s="47"/>
      <c r="R370" s="313"/>
      <c r="S370" s="64" t="s">
        <v>303</v>
      </c>
      <c r="T370" s="302" t="s">
        <v>850</v>
      </c>
      <c r="U370"/>
      <c r="V370"/>
      <c r="W370"/>
      <c r="X370"/>
      <c r="Y370" s="275" t="s">
        <v>1338</v>
      </c>
      <c r="AA370" s="313" t="s">
        <v>1338</v>
      </c>
      <c r="AB370">
        <v>2005</v>
      </c>
      <c r="AC370" t="s">
        <v>2861</v>
      </c>
      <c r="AD370" s="313" t="s">
        <v>5645</v>
      </c>
    </row>
    <row r="371" spans="2:30">
      <c r="B371" s="26"/>
      <c r="C371" s="63" t="s">
        <v>851</v>
      </c>
      <c r="D371" s="63" t="s">
        <v>306</v>
      </c>
      <c r="E371" s="313">
        <v>2.625</v>
      </c>
      <c r="F371" s="313">
        <v>2.25</v>
      </c>
      <c r="G371" s="313">
        <v>0.625</v>
      </c>
      <c r="H371" s="313">
        <v>3.875</v>
      </c>
      <c r="I371" s="313">
        <v>3.5</v>
      </c>
      <c r="J371" s="41" t="s">
        <v>302</v>
      </c>
      <c r="K371" s="313">
        <v>3.875</v>
      </c>
      <c r="L371" s="313">
        <v>7</v>
      </c>
      <c r="M371" s="313">
        <v>2</v>
      </c>
      <c r="N371" s="313">
        <v>2005</v>
      </c>
      <c r="O371" s="41" t="s">
        <v>1338</v>
      </c>
      <c r="P371"/>
      <c r="Q371" s="41"/>
      <c r="R371" s="313"/>
      <c r="S371" s="63" t="s">
        <v>307</v>
      </c>
      <c r="T371" s="303" t="s">
        <v>307</v>
      </c>
      <c r="U371"/>
      <c r="V371"/>
      <c r="W371"/>
      <c r="X371"/>
      <c r="Y371" s="275" t="s">
        <v>1338</v>
      </c>
      <c r="AA371" s="313" t="s">
        <v>1338</v>
      </c>
      <c r="AB371">
        <v>2005</v>
      </c>
      <c r="AC371" t="s">
        <v>2861</v>
      </c>
      <c r="AD371" s="313" t="s">
        <v>5645</v>
      </c>
    </row>
    <row r="372" spans="2:30">
      <c r="B372" s="26"/>
      <c r="C372" s="64" t="s">
        <v>852</v>
      </c>
      <c r="D372" s="64" t="s">
        <v>301</v>
      </c>
      <c r="E372" s="313">
        <v>4</v>
      </c>
      <c r="F372" s="313">
        <v>3.375</v>
      </c>
      <c r="G372" s="313">
        <v>1.5</v>
      </c>
      <c r="H372" s="313">
        <v>7</v>
      </c>
      <c r="I372" s="313">
        <v>6.375</v>
      </c>
      <c r="J372" s="47" t="s">
        <v>302</v>
      </c>
      <c r="K372" s="313">
        <v>7</v>
      </c>
      <c r="L372" s="313">
        <v>12.75</v>
      </c>
      <c r="M372" s="313">
        <v>2</v>
      </c>
      <c r="N372" s="313">
        <v>2007</v>
      </c>
      <c r="O372" s="47" t="s">
        <v>1338</v>
      </c>
      <c r="P372"/>
      <c r="Q372" s="47"/>
      <c r="R372" s="313"/>
      <c r="S372" s="64" t="s">
        <v>303</v>
      </c>
      <c r="T372" s="302" t="s">
        <v>853</v>
      </c>
      <c r="U372"/>
      <c r="V372"/>
      <c r="W372"/>
      <c r="X372"/>
      <c r="Y372" s="275" t="s">
        <v>1338</v>
      </c>
      <c r="AA372" s="313" t="s">
        <v>1338</v>
      </c>
      <c r="AB372">
        <v>2007</v>
      </c>
      <c r="AD372" s="313"/>
    </row>
    <row r="373" spans="2:30">
      <c r="B373" s="26"/>
      <c r="C373" s="63" t="s">
        <v>854</v>
      </c>
      <c r="D373" s="63" t="s">
        <v>306</v>
      </c>
      <c r="E373" s="313">
        <v>4.125</v>
      </c>
      <c r="F373" s="313">
        <v>3.5</v>
      </c>
      <c r="G373" s="313">
        <v>0.625</v>
      </c>
      <c r="H373" s="313">
        <v>5.375</v>
      </c>
      <c r="I373" s="313">
        <v>4.75</v>
      </c>
      <c r="J373" s="41" t="s">
        <v>302</v>
      </c>
      <c r="K373" s="313">
        <v>5.375</v>
      </c>
      <c r="L373" s="313">
        <v>9.5</v>
      </c>
      <c r="M373" s="313">
        <v>2</v>
      </c>
      <c r="N373" s="313">
        <v>2007</v>
      </c>
      <c r="O373" s="41" t="s">
        <v>1338</v>
      </c>
      <c r="P373"/>
      <c r="Q373" s="41"/>
      <c r="R373" s="313"/>
      <c r="S373" s="63" t="s">
        <v>307</v>
      </c>
      <c r="T373" s="303" t="s">
        <v>307</v>
      </c>
      <c r="U373"/>
      <c r="V373"/>
      <c r="W373"/>
      <c r="X373"/>
      <c r="Y373" s="275" t="s">
        <v>1338</v>
      </c>
      <c r="AA373" s="313" t="s">
        <v>1338</v>
      </c>
      <c r="AB373">
        <v>2007</v>
      </c>
      <c r="AD373" s="313"/>
    </row>
    <row r="374" spans="2:30">
      <c r="B374" s="26"/>
      <c r="C374" s="64" t="s">
        <v>855</v>
      </c>
      <c r="D374" s="64" t="s">
        <v>301</v>
      </c>
      <c r="E374" s="313">
        <v>8.625</v>
      </c>
      <c r="F374" s="313">
        <v>6.6875</v>
      </c>
      <c r="G374" s="313">
        <v>0.75</v>
      </c>
      <c r="H374" s="313">
        <v>10.125</v>
      </c>
      <c r="I374" s="313">
        <v>8.1875</v>
      </c>
      <c r="J374" s="47" t="s">
        <v>302</v>
      </c>
      <c r="K374" s="313">
        <v>10.125</v>
      </c>
      <c r="L374" s="313">
        <v>8.1875</v>
      </c>
      <c r="M374" s="313">
        <v>1</v>
      </c>
      <c r="N374" s="313">
        <v>2008</v>
      </c>
      <c r="O374" s="47" t="s">
        <v>1338</v>
      </c>
      <c r="P374"/>
      <c r="Q374" s="47"/>
      <c r="R374" s="313"/>
      <c r="S374" s="64" t="s">
        <v>303</v>
      </c>
      <c r="T374" s="302" t="s">
        <v>856</v>
      </c>
      <c r="U374"/>
      <c r="V374"/>
      <c r="W374"/>
      <c r="X374"/>
      <c r="Y374" s="275" t="s">
        <v>1338</v>
      </c>
      <c r="AA374" s="313" t="s">
        <v>1338</v>
      </c>
      <c r="AB374">
        <v>2008</v>
      </c>
      <c r="AD374" s="313"/>
    </row>
    <row r="375" spans="2:30">
      <c r="B375" s="26"/>
      <c r="C375" s="63" t="s">
        <v>857</v>
      </c>
      <c r="D375" s="63" t="s">
        <v>306</v>
      </c>
      <c r="E375" s="313">
        <v>8.8125</v>
      </c>
      <c r="F375" s="313">
        <v>6.875</v>
      </c>
      <c r="G375" s="313">
        <v>0.5</v>
      </c>
      <c r="H375" s="313">
        <v>9.8125</v>
      </c>
      <c r="I375" s="313">
        <v>7.875</v>
      </c>
      <c r="J375" s="41" t="s">
        <v>302</v>
      </c>
      <c r="K375" s="313">
        <v>9.8125</v>
      </c>
      <c r="L375" s="313">
        <v>7.875</v>
      </c>
      <c r="M375" s="313">
        <v>1</v>
      </c>
      <c r="N375" s="313">
        <v>2008</v>
      </c>
      <c r="O375" s="41" t="s">
        <v>1338</v>
      </c>
      <c r="P375"/>
      <c r="Q375" s="41"/>
      <c r="R375" s="313"/>
      <c r="S375" s="63" t="s">
        <v>307</v>
      </c>
      <c r="T375" s="303" t="s">
        <v>307</v>
      </c>
      <c r="U375"/>
      <c r="V375"/>
      <c r="W375"/>
      <c r="X375"/>
      <c r="Y375" s="275" t="s">
        <v>1338</v>
      </c>
      <c r="AA375" s="313" t="s">
        <v>1338</v>
      </c>
      <c r="AB375">
        <v>2008</v>
      </c>
      <c r="AD375" s="313"/>
    </row>
    <row r="376" spans="2:30">
      <c r="B376" s="26"/>
      <c r="C376" s="64" t="s">
        <v>858</v>
      </c>
      <c r="D376" s="64" t="s">
        <v>301</v>
      </c>
      <c r="E376" s="313">
        <v>3.5</v>
      </c>
      <c r="F376" s="313">
        <v>3.5</v>
      </c>
      <c r="G376" s="313">
        <v>0.5</v>
      </c>
      <c r="H376" s="313">
        <v>4.5</v>
      </c>
      <c r="I376" s="313">
        <v>4.5</v>
      </c>
      <c r="J376" s="47" t="s">
        <v>302</v>
      </c>
      <c r="K376" s="313">
        <v>4.5</v>
      </c>
      <c r="L376" s="313">
        <v>9</v>
      </c>
      <c r="M376" s="313">
        <v>2</v>
      </c>
      <c r="N376" s="313">
        <v>2009</v>
      </c>
      <c r="O376" s="47" t="s">
        <v>1338</v>
      </c>
      <c r="P376"/>
      <c r="Q376" s="47"/>
      <c r="R376" s="313"/>
      <c r="S376" s="64" t="s">
        <v>303</v>
      </c>
      <c r="T376" s="302" t="s">
        <v>859</v>
      </c>
      <c r="U376"/>
      <c r="V376"/>
      <c r="W376"/>
      <c r="X376"/>
      <c r="Y376" s="275" t="s">
        <v>1338</v>
      </c>
      <c r="AA376" s="313" t="s">
        <v>1338</v>
      </c>
      <c r="AB376">
        <v>2009</v>
      </c>
      <c r="AC376" t="s">
        <v>2899</v>
      </c>
      <c r="AD376" s="313" t="s">
        <v>5649</v>
      </c>
    </row>
    <row r="377" spans="2:30">
      <c r="B377" s="26"/>
      <c r="C377" s="63" t="s">
        <v>860</v>
      </c>
      <c r="D377" s="63" t="s">
        <v>306</v>
      </c>
      <c r="E377" s="313">
        <v>3.625</v>
      </c>
      <c r="F377" s="313">
        <v>3.625</v>
      </c>
      <c r="G377" s="313">
        <v>0.5</v>
      </c>
      <c r="H377" s="313">
        <v>4.625</v>
      </c>
      <c r="I377" s="313">
        <v>4.625</v>
      </c>
      <c r="J377" s="41" t="s">
        <v>302</v>
      </c>
      <c r="K377" s="313">
        <v>4.625</v>
      </c>
      <c r="L377" s="313">
        <v>9.25</v>
      </c>
      <c r="M377" s="313">
        <v>2</v>
      </c>
      <c r="N377" s="313">
        <v>2009</v>
      </c>
      <c r="O377" s="41" t="s">
        <v>1338</v>
      </c>
      <c r="P377"/>
      <c r="Q377" s="41"/>
      <c r="R377" s="313"/>
      <c r="S377" s="63" t="s">
        <v>307</v>
      </c>
      <c r="T377" s="303" t="s">
        <v>307</v>
      </c>
      <c r="U377"/>
      <c r="V377"/>
      <c r="W377"/>
      <c r="X377"/>
      <c r="Y377" s="275" t="s">
        <v>1338</v>
      </c>
      <c r="AA377" s="313" t="s">
        <v>1338</v>
      </c>
      <c r="AB377">
        <v>2009</v>
      </c>
      <c r="AC377" t="s">
        <v>2899</v>
      </c>
      <c r="AD377" s="313" t="s">
        <v>5649</v>
      </c>
    </row>
    <row r="378" spans="2:30">
      <c r="B378" s="26"/>
      <c r="C378" s="64" t="s">
        <v>861</v>
      </c>
      <c r="D378" s="64" t="s">
        <v>301</v>
      </c>
      <c r="E378" s="313">
        <v>7.375</v>
      </c>
      <c r="F378" s="313">
        <v>4.625</v>
      </c>
      <c r="G378" s="313">
        <v>1.375</v>
      </c>
      <c r="H378" s="313">
        <v>10.125</v>
      </c>
      <c r="I378" s="313">
        <v>7.375</v>
      </c>
      <c r="J378" s="47" t="s">
        <v>302</v>
      </c>
      <c r="K378" s="313">
        <v>10.125</v>
      </c>
      <c r="L378" s="313">
        <v>7.375</v>
      </c>
      <c r="M378" s="313">
        <v>1</v>
      </c>
      <c r="N378" s="313">
        <v>2010</v>
      </c>
      <c r="O378" s="47" t="s">
        <v>1338</v>
      </c>
      <c r="P378"/>
      <c r="Q378" s="47"/>
      <c r="R378" s="313"/>
      <c r="S378" s="64" t="s">
        <v>303</v>
      </c>
      <c r="T378" s="302" t="s">
        <v>862</v>
      </c>
      <c r="U378"/>
      <c r="V378"/>
      <c r="W378"/>
      <c r="X378"/>
      <c r="Y378" s="275" t="s">
        <v>1338</v>
      </c>
      <c r="AA378" s="313" t="s">
        <v>1338</v>
      </c>
      <c r="AB378">
        <v>2010</v>
      </c>
      <c r="AC378" t="s">
        <v>2899</v>
      </c>
      <c r="AD378" s="313" t="s">
        <v>5649</v>
      </c>
    </row>
    <row r="379" spans="2:30">
      <c r="B379" s="26"/>
      <c r="C379" s="63" t="s">
        <v>863</v>
      </c>
      <c r="D379" s="63" t="s">
        <v>306</v>
      </c>
      <c r="E379" s="313">
        <v>7.5625</v>
      </c>
      <c r="F379" s="313">
        <v>4.75</v>
      </c>
      <c r="G379" s="313">
        <v>0.625</v>
      </c>
      <c r="H379" s="313">
        <v>8.8125</v>
      </c>
      <c r="I379" s="313">
        <v>6</v>
      </c>
      <c r="J379" s="41" t="s">
        <v>302</v>
      </c>
      <c r="K379" s="313">
        <v>8.8125</v>
      </c>
      <c r="L379" s="313">
        <v>12</v>
      </c>
      <c r="M379" s="313">
        <v>2</v>
      </c>
      <c r="N379" s="313">
        <v>2010</v>
      </c>
      <c r="O379" s="41" t="s">
        <v>1338</v>
      </c>
      <c r="P379"/>
      <c r="Q379" s="41"/>
      <c r="R379" s="313"/>
      <c r="S379" s="63" t="s">
        <v>307</v>
      </c>
      <c r="T379" s="303" t="s">
        <v>307</v>
      </c>
      <c r="U379"/>
      <c r="V379"/>
      <c r="W379"/>
      <c r="X379"/>
      <c r="Y379" s="275" t="s">
        <v>1338</v>
      </c>
      <c r="AA379" s="313" t="s">
        <v>1338</v>
      </c>
      <c r="AB379">
        <v>2010</v>
      </c>
      <c r="AC379" t="s">
        <v>2899</v>
      </c>
      <c r="AD379" s="313" t="s">
        <v>5649</v>
      </c>
    </row>
    <row r="380" spans="2:30">
      <c r="B380" s="26"/>
      <c r="C380" s="64" t="s">
        <v>864</v>
      </c>
      <c r="D380" s="64" t="s">
        <v>301</v>
      </c>
      <c r="E380" s="313">
        <v>5.65625</v>
      </c>
      <c r="F380" s="313">
        <v>5.65625</v>
      </c>
      <c r="G380" s="313">
        <v>1</v>
      </c>
      <c r="H380" s="313">
        <v>7.65625</v>
      </c>
      <c r="I380" s="313">
        <v>7.65625</v>
      </c>
      <c r="J380" s="47" t="s">
        <v>302</v>
      </c>
      <c r="K380" s="313">
        <v>7.65625</v>
      </c>
      <c r="L380" s="313">
        <v>7.65625</v>
      </c>
      <c r="M380" s="313">
        <v>1</v>
      </c>
      <c r="N380" s="313">
        <v>2011</v>
      </c>
      <c r="O380" s="47" t="s">
        <v>1338</v>
      </c>
      <c r="P380"/>
      <c r="Q380" s="47"/>
      <c r="R380" s="313"/>
      <c r="S380" s="64" t="s">
        <v>303</v>
      </c>
      <c r="T380" s="302" t="s">
        <v>865</v>
      </c>
      <c r="U380"/>
      <c r="V380"/>
      <c r="W380"/>
      <c r="X380"/>
      <c r="Y380" s="275" t="s">
        <v>1338</v>
      </c>
      <c r="AA380" s="313" t="s">
        <v>1338</v>
      </c>
      <c r="AB380">
        <v>2011</v>
      </c>
      <c r="AC380" t="s">
        <v>3092</v>
      </c>
      <c r="AD380" s="313" t="s">
        <v>5654</v>
      </c>
    </row>
    <row r="381" spans="2:30">
      <c r="B381" s="26"/>
      <c r="C381" s="63" t="s">
        <v>866</v>
      </c>
      <c r="D381" s="63" t="s">
        <v>306</v>
      </c>
      <c r="E381" s="313">
        <v>5.84375</v>
      </c>
      <c r="F381" s="313">
        <v>5.84375</v>
      </c>
      <c r="G381" s="313">
        <v>0.625</v>
      </c>
      <c r="H381" s="313">
        <v>7.09375</v>
      </c>
      <c r="I381" s="313">
        <v>7.09375</v>
      </c>
      <c r="J381" s="41" t="s">
        <v>302</v>
      </c>
      <c r="K381" s="313">
        <v>7.09375</v>
      </c>
      <c r="L381" s="313">
        <v>7.09375</v>
      </c>
      <c r="M381" s="313">
        <v>1</v>
      </c>
      <c r="N381" s="313">
        <v>2011</v>
      </c>
      <c r="O381" s="41" t="s">
        <v>1338</v>
      </c>
      <c r="P381"/>
      <c r="Q381" s="41"/>
      <c r="R381" s="313"/>
      <c r="S381" s="63" t="s">
        <v>307</v>
      </c>
      <c r="T381" s="303" t="s">
        <v>307</v>
      </c>
      <c r="U381"/>
      <c r="V381"/>
      <c r="W381"/>
      <c r="X381"/>
      <c r="Y381" s="275" t="s">
        <v>1338</v>
      </c>
      <c r="AA381" s="313" t="s">
        <v>1338</v>
      </c>
      <c r="AB381">
        <v>2011</v>
      </c>
      <c r="AC381" t="s">
        <v>3092</v>
      </c>
      <c r="AD381" s="313" t="s">
        <v>5654</v>
      </c>
    </row>
    <row r="382" spans="2:30">
      <c r="B382" s="26"/>
      <c r="C382" s="64" t="s">
        <v>16</v>
      </c>
      <c r="D382" s="64" t="s">
        <v>301</v>
      </c>
      <c r="E382" s="313">
        <v>5.65625</v>
      </c>
      <c r="F382" s="313">
        <v>5.65625</v>
      </c>
      <c r="G382" s="313">
        <v>2</v>
      </c>
      <c r="H382" s="313">
        <v>9.65625</v>
      </c>
      <c r="I382" s="313">
        <v>9.65625</v>
      </c>
      <c r="J382" s="47" t="s">
        <v>302</v>
      </c>
      <c r="K382" s="313">
        <v>9.65625</v>
      </c>
      <c r="L382" s="313">
        <v>9.65625</v>
      </c>
      <c r="M382" s="313">
        <v>1</v>
      </c>
      <c r="N382" s="313">
        <v>2011</v>
      </c>
      <c r="O382" s="47" t="s">
        <v>1338</v>
      </c>
      <c r="P382"/>
      <c r="Q382" s="47"/>
      <c r="R382" s="313"/>
      <c r="S382" s="64"/>
      <c r="T382" s="302"/>
      <c r="U382"/>
      <c r="V382"/>
      <c r="W382"/>
      <c r="X382"/>
      <c r="Y382" s="275" t="s">
        <v>1338</v>
      </c>
      <c r="AA382" s="313" t="s">
        <v>1338</v>
      </c>
      <c r="AB382">
        <v>2011</v>
      </c>
      <c r="AC382" t="s">
        <v>3092</v>
      </c>
      <c r="AD382" s="313" t="s">
        <v>5654</v>
      </c>
    </row>
    <row r="383" spans="2:30">
      <c r="B383" s="26"/>
      <c r="C383" s="63" t="s">
        <v>1898</v>
      </c>
      <c r="D383" s="63" t="s">
        <v>301</v>
      </c>
      <c r="E383" s="313">
        <v>3.4380000000000002</v>
      </c>
      <c r="F383" s="313">
        <v>2.75</v>
      </c>
      <c r="G383" s="313">
        <v>0.93799999999999994</v>
      </c>
      <c r="H383" s="313">
        <v>5.3140000000000001</v>
      </c>
      <c r="I383" s="313">
        <v>4.6259999999999994</v>
      </c>
      <c r="J383" s="41" t="s">
        <v>302</v>
      </c>
      <c r="K383" s="313">
        <v>37.1875</v>
      </c>
      <c r="L383" s="313">
        <v>27.75</v>
      </c>
      <c r="M383" s="313">
        <v>42</v>
      </c>
      <c r="N383" s="313">
        <v>2012</v>
      </c>
      <c r="O383" s="41" t="s">
        <v>269</v>
      </c>
      <c r="P383"/>
      <c r="Q383" s="41"/>
      <c r="R383" s="313"/>
      <c r="S383" s="63"/>
      <c r="T383" s="303"/>
      <c r="U383"/>
      <c r="V383"/>
      <c r="W383"/>
      <c r="X383"/>
      <c r="Y383" s="275" t="s">
        <v>269</v>
      </c>
      <c r="AA383" s="313" t="s">
        <v>269</v>
      </c>
      <c r="AB383">
        <v>2012</v>
      </c>
      <c r="AC383" t="s">
        <v>2899</v>
      </c>
      <c r="AD383" s="313" t="s">
        <v>5649</v>
      </c>
    </row>
    <row r="384" spans="2:30">
      <c r="B384" s="26"/>
      <c r="C384" s="64" t="s">
        <v>1899</v>
      </c>
      <c r="D384" s="64" t="s">
        <v>306</v>
      </c>
      <c r="E384" s="313">
        <v>3.5939999999999999</v>
      </c>
      <c r="F384" s="313">
        <v>2.875</v>
      </c>
      <c r="G384" s="313">
        <v>0.56200000000000006</v>
      </c>
      <c r="H384" s="313">
        <v>4.718</v>
      </c>
      <c r="I384" s="313">
        <v>3.9990000000000001</v>
      </c>
      <c r="J384" s="47" t="s">
        <v>302</v>
      </c>
      <c r="K384" s="313">
        <v>37.75</v>
      </c>
      <c r="L384" s="313">
        <v>28</v>
      </c>
      <c r="M384" s="313">
        <v>56</v>
      </c>
      <c r="N384" s="313">
        <v>2012</v>
      </c>
      <c r="O384" s="47" t="s">
        <v>269</v>
      </c>
      <c r="P384"/>
      <c r="Q384" s="47"/>
      <c r="R384" s="313"/>
      <c r="S384" s="64"/>
      <c r="T384" s="302"/>
      <c r="U384"/>
      <c r="V384"/>
      <c r="W384"/>
      <c r="X384"/>
      <c r="Y384" s="275" t="s">
        <v>269</v>
      </c>
      <c r="AA384" s="313" t="s">
        <v>269</v>
      </c>
      <c r="AB384">
        <v>2012</v>
      </c>
      <c r="AC384" t="s">
        <v>2899</v>
      </c>
      <c r="AD384" s="313" t="s">
        <v>5649</v>
      </c>
    </row>
    <row r="385" spans="2:30">
      <c r="B385" s="26"/>
      <c r="C385" s="63" t="s">
        <v>2797</v>
      </c>
      <c r="D385" s="63" t="s">
        <v>301</v>
      </c>
      <c r="E385" s="313">
        <v>3.4380000000000002</v>
      </c>
      <c r="F385" s="313">
        <v>2.75</v>
      </c>
      <c r="G385" s="313">
        <v>0.93799999999999994</v>
      </c>
      <c r="H385" s="313">
        <v>5.3140000000000001</v>
      </c>
      <c r="I385" s="313">
        <v>4.6259999999999994</v>
      </c>
      <c r="J385" s="41" t="s">
        <v>318</v>
      </c>
      <c r="K385" s="313">
        <v>37.186999999999998</v>
      </c>
      <c r="L385" s="313">
        <v>25.875</v>
      </c>
      <c r="M385" s="313">
        <v>42</v>
      </c>
      <c r="N385" s="313">
        <v>2012</v>
      </c>
      <c r="O385" s="41" t="s">
        <v>269</v>
      </c>
      <c r="P385">
        <v>44452</v>
      </c>
      <c r="Q385" s="41"/>
      <c r="R385" s="313"/>
      <c r="S385" s="63"/>
      <c r="T385" s="303"/>
      <c r="U385"/>
      <c r="V385"/>
      <c r="W385"/>
      <c r="X385"/>
      <c r="Y385" s="275" t="s">
        <v>269</v>
      </c>
      <c r="AA385" s="313" t="s">
        <v>269</v>
      </c>
      <c r="AB385">
        <v>2012</v>
      </c>
      <c r="AC385" t="s">
        <v>2899</v>
      </c>
      <c r="AD385" s="313" t="s">
        <v>5649</v>
      </c>
    </row>
    <row r="386" spans="2:30">
      <c r="B386" s="26"/>
      <c r="C386" s="64" t="s">
        <v>867</v>
      </c>
      <c r="D386" s="64" t="s">
        <v>301</v>
      </c>
      <c r="E386" s="313">
        <v>3.4375</v>
      </c>
      <c r="F386" s="313">
        <v>2.75</v>
      </c>
      <c r="G386" s="313">
        <v>0.9375</v>
      </c>
      <c r="H386" s="313">
        <v>5.3125</v>
      </c>
      <c r="I386" s="313">
        <v>4.625</v>
      </c>
      <c r="J386" s="47" t="s">
        <v>318</v>
      </c>
      <c r="K386" s="313">
        <v>5.3125</v>
      </c>
      <c r="L386" s="313">
        <v>8.625</v>
      </c>
      <c r="M386" s="313">
        <v>2</v>
      </c>
      <c r="N386" s="313">
        <v>2012</v>
      </c>
      <c r="O386" s="47" t="s">
        <v>1338</v>
      </c>
      <c r="P386"/>
      <c r="Q386" s="47"/>
      <c r="R386" s="313"/>
      <c r="S386" s="64" t="s">
        <v>303</v>
      </c>
      <c r="T386" s="302" t="s">
        <v>870</v>
      </c>
      <c r="U386"/>
      <c r="V386"/>
      <c r="W386"/>
      <c r="X386"/>
      <c r="Y386" s="275" t="s">
        <v>1338</v>
      </c>
      <c r="AA386" s="313" t="s">
        <v>1338</v>
      </c>
      <c r="AB386">
        <v>2012</v>
      </c>
      <c r="AC386" t="s">
        <v>2899</v>
      </c>
      <c r="AD386" s="313" t="s">
        <v>5649</v>
      </c>
    </row>
    <row r="387" spans="2:30">
      <c r="B387" s="26"/>
      <c r="C387" s="63" t="s">
        <v>871</v>
      </c>
      <c r="D387" s="63" t="s">
        <v>306</v>
      </c>
      <c r="E387" s="313">
        <v>3.5625</v>
      </c>
      <c r="F387" s="313">
        <v>2.875</v>
      </c>
      <c r="G387" s="313">
        <v>0.5625</v>
      </c>
      <c r="H387" s="313">
        <v>4.6875</v>
      </c>
      <c r="I387" s="313">
        <v>4</v>
      </c>
      <c r="J387" s="41" t="s">
        <v>318</v>
      </c>
      <c r="K387" s="313">
        <v>12</v>
      </c>
      <c r="L387" s="313">
        <v>9.375</v>
      </c>
      <c r="M387" s="313">
        <v>2</v>
      </c>
      <c r="N387" s="313">
        <v>2012</v>
      </c>
      <c r="O387" s="41" t="s">
        <v>1338</v>
      </c>
      <c r="P387"/>
      <c r="Q387" s="41"/>
      <c r="R387" s="313"/>
      <c r="S387" s="63" t="s">
        <v>307</v>
      </c>
      <c r="T387" s="303" t="s">
        <v>307</v>
      </c>
      <c r="U387"/>
      <c r="V387"/>
      <c r="W387"/>
      <c r="X387"/>
      <c r="Y387" s="275" t="s">
        <v>1338</v>
      </c>
      <c r="AA387" s="313" t="s">
        <v>1338</v>
      </c>
      <c r="AB387">
        <v>2012</v>
      </c>
      <c r="AC387" t="s">
        <v>2899</v>
      </c>
      <c r="AD387" s="313" t="s">
        <v>5649</v>
      </c>
    </row>
    <row r="388" spans="2:30">
      <c r="B388" s="26"/>
      <c r="C388" s="64" t="s">
        <v>1915</v>
      </c>
      <c r="D388" s="64" t="s">
        <v>301</v>
      </c>
      <c r="E388" s="313">
        <v>3.375</v>
      </c>
      <c r="F388" s="313">
        <v>2.625</v>
      </c>
      <c r="G388" s="313">
        <v>0.5</v>
      </c>
      <c r="H388" s="313">
        <v>4.375</v>
      </c>
      <c r="I388" s="313">
        <v>3.625</v>
      </c>
      <c r="J388" s="47" t="s">
        <v>302</v>
      </c>
      <c r="K388" s="313">
        <v>37.625</v>
      </c>
      <c r="L388" s="313">
        <v>23.625</v>
      </c>
      <c r="M388" s="313">
        <v>56</v>
      </c>
      <c r="N388" s="313">
        <v>1113</v>
      </c>
      <c r="O388" s="47" t="s">
        <v>269</v>
      </c>
      <c r="P388"/>
      <c r="Q388" s="47"/>
      <c r="R388" s="313"/>
      <c r="S388" s="64" t="s">
        <v>303</v>
      </c>
      <c r="T388" s="302" t="s">
        <v>597</v>
      </c>
      <c r="U388"/>
      <c r="V388"/>
      <c r="W388"/>
      <c r="X388"/>
      <c r="Y388" s="275" t="s">
        <v>269</v>
      </c>
      <c r="AA388" s="313" t="s">
        <v>269</v>
      </c>
      <c r="AD388" s="313"/>
    </row>
    <row r="389" spans="2:30">
      <c r="B389" s="26"/>
      <c r="C389" s="63" t="s">
        <v>1900</v>
      </c>
      <c r="D389" s="63" t="s">
        <v>306</v>
      </c>
      <c r="E389" s="313">
        <v>3.5</v>
      </c>
      <c r="F389" s="313">
        <v>2.75</v>
      </c>
      <c r="G389" s="313">
        <v>0.4375</v>
      </c>
      <c r="H389" s="313">
        <v>4.375</v>
      </c>
      <c r="I389" s="313">
        <v>3.625</v>
      </c>
      <c r="J389" s="41" t="s">
        <v>302</v>
      </c>
      <c r="K389" s="313">
        <v>36.75</v>
      </c>
      <c r="L389" s="313">
        <v>26.875</v>
      </c>
      <c r="M389" s="313">
        <v>56</v>
      </c>
      <c r="N389" s="313">
        <v>1113</v>
      </c>
      <c r="O389" s="41" t="s">
        <v>269</v>
      </c>
      <c r="P389"/>
      <c r="Q389" s="41"/>
      <c r="R389" s="313"/>
      <c r="S389" s="63"/>
      <c r="T389" s="303"/>
      <c r="U389"/>
      <c r="V389"/>
      <c r="W389"/>
      <c r="X389"/>
      <c r="Y389" s="275" t="s">
        <v>269</v>
      </c>
      <c r="AA389" s="313" t="s">
        <v>269</v>
      </c>
      <c r="AD389" s="313"/>
    </row>
    <row r="390" spans="2:30">
      <c r="B390" s="26"/>
      <c r="C390" s="64" t="s">
        <v>872</v>
      </c>
      <c r="D390" s="64" t="s">
        <v>301</v>
      </c>
      <c r="E390" s="313">
        <v>3.25</v>
      </c>
      <c r="F390" s="313">
        <v>2.5</v>
      </c>
      <c r="G390" s="313">
        <v>0.75</v>
      </c>
      <c r="H390" s="313">
        <v>4.75</v>
      </c>
      <c r="I390" s="313">
        <v>4</v>
      </c>
      <c r="J390" s="47" t="s">
        <v>302</v>
      </c>
      <c r="K390" s="313">
        <v>4.75</v>
      </c>
      <c r="L390" s="313">
        <v>8</v>
      </c>
      <c r="M390" s="313">
        <v>2</v>
      </c>
      <c r="N390" s="313">
        <v>2013</v>
      </c>
      <c r="O390" s="47" t="s">
        <v>1338</v>
      </c>
      <c r="P390"/>
      <c r="Q390" s="47"/>
      <c r="R390" s="313"/>
      <c r="S390" s="64" t="s">
        <v>303</v>
      </c>
      <c r="T390" s="302" t="s">
        <v>873</v>
      </c>
      <c r="U390"/>
      <c r="V390"/>
      <c r="W390"/>
      <c r="X390"/>
      <c r="Y390" s="275" t="s">
        <v>1338</v>
      </c>
      <c r="AA390" s="313" t="s">
        <v>1338</v>
      </c>
      <c r="AB390">
        <v>2013</v>
      </c>
      <c r="AC390" t="s">
        <v>2899</v>
      </c>
      <c r="AD390" s="313" t="s">
        <v>5649</v>
      </c>
    </row>
    <row r="391" spans="2:30">
      <c r="B391" s="26"/>
      <c r="C391" s="63" t="s">
        <v>874</v>
      </c>
      <c r="D391" s="63" t="s">
        <v>306</v>
      </c>
      <c r="E391" s="313">
        <v>3.375</v>
      </c>
      <c r="F391" s="313">
        <v>2.625</v>
      </c>
      <c r="G391" s="313">
        <v>1.5</v>
      </c>
      <c r="H391" s="313">
        <v>6.375</v>
      </c>
      <c r="I391" s="313">
        <v>5.625</v>
      </c>
      <c r="J391" s="41" t="s">
        <v>302</v>
      </c>
      <c r="K391" s="313">
        <v>6.375</v>
      </c>
      <c r="L391" s="313">
        <v>11.25</v>
      </c>
      <c r="M391" s="313">
        <v>2</v>
      </c>
      <c r="N391" s="313">
        <v>2013</v>
      </c>
      <c r="O391" s="41" t="s">
        <v>1338</v>
      </c>
      <c r="P391"/>
      <c r="Q391" s="41"/>
      <c r="R391" s="313"/>
      <c r="S391" s="63" t="s">
        <v>307</v>
      </c>
      <c r="T391" s="303" t="s">
        <v>307</v>
      </c>
      <c r="U391"/>
      <c r="V391"/>
      <c r="W391"/>
      <c r="X391"/>
      <c r="Y391" s="275" t="s">
        <v>1338</v>
      </c>
      <c r="AA391" s="313" t="s">
        <v>1338</v>
      </c>
      <c r="AB391">
        <v>2013</v>
      </c>
      <c r="AC391" t="s">
        <v>2899</v>
      </c>
      <c r="AD391" s="313" t="s">
        <v>5649</v>
      </c>
    </row>
    <row r="392" spans="2:30">
      <c r="B392" s="26"/>
      <c r="C392" s="64" t="s">
        <v>875</v>
      </c>
      <c r="D392" s="64" t="s">
        <v>489</v>
      </c>
      <c r="E392" s="313">
        <v>3.25</v>
      </c>
      <c r="F392" s="313">
        <v>2.5</v>
      </c>
      <c r="G392" s="313">
        <v>1</v>
      </c>
      <c r="H392" s="313">
        <v>5.25</v>
      </c>
      <c r="I392" s="313">
        <v>4.5</v>
      </c>
      <c r="J392" s="47" t="s">
        <v>302</v>
      </c>
      <c r="K392" s="313">
        <v>5.25</v>
      </c>
      <c r="L392" s="313">
        <v>9</v>
      </c>
      <c r="M392" s="313">
        <v>2</v>
      </c>
      <c r="N392" s="313">
        <v>2013</v>
      </c>
      <c r="O392" s="47" t="s">
        <v>1338</v>
      </c>
      <c r="P392"/>
      <c r="Q392" s="47"/>
      <c r="R392" s="313"/>
      <c r="S392" s="64" t="s">
        <v>307</v>
      </c>
      <c r="T392" s="302" t="s">
        <v>307</v>
      </c>
      <c r="U392"/>
      <c r="V392"/>
      <c r="W392"/>
      <c r="X392"/>
      <c r="Y392" s="275" t="s">
        <v>1338</v>
      </c>
      <c r="AA392" s="313" t="s">
        <v>1338</v>
      </c>
      <c r="AB392">
        <v>2013</v>
      </c>
      <c r="AC392" t="s">
        <v>2899</v>
      </c>
      <c r="AD392" s="313" t="s">
        <v>5649</v>
      </c>
    </row>
    <row r="393" spans="2:30">
      <c r="B393" s="26"/>
      <c r="C393" s="63" t="s">
        <v>877</v>
      </c>
      <c r="D393" s="63" t="s">
        <v>878</v>
      </c>
      <c r="E393" s="313">
        <v>3.25</v>
      </c>
      <c r="F393" s="313">
        <v>2.53125</v>
      </c>
      <c r="G393" s="313">
        <v>1</v>
      </c>
      <c r="H393" s="313">
        <v>5.25</v>
      </c>
      <c r="I393" s="313">
        <v>4.53125</v>
      </c>
      <c r="J393" s="41" t="s">
        <v>302</v>
      </c>
      <c r="K393" s="313">
        <v>5.25</v>
      </c>
      <c r="L393" s="313">
        <v>9.3125</v>
      </c>
      <c r="M393" s="313">
        <v>2</v>
      </c>
      <c r="N393" s="313">
        <v>2013</v>
      </c>
      <c r="O393" s="41" t="s">
        <v>1338</v>
      </c>
      <c r="P393"/>
      <c r="Q393" s="41"/>
      <c r="R393" s="313"/>
      <c r="S393" s="63" t="s">
        <v>307</v>
      </c>
      <c r="T393" s="303" t="s">
        <v>307</v>
      </c>
      <c r="U393"/>
      <c r="V393"/>
      <c r="W393"/>
      <c r="X393"/>
      <c r="Y393" s="275" t="s">
        <v>1338</v>
      </c>
      <c r="AA393" s="313" t="s">
        <v>1338</v>
      </c>
      <c r="AB393">
        <v>2013</v>
      </c>
      <c r="AC393" t="s">
        <v>2899</v>
      </c>
      <c r="AD393" s="313" t="s">
        <v>5649</v>
      </c>
    </row>
    <row r="394" spans="2:30">
      <c r="B394" s="26"/>
      <c r="C394" s="64" t="s">
        <v>876</v>
      </c>
      <c r="D394" s="64" t="s">
        <v>489</v>
      </c>
      <c r="E394" s="313">
        <v>3.25</v>
      </c>
      <c r="F394" s="313">
        <v>2.5</v>
      </c>
      <c r="G394" s="313">
        <v>0.625</v>
      </c>
      <c r="H394" s="313">
        <v>4.5</v>
      </c>
      <c r="I394" s="313">
        <v>3.75</v>
      </c>
      <c r="J394" s="47" t="s">
        <v>302</v>
      </c>
      <c r="K394" s="313">
        <v>4.5</v>
      </c>
      <c r="L394" s="313">
        <v>7.8125</v>
      </c>
      <c r="M394" s="313">
        <v>2</v>
      </c>
      <c r="N394" s="313">
        <v>2013</v>
      </c>
      <c r="O394" s="47" t="s">
        <v>1338</v>
      </c>
      <c r="P394"/>
      <c r="Q394" s="47"/>
      <c r="R394" s="313"/>
      <c r="S394" s="64" t="s">
        <v>307</v>
      </c>
      <c r="T394" s="302" t="s">
        <v>307</v>
      </c>
      <c r="U394"/>
      <c r="V394"/>
      <c r="W394"/>
      <c r="X394"/>
      <c r="Y394" s="275" t="s">
        <v>1338</v>
      </c>
      <c r="AA394" s="313" t="s">
        <v>1338</v>
      </c>
      <c r="AB394">
        <v>2013</v>
      </c>
      <c r="AC394" t="s">
        <v>2899</v>
      </c>
      <c r="AD394" s="313" t="s">
        <v>5649</v>
      </c>
    </row>
    <row r="395" spans="2:30">
      <c r="B395" s="26"/>
      <c r="C395" s="63" t="s">
        <v>1764</v>
      </c>
      <c r="D395" s="63" t="s">
        <v>301</v>
      </c>
      <c r="E395" s="313">
        <v>3.25</v>
      </c>
      <c r="F395" s="313">
        <v>2.5</v>
      </c>
      <c r="G395" s="313">
        <v>0.75</v>
      </c>
      <c r="H395" s="313">
        <v>4.75</v>
      </c>
      <c r="I395" s="313">
        <v>4</v>
      </c>
      <c r="J395" s="41" t="s">
        <v>318</v>
      </c>
      <c r="K395" s="313">
        <v>23</v>
      </c>
      <c r="L395" s="313">
        <v>23.25</v>
      </c>
      <c r="M395" s="313">
        <v>18</v>
      </c>
      <c r="N395" s="313">
        <v>2013</v>
      </c>
      <c r="O395" s="41"/>
      <c r="P395"/>
      <c r="Q395" s="41"/>
      <c r="R395" s="313"/>
      <c r="S395" s="63" t="s">
        <v>303</v>
      </c>
      <c r="T395" s="303" t="s">
        <v>1765</v>
      </c>
      <c r="U395"/>
      <c r="V395"/>
      <c r="W395"/>
      <c r="X395"/>
      <c r="Y395" s="275"/>
      <c r="AA395" s="313"/>
      <c r="AB395">
        <v>2013</v>
      </c>
      <c r="AC395" t="s">
        <v>2899</v>
      </c>
      <c r="AD395" s="313" t="s">
        <v>5649</v>
      </c>
    </row>
    <row r="396" spans="2:30">
      <c r="B396" s="26"/>
      <c r="C396" s="64" t="s">
        <v>1766</v>
      </c>
      <c r="D396" s="64" t="s">
        <v>306</v>
      </c>
      <c r="E396" s="313">
        <v>3.375</v>
      </c>
      <c r="F396" s="313">
        <v>2.625</v>
      </c>
      <c r="G396" s="313">
        <v>1.5</v>
      </c>
      <c r="H396" s="313">
        <v>6.375</v>
      </c>
      <c r="I396" s="313">
        <v>5.625</v>
      </c>
      <c r="J396" s="47" t="s">
        <v>318</v>
      </c>
      <c r="K396" s="313">
        <v>23</v>
      </c>
      <c r="L396" s="313">
        <v>23.25</v>
      </c>
      <c r="M396" s="313">
        <v>18</v>
      </c>
      <c r="N396" s="313">
        <v>2013</v>
      </c>
      <c r="O396" s="47"/>
      <c r="P396"/>
      <c r="Q396" s="47"/>
      <c r="R396" s="313"/>
      <c r="S396" s="64" t="s">
        <v>307</v>
      </c>
      <c r="T396" s="302" t="s">
        <v>307</v>
      </c>
      <c r="U396"/>
      <c r="V396"/>
      <c r="W396"/>
      <c r="X396"/>
      <c r="Y396" s="275"/>
      <c r="AA396" s="313"/>
      <c r="AB396">
        <v>2013</v>
      </c>
      <c r="AC396" t="s">
        <v>2899</v>
      </c>
      <c r="AD396" s="313" t="s">
        <v>5649</v>
      </c>
    </row>
    <row r="397" spans="2:30">
      <c r="B397" s="26"/>
      <c r="C397" s="64" t="s">
        <v>2024</v>
      </c>
      <c r="D397" s="64" t="s">
        <v>301</v>
      </c>
      <c r="E397" s="313">
        <v>3.125</v>
      </c>
      <c r="F397" s="313">
        <v>2.5</v>
      </c>
      <c r="G397" s="313">
        <v>1.625</v>
      </c>
      <c r="H397" s="313">
        <v>6.375</v>
      </c>
      <c r="I397" s="313">
        <v>5.75</v>
      </c>
      <c r="J397" s="47" t="s">
        <v>302</v>
      </c>
      <c r="K397" s="313">
        <v>11.5</v>
      </c>
      <c r="L397" s="313">
        <v>6.375</v>
      </c>
      <c r="M397" s="313">
        <v>2</v>
      </c>
      <c r="N397" s="313">
        <v>2016</v>
      </c>
      <c r="O397" s="47" t="s">
        <v>1338</v>
      </c>
      <c r="P397"/>
      <c r="Q397" s="47"/>
      <c r="R397" s="313"/>
      <c r="S397" s="64"/>
      <c r="T397" s="302"/>
      <c r="U397"/>
      <c r="V397"/>
      <c r="W397"/>
      <c r="X397"/>
      <c r="Y397" s="275" t="s">
        <v>1338</v>
      </c>
      <c r="AA397" s="313" t="s">
        <v>1338</v>
      </c>
      <c r="AB397">
        <v>2016</v>
      </c>
      <c r="AD397" s="313"/>
    </row>
    <row r="398" spans="2:30">
      <c r="B398" s="26"/>
      <c r="C398" s="63" t="s">
        <v>2023</v>
      </c>
      <c r="D398" s="63" t="s">
        <v>306</v>
      </c>
      <c r="E398" s="313">
        <v>3.25</v>
      </c>
      <c r="F398" s="313">
        <v>2.625</v>
      </c>
      <c r="G398" s="313">
        <v>2.375</v>
      </c>
      <c r="H398" s="313">
        <v>8</v>
      </c>
      <c r="I398" s="313">
        <v>7.375</v>
      </c>
      <c r="J398" s="41" t="s">
        <v>302</v>
      </c>
      <c r="K398" s="313">
        <v>14.75</v>
      </c>
      <c r="L398" s="313">
        <v>8</v>
      </c>
      <c r="M398" s="313">
        <v>2</v>
      </c>
      <c r="N398" s="313">
        <v>2016</v>
      </c>
      <c r="O398" s="41" t="s">
        <v>1338</v>
      </c>
      <c r="P398"/>
      <c r="Q398" s="41"/>
      <c r="R398" s="313"/>
      <c r="S398" s="63"/>
      <c r="T398" s="303"/>
      <c r="U398"/>
      <c r="V398"/>
      <c r="W398"/>
      <c r="X398"/>
      <c r="Y398" s="275" t="s">
        <v>1338</v>
      </c>
      <c r="AA398" s="313" t="s">
        <v>1338</v>
      </c>
      <c r="AB398">
        <v>2016</v>
      </c>
      <c r="AD398" s="313"/>
    </row>
    <row r="399" spans="2:30">
      <c r="B399" s="26"/>
      <c r="C399" s="64" t="s">
        <v>75</v>
      </c>
      <c r="D399" s="64" t="s">
        <v>489</v>
      </c>
      <c r="E399" s="313">
        <v>3.125</v>
      </c>
      <c r="F399" s="313">
        <v>2.5</v>
      </c>
      <c r="G399" s="313">
        <v>1.625</v>
      </c>
      <c r="H399" s="313">
        <v>6.375</v>
      </c>
      <c r="I399" s="313">
        <v>5.75</v>
      </c>
      <c r="J399" s="47" t="s">
        <v>302</v>
      </c>
      <c r="K399" s="313">
        <v>11.5</v>
      </c>
      <c r="L399" s="313">
        <v>6.375</v>
      </c>
      <c r="M399" s="313">
        <v>2</v>
      </c>
      <c r="N399" s="313">
        <v>2016</v>
      </c>
      <c r="O399" s="47" t="s">
        <v>1338</v>
      </c>
      <c r="P399"/>
      <c r="Q399" s="47"/>
      <c r="R399" s="313"/>
      <c r="S399" s="64"/>
      <c r="T399" s="302"/>
      <c r="U399"/>
      <c r="V399"/>
      <c r="W399"/>
      <c r="X399"/>
      <c r="Y399" s="275" t="s">
        <v>1338</v>
      </c>
      <c r="AA399" s="313" t="s">
        <v>1338</v>
      </c>
      <c r="AB399">
        <v>2016</v>
      </c>
      <c r="AD399" s="313"/>
    </row>
    <row r="400" spans="2:30">
      <c r="B400" s="26"/>
      <c r="C400" s="63" t="s">
        <v>899</v>
      </c>
      <c r="D400" s="63" t="s">
        <v>301</v>
      </c>
      <c r="E400" s="313">
        <v>2.875</v>
      </c>
      <c r="F400" s="313">
        <v>2.875</v>
      </c>
      <c r="G400" s="313">
        <v>1.375</v>
      </c>
      <c r="H400" s="313">
        <v>5.625</v>
      </c>
      <c r="I400" s="313">
        <v>5.625</v>
      </c>
      <c r="J400" s="41" t="s">
        <v>302</v>
      </c>
      <c r="K400" s="313">
        <v>5.625</v>
      </c>
      <c r="L400" s="313">
        <v>11.25</v>
      </c>
      <c r="M400" s="313">
        <v>2</v>
      </c>
      <c r="N400" s="313">
        <v>2019</v>
      </c>
      <c r="O400" s="41" t="s">
        <v>1338</v>
      </c>
      <c r="P400"/>
      <c r="Q400" s="41"/>
      <c r="R400" s="313"/>
      <c r="S400" s="63" t="s">
        <v>303</v>
      </c>
      <c r="T400" s="303" t="s">
        <v>900</v>
      </c>
      <c r="U400"/>
      <c r="V400"/>
      <c r="W400"/>
      <c r="X400"/>
      <c r="Y400" s="275" t="s">
        <v>1338</v>
      </c>
      <c r="AA400" s="313" t="s">
        <v>1338</v>
      </c>
      <c r="AB400">
        <v>2019</v>
      </c>
      <c r="AC400" t="s">
        <v>2899</v>
      </c>
      <c r="AD400" s="313" t="s">
        <v>5649</v>
      </c>
    </row>
    <row r="401" spans="2:30">
      <c r="B401" s="26"/>
      <c r="C401" s="64" t="s">
        <v>901</v>
      </c>
      <c r="D401" s="64" t="s">
        <v>306</v>
      </c>
      <c r="E401" s="313">
        <v>3</v>
      </c>
      <c r="F401" s="313">
        <v>3</v>
      </c>
      <c r="G401" s="313">
        <v>1</v>
      </c>
      <c r="H401" s="313">
        <v>5</v>
      </c>
      <c r="I401" s="313">
        <v>5</v>
      </c>
      <c r="J401" s="47" t="s">
        <v>302</v>
      </c>
      <c r="K401" s="313">
        <v>5</v>
      </c>
      <c r="L401" s="313">
        <v>10</v>
      </c>
      <c r="M401" s="313">
        <v>2</v>
      </c>
      <c r="N401" s="313">
        <v>2019</v>
      </c>
      <c r="O401" s="47" t="s">
        <v>1338</v>
      </c>
      <c r="P401"/>
      <c r="Q401" s="47"/>
      <c r="R401" s="313"/>
      <c r="S401" s="64" t="s">
        <v>307</v>
      </c>
      <c r="T401" s="302" t="s">
        <v>307</v>
      </c>
      <c r="U401"/>
      <c r="V401"/>
      <c r="W401"/>
      <c r="X401"/>
      <c r="Y401" s="275" t="s">
        <v>1338</v>
      </c>
      <c r="AA401" s="313" t="s">
        <v>1338</v>
      </c>
      <c r="AB401">
        <v>2019</v>
      </c>
      <c r="AC401" t="s">
        <v>2899</v>
      </c>
      <c r="AD401" s="313" t="s">
        <v>5649</v>
      </c>
    </row>
    <row r="402" spans="2:30">
      <c r="B402" s="26"/>
      <c r="C402" s="64" t="s">
        <v>902</v>
      </c>
      <c r="D402" s="64" t="s">
        <v>489</v>
      </c>
      <c r="E402" s="313">
        <v>2.9375</v>
      </c>
      <c r="F402" s="313">
        <v>2.9375</v>
      </c>
      <c r="G402" s="313">
        <v>0.25</v>
      </c>
      <c r="H402" s="313">
        <v>3.4375</v>
      </c>
      <c r="I402" s="313">
        <v>3.4375</v>
      </c>
      <c r="J402" s="47" t="s">
        <v>302</v>
      </c>
      <c r="K402" s="313">
        <v>6.875</v>
      </c>
      <c r="L402" s="313">
        <v>6.875</v>
      </c>
      <c r="M402" s="313">
        <v>4</v>
      </c>
      <c r="N402" s="313">
        <v>2019</v>
      </c>
      <c r="O402" s="47" t="s">
        <v>1338</v>
      </c>
      <c r="P402"/>
      <c r="Q402" s="47"/>
      <c r="R402" s="313"/>
      <c r="S402" s="64" t="s">
        <v>234</v>
      </c>
      <c r="T402" s="302" t="s">
        <v>234</v>
      </c>
      <c r="U402"/>
      <c r="V402"/>
      <c r="W402"/>
      <c r="X402"/>
      <c r="Y402" s="275" t="s">
        <v>1338</v>
      </c>
      <c r="AA402" s="313" t="s">
        <v>1338</v>
      </c>
      <c r="AB402">
        <v>2019</v>
      </c>
      <c r="AC402" t="s">
        <v>2899</v>
      </c>
      <c r="AD402" s="313" t="s">
        <v>5649</v>
      </c>
    </row>
    <row r="403" spans="2:30">
      <c r="B403" s="26"/>
      <c r="C403" s="63" t="s">
        <v>903</v>
      </c>
      <c r="D403" s="63" t="s">
        <v>301</v>
      </c>
      <c r="E403" s="313">
        <v>7.5</v>
      </c>
      <c r="F403" s="313">
        <v>2</v>
      </c>
      <c r="G403" s="313">
        <v>0.8125</v>
      </c>
      <c r="H403" s="313">
        <v>9.125</v>
      </c>
      <c r="I403" s="313">
        <v>3.625</v>
      </c>
      <c r="J403" s="41" t="s">
        <v>318</v>
      </c>
      <c r="K403" s="313">
        <v>9.125</v>
      </c>
      <c r="L403" s="313">
        <v>6.875</v>
      </c>
      <c r="M403" s="313">
        <v>2</v>
      </c>
      <c r="N403" s="313">
        <v>2021</v>
      </c>
      <c r="O403" s="41" t="s">
        <v>1338</v>
      </c>
      <c r="P403"/>
      <c r="Q403" s="41"/>
      <c r="R403" s="313"/>
      <c r="S403" s="63" t="s">
        <v>303</v>
      </c>
      <c r="T403" s="303" t="s">
        <v>904</v>
      </c>
      <c r="U403"/>
      <c r="V403"/>
      <c r="W403"/>
      <c r="X403"/>
      <c r="Y403" s="275" t="s">
        <v>1338</v>
      </c>
      <c r="AA403" s="313" t="s">
        <v>1338</v>
      </c>
      <c r="AB403">
        <v>2021</v>
      </c>
      <c r="AD403" s="313"/>
    </row>
    <row r="404" spans="2:30">
      <c r="B404" s="26"/>
      <c r="C404" s="64" t="s">
        <v>905</v>
      </c>
      <c r="D404" s="64" t="s">
        <v>306</v>
      </c>
      <c r="E404" s="313">
        <v>7.6875</v>
      </c>
      <c r="F404" s="313">
        <v>2.125</v>
      </c>
      <c r="G404" s="313">
        <v>0.5625</v>
      </c>
      <c r="H404" s="313">
        <v>8.8125</v>
      </c>
      <c r="I404" s="313">
        <v>3.25</v>
      </c>
      <c r="J404" s="47" t="s">
        <v>318</v>
      </c>
      <c r="K404" s="313">
        <v>9.125</v>
      </c>
      <c r="L404" s="313">
        <v>6.875</v>
      </c>
      <c r="M404" s="313">
        <v>2</v>
      </c>
      <c r="N404" s="313">
        <v>2021</v>
      </c>
      <c r="O404" s="47" t="s">
        <v>1338</v>
      </c>
      <c r="P404"/>
      <c r="Q404" s="47"/>
      <c r="R404" s="313"/>
      <c r="S404" s="64" t="s">
        <v>307</v>
      </c>
      <c r="T404" s="302" t="s">
        <v>307</v>
      </c>
      <c r="U404"/>
      <c r="V404"/>
      <c r="W404"/>
      <c r="X404"/>
      <c r="Y404" s="275" t="s">
        <v>1338</v>
      </c>
      <c r="AA404" s="313" t="s">
        <v>1338</v>
      </c>
      <c r="AB404">
        <v>2021</v>
      </c>
      <c r="AD404" s="313"/>
    </row>
    <row r="405" spans="2:30">
      <c r="B405" s="26"/>
      <c r="C405" s="63" t="s">
        <v>906</v>
      </c>
      <c r="D405" s="63" t="s">
        <v>301</v>
      </c>
      <c r="E405" s="313">
        <v>8.5</v>
      </c>
      <c r="F405" s="313">
        <v>2.25</v>
      </c>
      <c r="G405" s="313">
        <v>0.875</v>
      </c>
      <c r="H405" s="313">
        <v>10.25</v>
      </c>
      <c r="I405" s="313">
        <v>4</v>
      </c>
      <c r="J405" s="41" t="s">
        <v>302</v>
      </c>
      <c r="K405" s="313">
        <v>10.25</v>
      </c>
      <c r="L405" s="313">
        <v>12</v>
      </c>
      <c r="M405" s="313">
        <v>3</v>
      </c>
      <c r="N405" s="313">
        <v>2022</v>
      </c>
      <c r="O405" s="41" t="s">
        <v>1338</v>
      </c>
      <c r="P405"/>
      <c r="Q405" s="41"/>
      <c r="R405" s="313"/>
      <c r="S405" s="63" t="s">
        <v>303</v>
      </c>
      <c r="T405" s="303" t="s">
        <v>907</v>
      </c>
      <c r="U405"/>
      <c r="V405"/>
      <c r="W405"/>
      <c r="X405"/>
      <c r="Y405" s="275" t="s">
        <v>1338</v>
      </c>
      <c r="AA405" s="313" t="s">
        <v>1338</v>
      </c>
      <c r="AB405">
        <v>2022</v>
      </c>
      <c r="AD405" s="313"/>
    </row>
    <row r="406" spans="2:30">
      <c r="B406" s="26"/>
      <c r="C406" s="64" t="s">
        <v>908</v>
      </c>
      <c r="D406" s="64" t="s">
        <v>306</v>
      </c>
      <c r="E406" s="313">
        <v>8.6875</v>
      </c>
      <c r="F406" s="313">
        <v>2.375</v>
      </c>
      <c r="G406" s="313">
        <v>0.625</v>
      </c>
      <c r="H406" s="313">
        <v>9.9375</v>
      </c>
      <c r="I406" s="313">
        <v>3.625</v>
      </c>
      <c r="J406" s="47" t="s">
        <v>302</v>
      </c>
      <c r="K406" s="313">
        <v>9.9375</v>
      </c>
      <c r="L406" s="313">
        <v>10.875</v>
      </c>
      <c r="M406" s="313">
        <v>3</v>
      </c>
      <c r="N406" s="313">
        <v>2022</v>
      </c>
      <c r="O406" s="47" t="s">
        <v>1338</v>
      </c>
      <c r="P406"/>
      <c r="Q406" s="47"/>
      <c r="R406" s="313"/>
      <c r="S406" s="64" t="s">
        <v>307</v>
      </c>
      <c r="T406" s="302" t="s">
        <v>307</v>
      </c>
      <c r="U406"/>
      <c r="V406"/>
      <c r="W406"/>
      <c r="X406"/>
      <c r="Y406" s="275" t="s">
        <v>1338</v>
      </c>
      <c r="AA406" s="313" t="s">
        <v>1338</v>
      </c>
      <c r="AB406">
        <v>2022</v>
      </c>
      <c r="AD406" s="313"/>
    </row>
    <row r="407" spans="2:30">
      <c r="B407" s="26"/>
      <c r="C407" s="63" t="s">
        <v>50</v>
      </c>
      <c r="D407" s="63" t="s">
        <v>301</v>
      </c>
      <c r="E407" s="313">
        <v>8.5</v>
      </c>
      <c r="F407" s="313">
        <v>2.25</v>
      </c>
      <c r="G407" s="313">
        <v>1.375</v>
      </c>
      <c r="H407" s="313">
        <v>11.25</v>
      </c>
      <c r="I407" s="313">
        <v>5</v>
      </c>
      <c r="J407" s="41" t="s">
        <v>302</v>
      </c>
      <c r="K407" s="313">
        <v>11.25</v>
      </c>
      <c r="L407" s="313">
        <v>10</v>
      </c>
      <c r="M407" s="313">
        <v>2</v>
      </c>
      <c r="N407" s="313">
        <v>2022</v>
      </c>
      <c r="O407" s="41" t="s">
        <v>1338</v>
      </c>
      <c r="P407"/>
      <c r="Q407" s="41"/>
      <c r="R407" s="313"/>
      <c r="S407" s="63"/>
      <c r="T407" s="303"/>
      <c r="U407"/>
      <c r="V407"/>
      <c r="W407"/>
      <c r="X407"/>
      <c r="Y407" s="275" t="s">
        <v>1338</v>
      </c>
      <c r="AA407" s="313" t="s">
        <v>1338</v>
      </c>
      <c r="AB407">
        <v>2022</v>
      </c>
      <c r="AD407" s="313"/>
    </row>
    <row r="408" spans="2:30">
      <c r="B408" s="26"/>
      <c r="C408" s="64" t="s">
        <v>909</v>
      </c>
      <c r="D408" s="64" t="s">
        <v>301</v>
      </c>
      <c r="E408" s="313">
        <v>6.5</v>
      </c>
      <c r="F408" s="313">
        <v>6.5</v>
      </c>
      <c r="G408" s="313">
        <v>1.5</v>
      </c>
      <c r="H408" s="313">
        <v>9.5</v>
      </c>
      <c r="I408" s="313">
        <v>9.5</v>
      </c>
      <c r="J408" s="47" t="s">
        <v>302</v>
      </c>
      <c r="K408" s="313">
        <v>9.5</v>
      </c>
      <c r="L408" s="313">
        <v>9.5</v>
      </c>
      <c r="M408" s="313">
        <v>1</v>
      </c>
      <c r="N408" s="313">
        <v>2023</v>
      </c>
      <c r="O408" s="47" t="s">
        <v>1338</v>
      </c>
      <c r="P408"/>
      <c r="Q408" s="47"/>
      <c r="R408" s="313"/>
      <c r="S408" s="64" t="s">
        <v>303</v>
      </c>
      <c r="T408" s="302" t="s">
        <v>910</v>
      </c>
      <c r="U408"/>
      <c r="V408"/>
      <c r="W408"/>
      <c r="X408"/>
      <c r="Y408" s="275" t="s">
        <v>1338</v>
      </c>
      <c r="AA408" s="313" t="s">
        <v>1338</v>
      </c>
      <c r="AB408">
        <v>2023</v>
      </c>
      <c r="AC408" t="s">
        <v>2846</v>
      </c>
      <c r="AD408" s="313" t="s">
        <v>5643</v>
      </c>
    </row>
    <row r="409" spans="2:30">
      <c r="B409" s="26"/>
      <c r="C409" s="63" t="s">
        <v>911</v>
      </c>
      <c r="D409" s="63" t="s">
        <v>306</v>
      </c>
      <c r="E409" s="313">
        <v>6.6875</v>
      </c>
      <c r="F409" s="313">
        <v>6.6875</v>
      </c>
      <c r="G409" s="313">
        <v>0.5</v>
      </c>
      <c r="H409" s="313">
        <v>7.6875</v>
      </c>
      <c r="I409" s="313">
        <v>7.6875</v>
      </c>
      <c r="J409" s="41" t="s">
        <v>302</v>
      </c>
      <c r="K409" s="313">
        <v>7.6875</v>
      </c>
      <c r="L409" s="313">
        <v>7.6875</v>
      </c>
      <c r="M409" s="313">
        <v>1</v>
      </c>
      <c r="N409" s="313">
        <v>2023</v>
      </c>
      <c r="O409" s="41" t="s">
        <v>1338</v>
      </c>
      <c r="P409"/>
      <c r="Q409" s="41"/>
      <c r="R409" s="313"/>
      <c r="S409" s="63" t="s">
        <v>307</v>
      </c>
      <c r="T409" s="303" t="s">
        <v>307</v>
      </c>
      <c r="U409"/>
      <c r="V409"/>
      <c r="W409"/>
      <c r="X409"/>
      <c r="Y409" s="275" t="s">
        <v>1338</v>
      </c>
      <c r="AA409" s="313" t="s">
        <v>1338</v>
      </c>
      <c r="AB409">
        <v>2023</v>
      </c>
      <c r="AC409" t="s">
        <v>2846</v>
      </c>
      <c r="AD409" s="313" t="s">
        <v>5643</v>
      </c>
    </row>
    <row r="410" spans="2:30">
      <c r="B410" s="26"/>
      <c r="C410" s="64" t="s">
        <v>912</v>
      </c>
      <c r="D410" s="64" t="s">
        <v>301</v>
      </c>
      <c r="E410" s="313">
        <v>1.9375</v>
      </c>
      <c r="F410" s="313">
        <v>1.5</v>
      </c>
      <c r="G410" s="313">
        <v>0.625</v>
      </c>
      <c r="H410" s="313">
        <v>3.1875</v>
      </c>
      <c r="I410" s="313">
        <v>2.75</v>
      </c>
      <c r="J410" s="47" t="s">
        <v>302</v>
      </c>
      <c r="K410" s="313">
        <v>6.375</v>
      </c>
      <c r="L410" s="313">
        <v>5.5</v>
      </c>
      <c r="M410" s="313">
        <v>4</v>
      </c>
      <c r="N410" s="313">
        <v>2024</v>
      </c>
      <c r="O410" s="47" t="s">
        <v>1338</v>
      </c>
      <c r="P410"/>
      <c r="Q410" s="47"/>
      <c r="R410" s="313"/>
      <c r="S410" s="64" t="s">
        <v>303</v>
      </c>
      <c r="T410" s="302" t="s">
        <v>913</v>
      </c>
      <c r="U410"/>
      <c r="V410"/>
      <c r="W410"/>
      <c r="X410"/>
      <c r="Y410" s="275" t="s">
        <v>1338</v>
      </c>
      <c r="AA410" s="313" t="s">
        <v>1338</v>
      </c>
      <c r="AB410">
        <v>2024</v>
      </c>
      <c r="AC410" t="s">
        <v>2861</v>
      </c>
      <c r="AD410" s="313" t="s">
        <v>5645</v>
      </c>
    </row>
    <row r="411" spans="2:30">
      <c r="B411" s="26"/>
      <c r="C411" s="63" t="s">
        <v>914</v>
      </c>
      <c r="D411" s="63" t="s">
        <v>306</v>
      </c>
      <c r="E411" s="313">
        <v>2.0625</v>
      </c>
      <c r="F411" s="313">
        <v>1.625</v>
      </c>
      <c r="G411" s="313">
        <v>0.5</v>
      </c>
      <c r="H411" s="313">
        <v>3.0625</v>
      </c>
      <c r="I411" s="313">
        <v>2.625</v>
      </c>
      <c r="J411" s="41" t="s">
        <v>302</v>
      </c>
      <c r="K411" s="313">
        <v>6.125</v>
      </c>
      <c r="L411" s="313">
        <v>5.25</v>
      </c>
      <c r="M411" s="313">
        <v>4</v>
      </c>
      <c r="N411" s="313">
        <v>2024</v>
      </c>
      <c r="O411" s="41" t="s">
        <v>1338</v>
      </c>
      <c r="P411"/>
      <c r="Q411" s="41"/>
      <c r="R411" s="313"/>
      <c r="S411" s="63" t="s">
        <v>307</v>
      </c>
      <c r="T411" s="303" t="s">
        <v>307</v>
      </c>
      <c r="U411"/>
      <c r="V411"/>
      <c r="W411"/>
      <c r="X411"/>
      <c r="Y411" s="275" t="s">
        <v>1338</v>
      </c>
      <c r="AA411" s="313" t="s">
        <v>1338</v>
      </c>
      <c r="AB411">
        <v>2024</v>
      </c>
      <c r="AC411" t="s">
        <v>2861</v>
      </c>
      <c r="AD411" s="313" t="s">
        <v>5645</v>
      </c>
    </row>
    <row r="412" spans="2:30">
      <c r="B412" s="26"/>
      <c r="C412" s="64" t="s">
        <v>918</v>
      </c>
      <c r="D412" s="64" t="s">
        <v>301</v>
      </c>
      <c r="E412" s="313">
        <v>6</v>
      </c>
      <c r="F412" s="313">
        <v>4</v>
      </c>
      <c r="G412" s="313">
        <v>1</v>
      </c>
      <c r="H412" s="313">
        <v>8</v>
      </c>
      <c r="I412" s="313">
        <v>6</v>
      </c>
      <c r="J412" s="47" t="s">
        <v>302</v>
      </c>
      <c r="K412" s="313">
        <v>8</v>
      </c>
      <c r="L412" s="313">
        <v>12</v>
      </c>
      <c r="M412" s="313">
        <v>2</v>
      </c>
      <c r="N412" s="313">
        <v>2026</v>
      </c>
      <c r="O412" s="47" t="s">
        <v>1338</v>
      </c>
      <c r="P412"/>
      <c r="Q412" s="47"/>
      <c r="R412" s="313"/>
      <c r="S412" s="64" t="s">
        <v>309</v>
      </c>
      <c r="T412" s="302" t="s">
        <v>919</v>
      </c>
      <c r="U412"/>
      <c r="V412"/>
      <c r="W412"/>
      <c r="X412"/>
      <c r="Y412" s="275" t="s">
        <v>1338</v>
      </c>
      <c r="AA412" s="313" t="s">
        <v>1338</v>
      </c>
      <c r="AB412">
        <v>2026</v>
      </c>
      <c r="AD412" s="313"/>
    </row>
    <row r="413" spans="2:30">
      <c r="B413" s="26"/>
      <c r="C413" s="63" t="s">
        <v>920</v>
      </c>
      <c r="D413" s="63" t="s">
        <v>301</v>
      </c>
      <c r="E413" s="313">
        <v>13.75</v>
      </c>
      <c r="F413" s="313">
        <v>3.25</v>
      </c>
      <c r="G413" s="313">
        <v>1.6875</v>
      </c>
      <c r="H413" s="313">
        <v>17.125</v>
      </c>
      <c r="I413" s="313">
        <v>6.625</v>
      </c>
      <c r="J413" s="41" t="s">
        <v>302</v>
      </c>
      <c r="K413" s="313">
        <v>17.125</v>
      </c>
      <c r="L413" s="313">
        <v>6.625</v>
      </c>
      <c r="M413" s="313">
        <v>1</v>
      </c>
      <c r="N413" s="313">
        <v>2027</v>
      </c>
      <c r="O413" s="41" t="s">
        <v>1338</v>
      </c>
      <c r="P413"/>
      <c r="Q413" s="41"/>
      <c r="R413" s="313"/>
      <c r="S413" s="63" t="s">
        <v>309</v>
      </c>
      <c r="T413" s="303" t="s">
        <v>921</v>
      </c>
      <c r="U413"/>
      <c r="V413"/>
      <c r="W413"/>
      <c r="X413"/>
      <c r="Y413" s="275" t="s">
        <v>1338</v>
      </c>
      <c r="AA413" s="313" t="s">
        <v>1338</v>
      </c>
      <c r="AB413">
        <v>2027</v>
      </c>
      <c r="AD413" s="313"/>
    </row>
    <row r="414" spans="2:30">
      <c r="B414" s="26"/>
      <c r="C414" s="64" t="s">
        <v>922</v>
      </c>
      <c r="D414" s="64" t="s">
        <v>301</v>
      </c>
      <c r="E414" s="313">
        <v>1.875</v>
      </c>
      <c r="F414" s="313">
        <v>1.75</v>
      </c>
      <c r="G414" s="313">
        <v>1.625</v>
      </c>
      <c r="H414" s="313">
        <v>5.125</v>
      </c>
      <c r="I414" s="313">
        <v>5</v>
      </c>
      <c r="J414" s="47" t="s">
        <v>302</v>
      </c>
      <c r="K414" s="313">
        <v>5.125</v>
      </c>
      <c r="L414" s="313">
        <v>10</v>
      </c>
      <c r="M414" s="313">
        <v>2</v>
      </c>
      <c r="N414" s="313">
        <v>2028</v>
      </c>
      <c r="O414" s="47" t="s">
        <v>1338</v>
      </c>
      <c r="P414"/>
      <c r="Q414" s="47"/>
      <c r="R414" s="313"/>
      <c r="S414" s="64" t="s">
        <v>303</v>
      </c>
      <c r="T414" s="302" t="s">
        <v>923</v>
      </c>
      <c r="U414"/>
      <c r="V414"/>
      <c r="W414"/>
      <c r="X414"/>
      <c r="Y414" s="275" t="s">
        <v>1338</v>
      </c>
      <c r="AA414" s="313" t="s">
        <v>1338</v>
      </c>
      <c r="AB414">
        <v>2028</v>
      </c>
      <c r="AD414" s="313"/>
    </row>
    <row r="415" spans="2:30">
      <c r="B415" s="26"/>
      <c r="C415" s="63" t="s">
        <v>924</v>
      </c>
      <c r="D415" s="63" t="s">
        <v>306</v>
      </c>
      <c r="E415" s="313">
        <v>2</v>
      </c>
      <c r="F415" s="313">
        <v>1.875</v>
      </c>
      <c r="G415" s="313">
        <v>0.625</v>
      </c>
      <c r="H415" s="313">
        <v>3.25</v>
      </c>
      <c r="I415" s="313">
        <v>3.125</v>
      </c>
      <c r="J415" s="41" t="s">
        <v>302</v>
      </c>
      <c r="K415" s="313">
        <v>6.5</v>
      </c>
      <c r="L415" s="313">
        <v>6.25</v>
      </c>
      <c r="M415" s="313">
        <v>4</v>
      </c>
      <c r="N415" s="313">
        <v>2028</v>
      </c>
      <c r="O415" s="41" t="s">
        <v>1338</v>
      </c>
      <c r="P415"/>
      <c r="Q415" s="41"/>
      <c r="R415" s="313"/>
      <c r="S415" s="63" t="s">
        <v>307</v>
      </c>
      <c r="T415" s="303" t="s">
        <v>307</v>
      </c>
      <c r="U415"/>
      <c r="V415"/>
      <c r="W415"/>
      <c r="X415"/>
      <c r="Y415" s="275" t="s">
        <v>1338</v>
      </c>
      <c r="AA415" s="313" t="s">
        <v>1338</v>
      </c>
      <c r="AB415">
        <v>2028</v>
      </c>
      <c r="AD415" s="313"/>
    </row>
    <row r="416" spans="2:30">
      <c r="B416" s="26"/>
      <c r="C416" s="64" t="s">
        <v>925</v>
      </c>
      <c r="D416" s="64" t="s">
        <v>301</v>
      </c>
      <c r="E416" s="313">
        <v>7.5625</v>
      </c>
      <c r="F416" s="313">
        <v>4.5625</v>
      </c>
      <c r="G416" s="313">
        <v>1.5625</v>
      </c>
      <c r="H416" s="313">
        <v>10.6875</v>
      </c>
      <c r="I416" s="313">
        <v>7.6875</v>
      </c>
      <c r="J416" s="47" t="s">
        <v>302</v>
      </c>
      <c r="K416" s="313">
        <v>10.6875</v>
      </c>
      <c r="L416" s="313">
        <v>7.6875</v>
      </c>
      <c r="M416" s="313">
        <v>1</v>
      </c>
      <c r="N416" s="313">
        <v>2030</v>
      </c>
      <c r="O416" s="47" t="s">
        <v>1338</v>
      </c>
      <c r="P416"/>
      <c r="Q416" s="47"/>
      <c r="R416" s="313"/>
      <c r="S416" s="64" t="s">
        <v>303</v>
      </c>
      <c r="T416" s="302" t="s">
        <v>926</v>
      </c>
      <c r="U416"/>
      <c r="V416"/>
      <c r="W416"/>
      <c r="X416"/>
      <c r="Y416" s="275" t="s">
        <v>1338</v>
      </c>
      <c r="AA416" s="313" t="s">
        <v>1338</v>
      </c>
      <c r="AB416">
        <v>2030</v>
      </c>
      <c r="AD416" s="313"/>
    </row>
    <row r="417" spans="2:30">
      <c r="B417" s="26"/>
      <c r="C417" s="64" t="s">
        <v>927</v>
      </c>
      <c r="D417" s="64" t="s">
        <v>306</v>
      </c>
      <c r="E417" s="313">
        <v>7.75</v>
      </c>
      <c r="F417" s="313">
        <v>4.6875</v>
      </c>
      <c r="G417" s="313">
        <v>1.125</v>
      </c>
      <c r="H417" s="313">
        <v>10</v>
      </c>
      <c r="I417" s="313">
        <v>6.9375</v>
      </c>
      <c r="J417" s="47" t="s">
        <v>302</v>
      </c>
      <c r="K417" s="313">
        <v>10</v>
      </c>
      <c r="L417" s="313">
        <v>6.9375</v>
      </c>
      <c r="M417" s="313">
        <v>1</v>
      </c>
      <c r="N417" s="313">
        <v>2030</v>
      </c>
      <c r="O417" s="47" t="s">
        <v>1338</v>
      </c>
      <c r="P417"/>
      <c r="Q417" s="47"/>
      <c r="R417" s="313"/>
      <c r="S417" s="64" t="s">
        <v>307</v>
      </c>
      <c r="T417" s="302" t="s">
        <v>307</v>
      </c>
      <c r="U417"/>
      <c r="V417"/>
      <c r="W417"/>
      <c r="X417"/>
      <c r="Y417" s="275" t="s">
        <v>1338</v>
      </c>
      <c r="AA417" s="313" t="s">
        <v>1338</v>
      </c>
      <c r="AB417">
        <v>2030</v>
      </c>
      <c r="AD417" s="313"/>
    </row>
    <row r="418" spans="2:30">
      <c r="B418" s="26"/>
      <c r="C418" s="63" t="s">
        <v>928</v>
      </c>
      <c r="D418" s="63" t="s">
        <v>301</v>
      </c>
      <c r="E418" s="313">
        <v>6</v>
      </c>
      <c r="F418" s="313">
        <v>6</v>
      </c>
      <c r="G418" s="313">
        <v>1.25</v>
      </c>
      <c r="H418" s="313">
        <v>8.5</v>
      </c>
      <c r="I418" s="313">
        <v>8.5</v>
      </c>
      <c r="J418" s="41" t="s">
        <v>318</v>
      </c>
      <c r="K418" s="313">
        <v>8.5</v>
      </c>
      <c r="L418" s="313">
        <v>15.9375</v>
      </c>
      <c r="M418" s="313">
        <v>2</v>
      </c>
      <c r="N418" s="313">
        <v>2031</v>
      </c>
      <c r="O418" s="41" t="s">
        <v>1338</v>
      </c>
      <c r="P418"/>
      <c r="Q418" s="41"/>
      <c r="R418" s="313"/>
      <c r="S418" s="63" t="s">
        <v>303</v>
      </c>
      <c r="T418" s="303" t="s">
        <v>929</v>
      </c>
      <c r="U418"/>
      <c r="V418"/>
      <c r="W418"/>
      <c r="X418"/>
      <c r="Y418" s="275" t="s">
        <v>1338</v>
      </c>
      <c r="AA418" s="313" t="s">
        <v>1338</v>
      </c>
      <c r="AB418">
        <v>2031</v>
      </c>
      <c r="AD418" s="313"/>
    </row>
    <row r="419" spans="2:30">
      <c r="B419" s="26"/>
      <c r="C419" s="64" t="s">
        <v>930</v>
      </c>
      <c r="D419" s="64" t="s">
        <v>306</v>
      </c>
      <c r="E419" s="313">
        <v>6.1875</v>
      </c>
      <c r="F419" s="313">
        <v>6.1875</v>
      </c>
      <c r="G419" s="313">
        <v>0.625</v>
      </c>
      <c r="H419" s="313">
        <v>7.4375</v>
      </c>
      <c r="I419" s="313">
        <v>7.4375</v>
      </c>
      <c r="J419" s="47" t="s">
        <v>318</v>
      </c>
      <c r="K419" s="313">
        <v>8.5</v>
      </c>
      <c r="L419" s="313">
        <v>15.9375</v>
      </c>
      <c r="M419" s="313">
        <v>2</v>
      </c>
      <c r="N419" s="313">
        <v>2031</v>
      </c>
      <c r="O419" s="47" t="s">
        <v>1338</v>
      </c>
      <c r="P419"/>
      <c r="Q419" s="47"/>
      <c r="R419" s="313"/>
      <c r="S419" s="64" t="s">
        <v>307</v>
      </c>
      <c r="T419" s="302" t="s">
        <v>307</v>
      </c>
      <c r="U419"/>
      <c r="V419"/>
      <c r="W419"/>
      <c r="X419"/>
      <c r="Y419" s="275" t="s">
        <v>1338</v>
      </c>
      <c r="AA419" s="313" t="s">
        <v>1338</v>
      </c>
      <c r="AB419">
        <v>2031</v>
      </c>
      <c r="AD419" s="313"/>
    </row>
    <row r="420" spans="2:30">
      <c r="B420" s="26"/>
      <c r="C420" s="63" t="s">
        <v>931</v>
      </c>
      <c r="D420" s="63" t="s">
        <v>301</v>
      </c>
      <c r="E420" s="313">
        <v>7.25</v>
      </c>
      <c r="F420" s="313">
        <v>5.0625</v>
      </c>
      <c r="G420" s="313">
        <v>1</v>
      </c>
      <c r="H420" s="313">
        <v>9.25</v>
      </c>
      <c r="I420" s="313">
        <v>7.0625</v>
      </c>
      <c r="J420" s="41" t="s">
        <v>302</v>
      </c>
      <c r="K420" s="313">
        <v>9.25</v>
      </c>
      <c r="L420" s="313">
        <v>7.0625</v>
      </c>
      <c r="M420" s="313">
        <v>1</v>
      </c>
      <c r="N420" s="313">
        <v>2033</v>
      </c>
      <c r="O420" s="41" t="s">
        <v>1338</v>
      </c>
      <c r="P420"/>
      <c r="Q420" s="41"/>
      <c r="R420" s="313"/>
      <c r="S420" s="63" t="s">
        <v>303</v>
      </c>
      <c r="T420" s="303" t="s">
        <v>932</v>
      </c>
      <c r="U420"/>
      <c r="V420"/>
      <c r="W420"/>
      <c r="X420"/>
      <c r="Y420" s="275" t="s">
        <v>1338</v>
      </c>
      <c r="AA420" s="313" t="s">
        <v>1338</v>
      </c>
      <c r="AB420">
        <v>2033</v>
      </c>
      <c r="AC420" t="s">
        <v>2855</v>
      </c>
      <c r="AD420" s="313" t="s">
        <v>5644</v>
      </c>
    </row>
    <row r="421" spans="2:30">
      <c r="B421" s="26"/>
      <c r="C421" s="64" t="s">
        <v>933</v>
      </c>
      <c r="D421" s="64" t="s">
        <v>306</v>
      </c>
      <c r="E421" s="313">
        <v>7.4375</v>
      </c>
      <c r="F421" s="313">
        <v>5.25</v>
      </c>
      <c r="G421" s="313">
        <v>0.625</v>
      </c>
      <c r="H421" s="313">
        <v>8.6875</v>
      </c>
      <c r="I421" s="313">
        <v>6.5</v>
      </c>
      <c r="J421" s="47" t="s">
        <v>302</v>
      </c>
      <c r="K421" s="313">
        <v>8.6875</v>
      </c>
      <c r="L421" s="313">
        <v>6.5</v>
      </c>
      <c r="M421" s="313">
        <v>1</v>
      </c>
      <c r="N421" s="313">
        <v>2033</v>
      </c>
      <c r="O421" s="47" t="s">
        <v>1338</v>
      </c>
      <c r="P421"/>
      <c r="Q421" s="47"/>
      <c r="R421" s="313"/>
      <c r="S421" s="64" t="s">
        <v>307</v>
      </c>
      <c r="T421" s="302" t="s">
        <v>307</v>
      </c>
      <c r="U421"/>
      <c r="V421"/>
      <c r="W421"/>
      <c r="X421"/>
      <c r="Y421" s="275" t="s">
        <v>1338</v>
      </c>
      <c r="AA421" s="313" t="s">
        <v>1338</v>
      </c>
      <c r="AB421">
        <v>2033</v>
      </c>
      <c r="AC421" t="s">
        <v>2855</v>
      </c>
      <c r="AD421" s="313" t="s">
        <v>5644</v>
      </c>
    </row>
    <row r="422" spans="2:30">
      <c r="B422" s="26"/>
      <c r="C422" s="63" t="s">
        <v>934</v>
      </c>
      <c r="D422" s="63" t="s">
        <v>301</v>
      </c>
      <c r="E422" s="313">
        <v>6.5</v>
      </c>
      <c r="F422" s="313">
        <v>6.5</v>
      </c>
      <c r="G422" s="313">
        <v>2.25</v>
      </c>
      <c r="H422" s="313">
        <v>11</v>
      </c>
      <c r="I422" s="313">
        <v>11</v>
      </c>
      <c r="J422" s="41" t="s">
        <v>302</v>
      </c>
      <c r="K422" s="313">
        <v>11</v>
      </c>
      <c r="L422" s="313">
        <v>11</v>
      </c>
      <c r="M422" s="313">
        <v>1</v>
      </c>
      <c r="N422" s="313">
        <v>2035</v>
      </c>
      <c r="O422" s="41" t="s">
        <v>1338</v>
      </c>
      <c r="P422"/>
      <c r="Q422" s="41"/>
      <c r="R422" s="313"/>
      <c r="S422" s="63" t="s">
        <v>303</v>
      </c>
      <c r="T422" s="303" t="s">
        <v>935</v>
      </c>
      <c r="U422"/>
      <c r="V422"/>
      <c r="W422"/>
      <c r="X422"/>
      <c r="Y422" s="275" t="s">
        <v>1338</v>
      </c>
      <c r="AA422" s="313" t="s">
        <v>1338</v>
      </c>
      <c r="AB422">
        <v>2035</v>
      </c>
      <c r="AD422" s="313"/>
    </row>
    <row r="423" spans="2:30">
      <c r="B423" s="26"/>
      <c r="C423" s="64" t="s">
        <v>936</v>
      </c>
      <c r="D423" s="64" t="s">
        <v>306</v>
      </c>
      <c r="E423" s="313">
        <v>6.6875</v>
      </c>
      <c r="F423" s="313">
        <v>6.6875</v>
      </c>
      <c r="G423" s="313">
        <v>1</v>
      </c>
      <c r="H423" s="313">
        <v>8.6875</v>
      </c>
      <c r="I423" s="313">
        <v>8.6875</v>
      </c>
      <c r="J423" s="47" t="s">
        <v>302</v>
      </c>
      <c r="K423" s="313">
        <v>8.6875</v>
      </c>
      <c r="L423" s="313">
        <v>8.6875</v>
      </c>
      <c r="M423" s="313">
        <v>1</v>
      </c>
      <c r="N423" s="313">
        <v>2035</v>
      </c>
      <c r="O423" s="47" t="s">
        <v>1338</v>
      </c>
      <c r="P423"/>
      <c r="Q423" s="47"/>
      <c r="R423" s="313"/>
      <c r="S423" s="64" t="s">
        <v>307</v>
      </c>
      <c r="T423" s="302" t="s">
        <v>307</v>
      </c>
      <c r="U423"/>
      <c r="V423"/>
      <c r="W423"/>
      <c r="X423"/>
      <c r="Y423" s="275" t="s">
        <v>1338</v>
      </c>
      <c r="AA423" s="313" t="s">
        <v>1338</v>
      </c>
      <c r="AB423">
        <v>2035</v>
      </c>
      <c r="AD423" s="313"/>
    </row>
    <row r="424" spans="2:30">
      <c r="B424" s="26"/>
      <c r="C424" s="63" t="s">
        <v>937</v>
      </c>
      <c r="D424" s="63" t="s">
        <v>301</v>
      </c>
      <c r="E424" s="313">
        <v>10.1875</v>
      </c>
      <c r="F424" s="313">
        <v>2.1875</v>
      </c>
      <c r="G424" s="313">
        <v>1.0625</v>
      </c>
      <c r="H424" s="313">
        <v>12.3125</v>
      </c>
      <c r="I424" s="313">
        <v>4.3125</v>
      </c>
      <c r="J424" s="41" t="s">
        <v>318</v>
      </c>
      <c r="K424" s="313">
        <v>12.3125</v>
      </c>
      <c r="L424" s="313">
        <v>7.75</v>
      </c>
      <c r="M424" s="313">
        <v>2</v>
      </c>
      <c r="N424" s="313">
        <v>2036</v>
      </c>
      <c r="O424" s="41" t="s">
        <v>1338</v>
      </c>
      <c r="P424"/>
      <c r="Q424" s="41"/>
      <c r="R424" s="313"/>
      <c r="S424" s="63" t="s">
        <v>303</v>
      </c>
      <c r="T424" s="303" t="s">
        <v>938</v>
      </c>
      <c r="U424"/>
      <c r="V424"/>
      <c r="W424"/>
      <c r="X424"/>
      <c r="Y424" s="275" t="s">
        <v>1338</v>
      </c>
      <c r="AA424" s="313" t="s">
        <v>1338</v>
      </c>
      <c r="AB424">
        <v>2036</v>
      </c>
      <c r="AD424" s="313"/>
    </row>
    <row r="425" spans="2:30">
      <c r="B425" s="26"/>
      <c r="C425" s="64" t="s">
        <v>939</v>
      </c>
      <c r="D425" s="64" t="s">
        <v>306</v>
      </c>
      <c r="E425" s="313">
        <v>10.375</v>
      </c>
      <c r="F425" s="313">
        <v>2.3125</v>
      </c>
      <c r="G425" s="313">
        <v>0.5625</v>
      </c>
      <c r="H425" s="313">
        <v>11.5</v>
      </c>
      <c r="I425" s="313">
        <v>3.4375</v>
      </c>
      <c r="J425" s="47" t="s">
        <v>318</v>
      </c>
      <c r="K425" s="313">
        <v>12.3125</v>
      </c>
      <c r="L425" s="313">
        <v>7.75</v>
      </c>
      <c r="M425" s="313">
        <v>2</v>
      </c>
      <c r="N425" s="313">
        <v>2036</v>
      </c>
      <c r="O425" s="47" t="s">
        <v>1338</v>
      </c>
      <c r="P425"/>
      <c r="Q425" s="47"/>
      <c r="R425" s="313"/>
      <c r="S425" s="64" t="s">
        <v>307</v>
      </c>
      <c r="T425" s="302" t="s">
        <v>307</v>
      </c>
      <c r="U425"/>
      <c r="V425"/>
      <c r="W425"/>
      <c r="X425"/>
      <c r="Y425" s="275" t="s">
        <v>1338</v>
      </c>
      <c r="AA425" s="313" t="s">
        <v>1338</v>
      </c>
      <c r="AB425">
        <v>2036</v>
      </c>
      <c r="AD425" s="313"/>
    </row>
    <row r="426" spans="2:30">
      <c r="B426" s="26"/>
      <c r="C426" s="63" t="s">
        <v>940</v>
      </c>
      <c r="D426" s="63" t="s">
        <v>301</v>
      </c>
      <c r="E426" s="313">
        <v>7.5</v>
      </c>
      <c r="F426" s="313">
        <v>7.5</v>
      </c>
      <c r="G426" s="313">
        <v>1.25</v>
      </c>
      <c r="H426" s="313">
        <v>10</v>
      </c>
      <c r="I426" s="313">
        <v>10</v>
      </c>
      <c r="J426" s="41" t="s">
        <v>302</v>
      </c>
      <c r="K426" s="313">
        <v>10</v>
      </c>
      <c r="L426" s="313">
        <v>10</v>
      </c>
      <c r="M426" s="313">
        <v>1</v>
      </c>
      <c r="N426" s="313">
        <v>2037</v>
      </c>
      <c r="O426" s="41" t="s">
        <v>1338</v>
      </c>
      <c r="P426"/>
      <c r="Q426" s="41"/>
      <c r="R426" s="313"/>
      <c r="S426" s="63" t="s">
        <v>303</v>
      </c>
      <c r="T426" s="303" t="s">
        <v>941</v>
      </c>
      <c r="U426"/>
      <c r="V426"/>
      <c r="W426"/>
      <c r="X426"/>
      <c r="Y426" s="275" t="s">
        <v>1338</v>
      </c>
      <c r="AA426" s="313" t="s">
        <v>1338</v>
      </c>
      <c r="AB426">
        <v>2037</v>
      </c>
      <c r="AC426" t="s">
        <v>2899</v>
      </c>
      <c r="AD426" s="313" t="s">
        <v>5649</v>
      </c>
    </row>
    <row r="427" spans="2:30">
      <c r="B427" s="26"/>
      <c r="C427" s="64" t="s">
        <v>942</v>
      </c>
      <c r="D427" s="64" t="s">
        <v>306</v>
      </c>
      <c r="E427" s="313">
        <v>7.6875</v>
      </c>
      <c r="F427" s="313">
        <v>7.6875</v>
      </c>
      <c r="G427" s="313">
        <v>0.75</v>
      </c>
      <c r="H427" s="313">
        <v>9.1875</v>
      </c>
      <c r="I427" s="313">
        <v>9.1875</v>
      </c>
      <c r="J427" s="47" t="s">
        <v>302</v>
      </c>
      <c r="K427" s="313">
        <v>9.1875</v>
      </c>
      <c r="L427" s="313">
        <v>9.1875</v>
      </c>
      <c r="M427" s="313">
        <v>1</v>
      </c>
      <c r="N427" s="313">
        <v>2037</v>
      </c>
      <c r="O427" s="47" t="s">
        <v>1338</v>
      </c>
      <c r="P427"/>
      <c r="Q427" s="47"/>
      <c r="R427" s="313"/>
      <c r="S427" s="64" t="s">
        <v>307</v>
      </c>
      <c r="T427" s="302" t="s">
        <v>307</v>
      </c>
      <c r="U427"/>
      <c r="V427"/>
      <c r="W427"/>
      <c r="X427"/>
      <c r="Y427" s="275" t="s">
        <v>1338</v>
      </c>
      <c r="AA427" s="313" t="s">
        <v>1338</v>
      </c>
      <c r="AB427">
        <v>2037</v>
      </c>
      <c r="AC427" t="s">
        <v>2899</v>
      </c>
      <c r="AD427" s="313" t="s">
        <v>5649</v>
      </c>
    </row>
    <row r="428" spans="2:30">
      <c r="B428" s="26"/>
      <c r="C428" s="63" t="s">
        <v>47</v>
      </c>
      <c r="D428" s="63" t="s">
        <v>48</v>
      </c>
      <c r="E428" s="313">
        <v>4</v>
      </c>
      <c r="F428" s="313">
        <v>4</v>
      </c>
      <c r="G428" s="313">
        <v>1.25</v>
      </c>
      <c r="H428" s="313">
        <v>6.5</v>
      </c>
      <c r="I428" s="313">
        <v>6.5</v>
      </c>
      <c r="J428" s="41" t="s">
        <v>302</v>
      </c>
      <c r="K428" s="313">
        <v>33.5</v>
      </c>
      <c r="L428" s="313">
        <v>26.75</v>
      </c>
      <c r="M428" s="313">
        <v>20</v>
      </c>
      <c r="N428" s="313">
        <v>2038</v>
      </c>
      <c r="O428" s="41" t="s">
        <v>269</v>
      </c>
      <c r="P428"/>
      <c r="Q428" s="41"/>
      <c r="R428" s="313"/>
      <c r="S428" s="63"/>
      <c r="T428" s="303"/>
      <c r="U428"/>
      <c r="V428"/>
      <c r="W428"/>
      <c r="X428"/>
      <c r="Y428" s="275" t="s">
        <v>269</v>
      </c>
      <c r="AA428" s="313" t="s">
        <v>269</v>
      </c>
      <c r="AB428">
        <v>2038</v>
      </c>
      <c r="AC428" t="s">
        <v>2899</v>
      </c>
      <c r="AD428" s="313" t="s">
        <v>5649</v>
      </c>
    </row>
    <row r="429" spans="2:30">
      <c r="B429" s="26"/>
      <c r="C429" s="64" t="s">
        <v>49</v>
      </c>
      <c r="D429" s="64" t="s">
        <v>306</v>
      </c>
      <c r="E429" s="313">
        <v>4.125</v>
      </c>
      <c r="F429" s="313">
        <v>4.125</v>
      </c>
      <c r="G429" s="313">
        <v>0.75</v>
      </c>
      <c r="H429" s="313">
        <v>5.625</v>
      </c>
      <c r="I429" s="313">
        <v>5.625</v>
      </c>
      <c r="J429" s="47" t="s">
        <v>302</v>
      </c>
      <c r="K429" s="313">
        <v>35</v>
      </c>
      <c r="L429" s="313">
        <v>23.25</v>
      </c>
      <c r="M429" s="313">
        <v>24</v>
      </c>
      <c r="N429" s="313">
        <v>2038</v>
      </c>
      <c r="O429" s="47" t="s">
        <v>269</v>
      </c>
      <c r="P429"/>
      <c r="Q429" s="47"/>
      <c r="R429" s="313"/>
      <c r="S429" s="64"/>
      <c r="T429" s="302"/>
      <c r="U429"/>
      <c r="V429"/>
      <c r="W429"/>
      <c r="X429"/>
      <c r="Y429" s="275" t="s">
        <v>269</v>
      </c>
      <c r="AA429" s="313" t="s">
        <v>269</v>
      </c>
      <c r="AB429">
        <v>2038</v>
      </c>
      <c r="AC429" t="s">
        <v>2899</v>
      </c>
      <c r="AD429" s="313" t="s">
        <v>5649</v>
      </c>
    </row>
    <row r="430" spans="2:30">
      <c r="B430" s="26"/>
      <c r="C430" s="63" t="s">
        <v>943</v>
      </c>
      <c r="D430" s="63" t="s">
        <v>301</v>
      </c>
      <c r="E430" s="313">
        <v>4</v>
      </c>
      <c r="F430" s="313">
        <v>4</v>
      </c>
      <c r="G430" s="313">
        <v>1.25</v>
      </c>
      <c r="H430" s="313">
        <v>6.5</v>
      </c>
      <c r="I430" s="313">
        <v>6.5</v>
      </c>
      <c r="J430" s="41" t="s">
        <v>318</v>
      </c>
      <c r="K430" s="313">
        <v>6.5</v>
      </c>
      <c r="L430" s="313">
        <v>12.125</v>
      </c>
      <c r="M430" s="313">
        <v>2</v>
      </c>
      <c r="N430" s="313">
        <v>2038</v>
      </c>
      <c r="O430" s="41" t="s">
        <v>1338</v>
      </c>
      <c r="P430"/>
      <c r="Q430" s="41"/>
      <c r="R430" s="313"/>
      <c r="S430" s="63" t="s">
        <v>303</v>
      </c>
      <c r="T430" s="303" t="s">
        <v>944</v>
      </c>
      <c r="U430"/>
      <c r="V430"/>
      <c r="W430"/>
      <c r="X430"/>
      <c r="Y430" s="275" t="s">
        <v>1338</v>
      </c>
      <c r="AA430" s="313" t="s">
        <v>1338</v>
      </c>
      <c r="AB430">
        <v>2038</v>
      </c>
      <c r="AC430" t="s">
        <v>2899</v>
      </c>
      <c r="AD430" s="313" t="s">
        <v>5649</v>
      </c>
    </row>
    <row r="431" spans="2:30">
      <c r="B431" s="26"/>
      <c r="C431" s="64" t="s">
        <v>945</v>
      </c>
      <c r="D431" s="64" t="s">
        <v>306</v>
      </c>
      <c r="E431" s="313">
        <v>4.125</v>
      </c>
      <c r="F431" s="313">
        <v>4.125</v>
      </c>
      <c r="G431" s="313">
        <v>0.75</v>
      </c>
      <c r="H431" s="313">
        <v>5.625</v>
      </c>
      <c r="I431" s="313">
        <v>5.625</v>
      </c>
      <c r="J431" s="47" t="s">
        <v>318</v>
      </c>
      <c r="K431" s="313">
        <v>6.5</v>
      </c>
      <c r="L431" s="313">
        <v>12.125</v>
      </c>
      <c r="M431" s="313">
        <v>2</v>
      </c>
      <c r="N431" s="313">
        <v>2038</v>
      </c>
      <c r="O431" s="47" t="s">
        <v>1338</v>
      </c>
      <c r="P431"/>
      <c r="Q431" s="47"/>
      <c r="R431" s="313"/>
      <c r="S431" s="64" t="s">
        <v>307</v>
      </c>
      <c r="T431" s="302" t="s">
        <v>307</v>
      </c>
      <c r="U431"/>
      <c r="V431"/>
      <c r="W431"/>
      <c r="X431"/>
      <c r="Y431" s="275" t="s">
        <v>1338</v>
      </c>
      <c r="AA431" s="313" t="s">
        <v>1338</v>
      </c>
      <c r="AB431">
        <v>2038</v>
      </c>
      <c r="AC431" t="s">
        <v>2899</v>
      </c>
      <c r="AD431" s="313" t="s">
        <v>5649</v>
      </c>
    </row>
    <row r="432" spans="2:30">
      <c r="B432" s="26"/>
      <c r="C432" s="63" t="s">
        <v>1907</v>
      </c>
      <c r="D432" s="63" t="s">
        <v>301</v>
      </c>
      <c r="E432" s="313">
        <v>2.625</v>
      </c>
      <c r="F432" s="313">
        <v>2.625</v>
      </c>
      <c r="G432" s="313">
        <v>2</v>
      </c>
      <c r="H432" s="313">
        <v>6.625</v>
      </c>
      <c r="I432" s="313">
        <v>6.625</v>
      </c>
      <c r="J432" s="41" t="s">
        <v>302</v>
      </c>
      <c r="K432" s="313">
        <v>34.125</v>
      </c>
      <c r="L432" s="313">
        <v>27.25</v>
      </c>
      <c r="M432" s="313">
        <v>20</v>
      </c>
      <c r="N432" s="313">
        <v>2039</v>
      </c>
      <c r="O432" s="41" t="s">
        <v>269</v>
      </c>
      <c r="P432"/>
      <c r="Q432" s="41"/>
      <c r="R432" s="313"/>
      <c r="S432" s="63" t="s">
        <v>1833</v>
      </c>
      <c r="T432" s="303" t="s">
        <v>947</v>
      </c>
      <c r="U432"/>
      <c r="V432"/>
      <c r="W432"/>
      <c r="X432"/>
      <c r="Y432" s="275" t="s">
        <v>269</v>
      </c>
      <c r="AA432" s="313" t="s">
        <v>269</v>
      </c>
      <c r="AB432">
        <v>2039</v>
      </c>
      <c r="AC432" t="s">
        <v>2846</v>
      </c>
      <c r="AD432" s="313" t="s">
        <v>5643</v>
      </c>
    </row>
    <row r="433" spans="2:30">
      <c r="B433" s="26"/>
      <c r="C433" s="64" t="s">
        <v>1908</v>
      </c>
      <c r="D433" s="64" t="s">
        <v>306</v>
      </c>
      <c r="E433" s="313">
        <v>2.75</v>
      </c>
      <c r="F433" s="313">
        <v>2.75</v>
      </c>
      <c r="G433" s="313">
        <v>0.75</v>
      </c>
      <c r="H433" s="313">
        <v>4.25</v>
      </c>
      <c r="I433" s="313">
        <v>4.25</v>
      </c>
      <c r="J433" s="47" t="s">
        <v>302</v>
      </c>
      <c r="K433" s="313">
        <v>35.75</v>
      </c>
      <c r="L433" s="313">
        <v>26.75</v>
      </c>
      <c r="M433" s="313">
        <v>48</v>
      </c>
      <c r="N433" s="313">
        <v>2039</v>
      </c>
      <c r="O433" s="47" t="s">
        <v>269</v>
      </c>
      <c r="P433"/>
      <c r="Q433" s="47"/>
      <c r="R433" s="313"/>
      <c r="S433" s="64"/>
      <c r="T433" s="302"/>
      <c r="U433"/>
      <c r="V433"/>
      <c r="W433"/>
      <c r="X433"/>
      <c r="Y433" s="275" t="s">
        <v>269</v>
      </c>
      <c r="AA433" s="313" t="s">
        <v>269</v>
      </c>
      <c r="AB433">
        <v>2039</v>
      </c>
      <c r="AC433" t="s">
        <v>2846</v>
      </c>
      <c r="AD433" s="313" t="s">
        <v>5643</v>
      </c>
    </row>
    <row r="434" spans="2:30">
      <c r="B434" s="26"/>
      <c r="C434" s="63" t="s">
        <v>946</v>
      </c>
      <c r="D434" s="63" t="s">
        <v>301</v>
      </c>
      <c r="E434" s="313">
        <v>2.625</v>
      </c>
      <c r="F434" s="313">
        <v>2.625</v>
      </c>
      <c r="G434" s="313">
        <v>2</v>
      </c>
      <c r="H434" s="313">
        <v>6.625</v>
      </c>
      <c r="I434" s="313">
        <v>6.625</v>
      </c>
      <c r="J434" s="41" t="s">
        <v>302</v>
      </c>
      <c r="K434" s="313">
        <v>6.625</v>
      </c>
      <c r="L434" s="313">
        <v>13.25</v>
      </c>
      <c r="M434" s="313">
        <v>2</v>
      </c>
      <c r="N434" s="313">
        <v>2039</v>
      </c>
      <c r="O434" s="41" t="s">
        <v>1338</v>
      </c>
      <c r="P434"/>
      <c r="Q434" s="41"/>
      <c r="R434" s="313"/>
      <c r="S434" s="63" t="s">
        <v>303</v>
      </c>
      <c r="T434" s="303" t="s">
        <v>947</v>
      </c>
      <c r="U434"/>
      <c r="V434"/>
      <c r="W434"/>
      <c r="X434"/>
      <c r="Y434" s="275" t="s">
        <v>1338</v>
      </c>
      <c r="AA434" s="313" t="s">
        <v>1338</v>
      </c>
      <c r="AB434">
        <v>2039</v>
      </c>
      <c r="AC434" t="s">
        <v>2846</v>
      </c>
      <c r="AD434" s="313" t="s">
        <v>5643</v>
      </c>
    </row>
    <row r="435" spans="2:30">
      <c r="B435" s="26"/>
      <c r="C435" s="64" t="s">
        <v>948</v>
      </c>
      <c r="D435" s="64" t="s">
        <v>306</v>
      </c>
      <c r="E435" s="313">
        <v>2.75</v>
      </c>
      <c r="F435" s="313">
        <v>2.75</v>
      </c>
      <c r="G435" s="313">
        <v>0.75</v>
      </c>
      <c r="H435" s="313">
        <v>4.25</v>
      </c>
      <c r="I435" s="313">
        <v>4.25</v>
      </c>
      <c r="J435" s="47" t="s">
        <v>302</v>
      </c>
      <c r="K435" s="313">
        <v>4.25</v>
      </c>
      <c r="L435" s="313">
        <v>8.5</v>
      </c>
      <c r="M435" s="313">
        <v>2</v>
      </c>
      <c r="N435" s="313">
        <v>2039</v>
      </c>
      <c r="O435" s="47" t="s">
        <v>1338</v>
      </c>
      <c r="P435"/>
      <c r="Q435" s="47"/>
      <c r="R435" s="313"/>
      <c r="S435" s="64" t="s">
        <v>307</v>
      </c>
      <c r="T435" s="302" t="s">
        <v>307</v>
      </c>
      <c r="U435"/>
      <c r="V435"/>
      <c r="W435"/>
      <c r="X435"/>
      <c r="Y435" s="275" t="s">
        <v>1338</v>
      </c>
      <c r="AA435" s="313" t="s">
        <v>1338</v>
      </c>
      <c r="AB435">
        <v>2039</v>
      </c>
      <c r="AC435" t="s">
        <v>2846</v>
      </c>
      <c r="AD435" s="313" t="s">
        <v>5643</v>
      </c>
    </row>
    <row r="436" spans="2:30">
      <c r="B436" s="26"/>
      <c r="C436" s="63" t="s">
        <v>949</v>
      </c>
      <c r="D436" s="63" t="s">
        <v>301</v>
      </c>
      <c r="E436" s="313">
        <v>2.3125</v>
      </c>
      <c r="F436" s="313">
        <v>1.9375</v>
      </c>
      <c r="G436" s="313">
        <v>0.625</v>
      </c>
      <c r="H436" s="313">
        <v>3.5625</v>
      </c>
      <c r="I436" s="313">
        <v>3.1875</v>
      </c>
      <c r="J436" s="41" t="s">
        <v>302</v>
      </c>
      <c r="K436" s="313">
        <v>7.125</v>
      </c>
      <c r="L436" s="313">
        <v>6.375</v>
      </c>
      <c r="M436" s="313">
        <v>4</v>
      </c>
      <c r="N436" s="313">
        <v>2040</v>
      </c>
      <c r="O436" s="41" t="s">
        <v>1338</v>
      </c>
      <c r="P436"/>
      <c r="Q436" s="41"/>
      <c r="R436" s="313"/>
      <c r="S436" s="63" t="s">
        <v>303</v>
      </c>
      <c r="T436" s="303" t="s">
        <v>950</v>
      </c>
      <c r="U436"/>
      <c r="V436"/>
      <c r="W436"/>
      <c r="X436"/>
      <c r="Y436" s="275" t="s">
        <v>1338</v>
      </c>
      <c r="AA436" s="313" t="s">
        <v>1338</v>
      </c>
      <c r="AB436">
        <v>2040</v>
      </c>
      <c r="AD436" s="313"/>
    </row>
    <row r="437" spans="2:30">
      <c r="B437" s="26"/>
      <c r="C437" s="64" t="s">
        <v>953</v>
      </c>
      <c r="D437" s="64" t="s">
        <v>306</v>
      </c>
      <c r="E437" s="313">
        <v>2.4375</v>
      </c>
      <c r="F437" s="313">
        <v>2.0625</v>
      </c>
      <c r="G437" s="313">
        <v>0.5</v>
      </c>
      <c r="H437" s="313">
        <v>3.4375</v>
      </c>
      <c r="I437" s="313">
        <v>3.0625</v>
      </c>
      <c r="J437" s="47" t="s">
        <v>302</v>
      </c>
      <c r="K437" s="313">
        <v>6.875</v>
      </c>
      <c r="L437" s="313">
        <v>6.125</v>
      </c>
      <c r="M437" s="313">
        <v>4</v>
      </c>
      <c r="N437" s="313">
        <v>2040</v>
      </c>
      <c r="O437" s="47" t="s">
        <v>1338</v>
      </c>
      <c r="P437"/>
      <c r="Q437" s="47"/>
      <c r="R437" s="313"/>
      <c r="S437" s="64" t="s">
        <v>307</v>
      </c>
      <c r="T437" s="302" t="s">
        <v>307</v>
      </c>
      <c r="U437"/>
      <c r="V437"/>
      <c r="W437"/>
      <c r="X437"/>
      <c r="Y437" s="275" t="s">
        <v>1338</v>
      </c>
      <c r="AA437" s="313" t="s">
        <v>1338</v>
      </c>
      <c r="AB437">
        <v>2040</v>
      </c>
      <c r="AD437" s="313"/>
    </row>
    <row r="438" spans="2:30">
      <c r="B438" s="26"/>
      <c r="C438" s="63" t="s">
        <v>954</v>
      </c>
      <c r="D438" s="63" t="s">
        <v>301</v>
      </c>
      <c r="E438" s="313">
        <v>7</v>
      </c>
      <c r="F438" s="313">
        <v>4.5</v>
      </c>
      <c r="G438" s="313">
        <v>0.75</v>
      </c>
      <c r="H438" s="313">
        <v>8.5</v>
      </c>
      <c r="I438" s="313">
        <v>6</v>
      </c>
      <c r="J438" s="41" t="s">
        <v>302</v>
      </c>
      <c r="K438" s="313">
        <v>8.5</v>
      </c>
      <c r="L438" s="313">
        <v>6</v>
      </c>
      <c r="M438" s="313">
        <v>1</v>
      </c>
      <c r="N438" s="313">
        <v>2041</v>
      </c>
      <c r="O438" s="41" t="s">
        <v>1338</v>
      </c>
      <c r="P438"/>
      <c r="Q438" s="41"/>
      <c r="R438" s="313"/>
      <c r="S438" s="63" t="s">
        <v>309</v>
      </c>
      <c r="T438" s="303" t="s">
        <v>955</v>
      </c>
      <c r="U438"/>
      <c r="V438"/>
      <c r="W438"/>
      <c r="X438"/>
      <c r="Y438" s="275" t="s">
        <v>1338</v>
      </c>
      <c r="AA438" s="313" t="s">
        <v>1338</v>
      </c>
      <c r="AB438">
        <v>2041</v>
      </c>
      <c r="AC438" t="s">
        <v>2899</v>
      </c>
      <c r="AD438" s="313" t="s">
        <v>5649</v>
      </c>
    </row>
    <row r="439" spans="2:30">
      <c r="B439" s="26"/>
      <c r="C439" s="64" t="s">
        <v>956</v>
      </c>
      <c r="D439" s="64" t="s">
        <v>301</v>
      </c>
      <c r="E439" s="313">
        <v>10.5</v>
      </c>
      <c r="F439" s="313">
        <v>4.5</v>
      </c>
      <c r="G439" s="313">
        <v>1.875</v>
      </c>
      <c r="H439" s="313">
        <v>14.25</v>
      </c>
      <c r="I439" s="313">
        <v>8.25</v>
      </c>
      <c r="J439" s="47" t="s">
        <v>302</v>
      </c>
      <c r="K439" s="313">
        <v>14.25</v>
      </c>
      <c r="L439" s="313">
        <v>8.25</v>
      </c>
      <c r="M439" s="313">
        <v>1</v>
      </c>
      <c r="N439" s="313">
        <v>2042</v>
      </c>
      <c r="O439" s="47" t="s">
        <v>1338</v>
      </c>
      <c r="P439"/>
      <c r="Q439" s="47"/>
      <c r="R439" s="313"/>
      <c r="S439" s="64" t="s">
        <v>303</v>
      </c>
      <c r="T439" s="302" t="s">
        <v>957</v>
      </c>
      <c r="U439"/>
      <c r="V439"/>
      <c r="W439"/>
      <c r="X439"/>
      <c r="Y439" s="275" t="s">
        <v>1338</v>
      </c>
      <c r="AA439" s="313" t="s">
        <v>1338</v>
      </c>
      <c r="AB439">
        <v>2042</v>
      </c>
      <c r="AC439" t="s">
        <v>3118</v>
      </c>
      <c r="AD439" s="313" t="s">
        <v>5655</v>
      </c>
    </row>
    <row r="440" spans="2:30">
      <c r="B440" s="26"/>
      <c r="C440" s="63" t="s">
        <v>958</v>
      </c>
      <c r="D440" s="63" t="s">
        <v>306</v>
      </c>
      <c r="E440" s="313">
        <v>10.6875</v>
      </c>
      <c r="F440" s="313">
        <v>4.625</v>
      </c>
      <c r="G440" s="313">
        <v>0.75</v>
      </c>
      <c r="H440" s="313">
        <v>12.1875</v>
      </c>
      <c r="I440" s="313">
        <v>6.125</v>
      </c>
      <c r="J440" s="41" t="s">
        <v>302</v>
      </c>
      <c r="K440" s="313">
        <v>12.1875</v>
      </c>
      <c r="L440" s="313">
        <v>6.125</v>
      </c>
      <c r="M440" s="313">
        <v>1</v>
      </c>
      <c r="N440" s="313">
        <v>2042</v>
      </c>
      <c r="O440" s="41" t="s">
        <v>1338</v>
      </c>
      <c r="P440"/>
      <c r="Q440" s="41"/>
      <c r="R440" s="313"/>
      <c r="S440" s="63" t="s">
        <v>307</v>
      </c>
      <c r="T440" s="303" t="s">
        <v>307</v>
      </c>
      <c r="U440"/>
      <c r="V440"/>
      <c r="W440"/>
      <c r="X440"/>
      <c r="Y440" s="275" t="s">
        <v>1338</v>
      </c>
      <c r="AA440" s="313" t="s">
        <v>1338</v>
      </c>
      <c r="AB440">
        <v>2042</v>
      </c>
      <c r="AC440" t="s">
        <v>3118</v>
      </c>
      <c r="AD440" s="313" t="s">
        <v>5655</v>
      </c>
    </row>
    <row r="441" spans="2:30">
      <c r="B441" s="26"/>
      <c r="C441" s="64" t="s">
        <v>109</v>
      </c>
      <c r="D441" s="64" t="s">
        <v>301</v>
      </c>
      <c r="E441" s="313">
        <v>5.875</v>
      </c>
      <c r="F441" s="313">
        <v>3.75</v>
      </c>
      <c r="G441" s="313">
        <v>1</v>
      </c>
      <c r="H441" s="313">
        <v>7.875</v>
      </c>
      <c r="I441" s="313">
        <v>5.75</v>
      </c>
      <c r="J441" s="47" t="s">
        <v>302</v>
      </c>
      <c r="K441" s="313">
        <v>5.75</v>
      </c>
      <c r="L441" s="313">
        <v>7.875</v>
      </c>
      <c r="M441" s="313">
        <v>1</v>
      </c>
      <c r="N441" s="313">
        <v>2043</v>
      </c>
      <c r="O441" s="47" t="s">
        <v>1338</v>
      </c>
      <c r="P441"/>
      <c r="Q441" s="47"/>
      <c r="R441" s="313"/>
      <c r="S441" s="64"/>
      <c r="T441" s="302"/>
      <c r="U441"/>
      <c r="V441"/>
      <c r="W441"/>
      <c r="X441"/>
      <c r="Y441" s="275" t="s">
        <v>1338</v>
      </c>
      <c r="AA441" s="313" t="s">
        <v>1338</v>
      </c>
      <c r="AB441">
        <v>2043</v>
      </c>
      <c r="AC441" t="s">
        <v>2899</v>
      </c>
      <c r="AD441" s="313" t="s">
        <v>5649</v>
      </c>
    </row>
    <row r="442" spans="2:30">
      <c r="B442" s="26"/>
      <c r="C442" s="63" t="s">
        <v>108</v>
      </c>
      <c r="D442" s="63" t="s">
        <v>306</v>
      </c>
      <c r="E442" s="313">
        <v>6</v>
      </c>
      <c r="F442" s="313">
        <v>3.875</v>
      </c>
      <c r="G442" s="313">
        <v>0.5</v>
      </c>
      <c r="H442" s="313">
        <v>7</v>
      </c>
      <c r="I442" s="313">
        <v>4.875</v>
      </c>
      <c r="J442" s="41" t="s">
        <v>302</v>
      </c>
      <c r="K442" s="313">
        <v>4.875</v>
      </c>
      <c r="L442" s="313">
        <v>7</v>
      </c>
      <c r="M442" s="313">
        <v>1</v>
      </c>
      <c r="N442" s="313">
        <v>2043</v>
      </c>
      <c r="O442" s="41" t="s">
        <v>1338</v>
      </c>
      <c r="P442"/>
      <c r="Q442" s="41"/>
      <c r="R442" s="313"/>
      <c r="S442" s="63"/>
      <c r="T442" s="303"/>
      <c r="U442"/>
      <c r="V442"/>
      <c r="W442"/>
      <c r="X442"/>
      <c r="Y442" s="275" t="s">
        <v>1338</v>
      </c>
      <c r="AA442" s="313" t="s">
        <v>1338</v>
      </c>
      <c r="AB442">
        <v>2043</v>
      </c>
      <c r="AC442" t="s">
        <v>2899</v>
      </c>
      <c r="AD442" s="313" t="s">
        <v>5649</v>
      </c>
    </row>
    <row r="443" spans="2:30">
      <c r="B443" s="26"/>
      <c r="C443" s="64" t="s">
        <v>959</v>
      </c>
      <c r="D443" s="64" t="s">
        <v>301</v>
      </c>
      <c r="E443" s="313">
        <v>5</v>
      </c>
      <c r="F443" s="313">
        <v>5</v>
      </c>
      <c r="G443" s="313">
        <v>1.5</v>
      </c>
      <c r="H443" s="313">
        <v>8</v>
      </c>
      <c r="I443" s="313">
        <v>8</v>
      </c>
      <c r="J443" s="47" t="s">
        <v>302</v>
      </c>
      <c r="K443" s="313">
        <v>8</v>
      </c>
      <c r="L443" s="313">
        <v>8</v>
      </c>
      <c r="M443" s="313">
        <v>1</v>
      </c>
      <c r="N443" s="313">
        <v>2044</v>
      </c>
      <c r="O443" s="47" t="s">
        <v>1338</v>
      </c>
      <c r="P443"/>
      <c r="Q443" s="47"/>
      <c r="R443" s="313"/>
      <c r="S443" s="64" t="s">
        <v>303</v>
      </c>
      <c r="T443" s="302" t="s">
        <v>960</v>
      </c>
      <c r="U443"/>
      <c r="V443"/>
      <c r="W443"/>
      <c r="X443"/>
      <c r="Y443" s="275" t="s">
        <v>1338</v>
      </c>
      <c r="AA443" s="313" t="s">
        <v>1338</v>
      </c>
      <c r="AB443">
        <v>2044</v>
      </c>
      <c r="AC443" t="s">
        <v>2846</v>
      </c>
      <c r="AD443" s="313" t="s">
        <v>5643</v>
      </c>
    </row>
    <row r="444" spans="2:30">
      <c r="B444" s="26"/>
      <c r="C444" s="63" t="s">
        <v>964</v>
      </c>
      <c r="D444" s="63" t="s">
        <v>306</v>
      </c>
      <c r="E444" s="313">
        <v>5.1875</v>
      </c>
      <c r="F444" s="313">
        <v>5.1875</v>
      </c>
      <c r="G444" s="313">
        <v>0.5</v>
      </c>
      <c r="H444" s="313">
        <v>6.1875</v>
      </c>
      <c r="I444" s="313">
        <v>6.1875</v>
      </c>
      <c r="J444" s="41" t="s">
        <v>302</v>
      </c>
      <c r="K444" s="313">
        <v>6.1875</v>
      </c>
      <c r="L444" s="313">
        <v>6.1875</v>
      </c>
      <c r="M444" s="313">
        <v>1</v>
      </c>
      <c r="N444" s="313">
        <v>2044</v>
      </c>
      <c r="O444" s="41" t="s">
        <v>1338</v>
      </c>
      <c r="P444"/>
      <c r="Q444" s="41"/>
      <c r="R444" s="313"/>
      <c r="S444" s="63" t="s">
        <v>307</v>
      </c>
      <c r="T444" s="303" t="s">
        <v>307</v>
      </c>
      <c r="U444"/>
      <c r="V444"/>
      <c r="W444"/>
      <c r="X444"/>
      <c r="Y444" s="275" t="s">
        <v>1338</v>
      </c>
      <c r="AA444" s="313" t="s">
        <v>1338</v>
      </c>
      <c r="AB444">
        <v>2044</v>
      </c>
      <c r="AC444" t="s">
        <v>2846</v>
      </c>
      <c r="AD444" s="313" t="s">
        <v>5643</v>
      </c>
    </row>
    <row r="445" spans="2:30">
      <c r="B445" s="26"/>
      <c r="C445" s="64" t="s">
        <v>965</v>
      </c>
      <c r="D445" s="64" t="s">
        <v>301</v>
      </c>
      <c r="E445" s="313">
        <v>2.5</v>
      </c>
      <c r="F445" s="313">
        <v>2.125</v>
      </c>
      <c r="G445" s="313">
        <v>1.375</v>
      </c>
      <c r="H445" s="313">
        <v>5.25</v>
      </c>
      <c r="I445" s="313">
        <v>4.875</v>
      </c>
      <c r="J445" s="47" t="s">
        <v>302</v>
      </c>
      <c r="K445" s="313">
        <v>5.25</v>
      </c>
      <c r="L445" s="313">
        <v>9.75</v>
      </c>
      <c r="M445" s="313">
        <v>2</v>
      </c>
      <c r="N445" s="313">
        <v>2045</v>
      </c>
      <c r="O445" s="47" t="s">
        <v>1338</v>
      </c>
      <c r="P445"/>
      <c r="Q445" s="47"/>
      <c r="R445" s="313"/>
      <c r="S445" s="64" t="s">
        <v>303</v>
      </c>
      <c r="T445" s="302" t="s">
        <v>966</v>
      </c>
      <c r="U445"/>
      <c r="V445"/>
      <c r="W445"/>
      <c r="X445"/>
      <c r="Y445" s="275" t="s">
        <v>1338</v>
      </c>
      <c r="AA445" s="313" t="s">
        <v>1338</v>
      </c>
      <c r="AB445">
        <v>2045</v>
      </c>
      <c r="AD445" s="313"/>
    </row>
    <row r="446" spans="2:30">
      <c r="B446" s="26"/>
      <c r="C446" s="63" t="s">
        <v>967</v>
      </c>
      <c r="D446" s="63" t="s">
        <v>306</v>
      </c>
      <c r="E446" s="313">
        <v>2.625</v>
      </c>
      <c r="F446" s="313">
        <v>2.25</v>
      </c>
      <c r="G446" s="313">
        <v>0.625</v>
      </c>
      <c r="H446" s="313">
        <v>3.875</v>
      </c>
      <c r="I446" s="313">
        <v>3.5</v>
      </c>
      <c r="J446" s="41" t="s">
        <v>302</v>
      </c>
      <c r="K446" s="313">
        <v>3.875</v>
      </c>
      <c r="L446" s="313">
        <v>7</v>
      </c>
      <c r="M446" s="313">
        <v>2</v>
      </c>
      <c r="N446" s="313">
        <v>2045</v>
      </c>
      <c r="O446" s="41" t="s">
        <v>1338</v>
      </c>
      <c r="P446"/>
      <c r="Q446" s="41"/>
      <c r="R446" s="313"/>
      <c r="S446" s="63" t="s">
        <v>307</v>
      </c>
      <c r="T446" s="303" t="s">
        <v>307</v>
      </c>
      <c r="U446"/>
      <c r="V446"/>
      <c r="W446"/>
      <c r="X446"/>
      <c r="Y446" s="275" t="s">
        <v>1338</v>
      </c>
      <c r="AA446" s="313" t="s">
        <v>1338</v>
      </c>
      <c r="AB446">
        <v>2045</v>
      </c>
      <c r="AD446" s="313"/>
    </row>
    <row r="447" spans="2:30">
      <c r="B447" s="26"/>
      <c r="C447" s="64" t="s">
        <v>968</v>
      </c>
      <c r="D447" s="64" t="s">
        <v>301</v>
      </c>
      <c r="E447" s="313">
        <v>2.375</v>
      </c>
      <c r="F447" s="313">
        <v>2</v>
      </c>
      <c r="G447" s="313">
        <v>1.46875</v>
      </c>
      <c r="H447" s="313">
        <v>5.3125</v>
      </c>
      <c r="I447" s="313">
        <v>4.9375</v>
      </c>
      <c r="J447" s="47" t="s">
        <v>302</v>
      </c>
      <c r="K447" s="313">
        <v>5.3125</v>
      </c>
      <c r="L447" s="313">
        <v>9.875</v>
      </c>
      <c r="M447" s="313">
        <v>2</v>
      </c>
      <c r="N447" s="313">
        <v>2048</v>
      </c>
      <c r="O447" s="47" t="s">
        <v>1338</v>
      </c>
      <c r="P447"/>
      <c r="Q447" s="47"/>
      <c r="R447" s="313"/>
      <c r="S447" s="64" t="s">
        <v>309</v>
      </c>
      <c r="T447" s="302" t="s">
        <v>969</v>
      </c>
      <c r="U447"/>
      <c r="V447"/>
      <c r="W447"/>
      <c r="X447"/>
      <c r="Y447" s="275" t="s">
        <v>1338</v>
      </c>
      <c r="AA447" s="313" t="s">
        <v>1338</v>
      </c>
      <c r="AB447">
        <v>2048</v>
      </c>
      <c r="AC447" t="s">
        <v>2861</v>
      </c>
      <c r="AD447" s="313" t="s">
        <v>5645</v>
      </c>
    </row>
    <row r="448" spans="2:30">
      <c r="B448" s="26"/>
      <c r="C448" s="63" t="s">
        <v>970</v>
      </c>
      <c r="D448" s="63" t="s">
        <v>301</v>
      </c>
      <c r="E448" s="313">
        <v>3.0625</v>
      </c>
      <c r="F448" s="313">
        <v>3.0625</v>
      </c>
      <c r="G448" s="313">
        <v>1</v>
      </c>
      <c r="H448" s="313">
        <v>5.0625</v>
      </c>
      <c r="I448" s="313">
        <v>5.0625</v>
      </c>
      <c r="J448" s="41" t="s">
        <v>302</v>
      </c>
      <c r="K448" s="313">
        <v>5.0625</v>
      </c>
      <c r="L448" s="313">
        <v>10.125</v>
      </c>
      <c r="M448" s="313">
        <v>2</v>
      </c>
      <c r="N448" s="313">
        <v>2049</v>
      </c>
      <c r="O448" s="41" t="s">
        <v>1338</v>
      </c>
      <c r="P448"/>
      <c r="Q448" s="41"/>
      <c r="R448" s="313"/>
      <c r="S448" s="63" t="s">
        <v>303</v>
      </c>
      <c r="T448" s="303" t="s">
        <v>971</v>
      </c>
      <c r="U448"/>
      <c r="V448"/>
      <c r="W448"/>
      <c r="X448"/>
      <c r="Y448" s="275" t="s">
        <v>1338</v>
      </c>
      <c r="AA448" s="313" t="s">
        <v>1338</v>
      </c>
      <c r="AB448">
        <v>2049</v>
      </c>
      <c r="AC448" t="s">
        <v>2855</v>
      </c>
      <c r="AD448" s="313" t="s">
        <v>5644</v>
      </c>
    </row>
    <row r="449" spans="2:30">
      <c r="B449" s="26"/>
      <c r="C449" s="64" t="s">
        <v>972</v>
      </c>
      <c r="D449" s="64" t="s">
        <v>306</v>
      </c>
      <c r="E449" s="313">
        <v>3.1875</v>
      </c>
      <c r="F449" s="313">
        <v>3.1875</v>
      </c>
      <c r="G449" s="313">
        <v>0.5625</v>
      </c>
      <c r="H449" s="313">
        <v>4.3125</v>
      </c>
      <c r="I449" s="313">
        <v>4.3125</v>
      </c>
      <c r="J449" s="47" t="s">
        <v>302</v>
      </c>
      <c r="K449" s="313">
        <v>4.3125</v>
      </c>
      <c r="L449" s="313">
        <v>8.625</v>
      </c>
      <c r="M449" s="313">
        <v>2</v>
      </c>
      <c r="N449" s="313">
        <v>2049</v>
      </c>
      <c r="O449" s="47" t="s">
        <v>1338</v>
      </c>
      <c r="P449"/>
      <c r="Q449" s="47"/>
      <c r="R449" s="313"/>
      <c r="S449" s="64" t="s">
        <v>307</v>
      </c>
      <c r="T449" s="302" t="s">
        <v>307</v>
      </c>
      <c r="U449"/>
      <c r="V449"/>
      <c r="W449"/>
      <c r="X449"/>
      <c r="Y449" s="275" t="s">
        <v>1338</v>
      </c>
      <c r="AA449" s="313" t="s">
        <v>1338</v>
      </c>
      <c r="AB449">
        <v>2049</v>
      </c>
      <c r="AC449" t="s">
        <v>2855</v>
      </c>
      <c r="AD449" s="313" t="s">
        <v>5644</v>
      </c>
    </row>
    <row r="450" spans="2:30">
      <c r="B450" s="26"/>
      <c r="C450" s="63" t="s">
        <v>973</v>
      </c>
      <c r="D450" s="63" t="s">
        <v>301</v>
      </c>
      <c r="E450" s="313">
        <v>10</v>
      </c>
      <c r="F450" s="313">
        <v>2.1875</v>
      </c>
      <c r="G450" s="313">
        <v>1</v>
      </c>
      <c r="H450" s="313">
        <v>12</v>
      </c>
      <c r="I450" s="313">
        <v>4.1875</v>
      </c>
      <c r="J450" s="41" t="s">
        <v>302</v>
      </c>
      <c r="K450" s="313">
        <v>12</v>
      </c>
      <c r="L450" s="313">
        <v>8.375</v>
      </c>
      <c r="M450" s="313">
        <v>2</v>
      </c>
      <c r="N450" s="313">
        <v>2050</v>
      </c>
      <c r="O450" s="41" t="s">
        <v>1338</v>
      </c>
      <c r="P450"/>
      <c r="Q450" s="41"/>
      <c r="R450" s="313"/>
      <c r="S450" s="63" t="s">
        <v>303</v>
      </c>
      <c r="T450" s="303" t="s">
        <v>974</v>
      </c>
      <c r="U450"/>
      <c r="V450"/>
      <c r="W450"/>
      <c r="X450"/>
      <c r="Y450" s="275" t="s">
        <v>1338</v>
      </c>
      <c r="AA450" s="313" t="s">
        <v>1338</v>
      </c>
      <c r="AB450">
        <v>2050</v>
      </c>
      <c r="AC450" t="s">
        <v>2855</v>
      </c>
      <c r="AD450" s="313" t="s">
        <v>5644</v>
      </c>
    </row>
    <row r="451" spans="2:30">
      <c r="B451" s="26"/>
      <c r="C451" s="64" t="s">
        <v>975</v>
      </c>
      <c r="D451" s="64" t="s">
        <v>306</v>
      </c>
      <c r="E451" s="313">
        <v>10.1875</v>
      </c>
      <c r="F451" s="313">
        <v>2.3125</v>
      </c>
      <c r="G451" s="313">
        <v>0.5625</v>
      </c>
      <c r="H451" s="313">
        <v>11.3125</v>
      </c>
      <c r="I451" s="313">
        <v>3.4375</v>
      </c>
      <c r="J451" s="47" t="s">
        <v>302</v>
      </c>
      <c r="K451" s="313">
        <v>11.3125</v>
      </c>
      <c r="L451" s="313">
        <v>6.875</v>
      </c>
      <c r="M451" s="313">
        <v>2</v>
      </c>
      <c r="N451" s="313">
        <v>2050</v>
      </c>
      <c r="O451" s="47" t="s">
        <v>1338</v>
      </c>
      <c r="P451"/>
      <c r="Q451" s="47"/>
      <c r="R451" s="313"/>
      <c r="S451" s="64" t="s">
        <v>307</v>
      </c>
      <c r="T451" s="302" t="s">
        <v>307</v>
      </c>
      <c r="U451"/>
      <c r="V451"/>
      <c r="W451"/>
      <c r="X451"/>
      <c r="Y451" s="275" t="s">
        <v>1338</v>
      </c>
      <c r="AA451" s="313" t="s">
        <v>1338</v>
      </c>
      <c r="AB451">
        <v>2050</v>
      </c>
      <c r="AC451" t="s">
        <v>2855</v>
      </c>
      <c r="AD451" s="313" t="s">
        <v>5644</v>
      </c>
    </row>
    <row r="452" spans="2:30">
      <c r="B452" s="26"/>
      <c r="C452" s="63" t="s">
        <v>976</v>
      </c>
      <c r="D452" s="63" t="s">
        <v>301</v>
      </c>
      <c r="E452" s="313">
        <v>2</v>
      </c>
      <c r="F452" s="313">
        <v>2</v>
      </c>
      <c r="G452" s="313">
        <v>0.6875</v>
      </c>
      <c r="H452" s="313">
        <v>3.375</v>
      </c>
      <c r="I452" s="313">
        <v>3.375</v>
      </c>
      <c r="J452" s="41" t="s">
        <v>302</v>
      </c>
      <c r="K452" s="313">
        <v>3.375</v>
      </c>
      <c r="L452" s="313">
        <v>6.75</v>
      </c>
      <c r="M452" s="313">
        <v>2</v>
      </c>
      <c r="N452" s="313">
        <v>2054</v>
      </c>
      <c r="O452" s="41" t="s">
        <v>1338</v>
      </c>
      <c r="P452"/>
      <c r="Q452" s="41"/>
      <c r="R452" s="313"/>
      <c r="S452" s="63" t="s">
        <v>303</v>
      </c>
      <c r="T452" s="303" t="s">
        <v>977</v>
      </c>
      <c r="U452"/>
      <c r="V452"/>
      <c r="W452"/>
      <c r="X452"/>
      <c r="Y452" s="275" t="s">
        <v>1338</v>
      </c>
      <c r="AA452" s="313" t="s">
        <v>1338</v>
      </c>
      <c r="AB452">
        <v>2054</v>
      </c>
      <c r="AD452" s="313"/>
    </row>
    <row r="453" spans="2:30">
      <c r="B453" s="26"/>
      <c r="C453" s="64" t="s">
        <v>978</v>
      </c>
      <c r="D453" s="64" t="s">
        <v>306</v>
      </c>
      <c r="E453" s="313">
        <v>2.125</v>
      </c>
      <c r="F453" s="313">
        <v>2.125</v>
      </c>
      <c r="G453" s="313">
        <v>0.5625</v>
      </c>
      <c r="H453" s="313">
        <v>3.25</v>
      </c>
      <c r="I453" s="313">
        <v>3.25</v>
      </c>
      <c r="J453" s="47" t="s">
        <v>302</v>
      </c>
      <c r="K453" s="313">
        <v>3.25</v>
      </c>
      <c r="L453" s="313">
        <v>6.5</v>
      </c>
      <c r="M453" s="313">
        <v>2</v>
      </c>
      <c r="N453" s="313">
        <v>2054</v>
      </c>
      <c r="O453" s="47" t="s">
        <v>1338</v>
      </c>
      <c r="P453"/>
      <c r="Q453" s="47"/>
      <c r="R453" s="313"/>
      <c r="S453" s="64" t="s">
        <v>307</v>
      </c>
      <c r="T453" s="302" t="s">
        <v>307</v>
      </c>
      <c r="U453"/>
      <c r="V453"/>
      <c r="W453"/>
      <c r="X453"/>
      <c r="Y453" s="275" t="s">
        <v>1338</v>
      </c>
      <c r="AA453" s="313" t="s">
        <v>1338</v>
      </c>
      <c r="AB453">
        <v>2054</v>
      </c>
      <c r="AD453" s="313"/>
    </row>
    <row r="454" spans="2:30">
      <c r="B454" s="26"/>
      <c r="C454" s="63" t="s">
        <v>979</v>
      </c>
      <c r="D454" s="63" t="s">
        <v>301</v>
      </c>
      <c r="E454" s="313">
        <v>3.75</v>
      </c>
      <c r="F454" s="313">
        <v>3.75</v>
      </c>
      <c r="G454" s="313">
        <v>2.25</v>
      </c>
      <c r="H454" s="313">
        <v>8.25</v>
      </c>
      <c r="I454" s="313">
        <v>8.25</v>
      </c>
      <c r="J454" s="41" t="s">
        <v>302</v>
      </c>
      <c r="K454" s="313">
        <v>8.25</v>
      </c>
      <c r="L454" s="313">
        <v>8.25</v>
      </c>
      <c r="M454" s="313">
        <v>1</v>
      </c>
      <c r="N454" s="313">
        <v>2055</v>
      </c>
      <c r="O454" s="41" t="s">
        <v>1338</v>
      </c>
      <c r="P454"/>
      <c r="Q454" s="41"/>
      <c r="R454" s="313"/>
      <c r="S454" s="63" t="s">
        <v>303</v>
      </c>
      <c r="T454" s="303" t="s">
        <v>980</v>
      </c>
      <c r="U454"/>
      <c r="V454"/>
      <c r="W454"/>
      <c r="X454"/>
      <c r="Y454" s="275" t="s">
        <v>1338</v>
      </c>
      <c r="AA454" s="313" t="s">
        <v>1338</v>
      </c>
      <c r="AB454">
        <v>2055</v>
      </c>
      <c r="AD454" s="313"/>
    </row>
    <row r="455" spans="2:30">
      <c r="B455" s="26"/>
      <c r="C455" s="64" t="s">
        <v>981</v>
      </c>
      <c r="D455" s="64" t="s">
        <v>306</v>
      </c>
      <c r="E455" s="313">
        <v>3.875</v>
      </c>
      <c r="F455" s="313">
        <v>3.875</v>
      </c>
      <c r="G455" s="313">
        <v>1.5</v>
      </c>
      <c r="H455" s="313">
        <v>6.875</v>
      </c>
      <c r="I455" s="313">
        <v>6.875</v>
      </c>
      <c r="J455" s="47" t="s">
        <v>302</v>
      </c>
      <c r="K455" s="313">
        <v>6.875</v>
      </c>
      <c r="L455" s="313">
        <v>6.875</v>
      </c>
      <c r="M455" s="313">
        <v>1</v>
      </c>
      <c r="N455" s="313">
        <v>2055</v>
      </c>
      <c r="O455" s="47" t="s">
        <v>1338</v>
      </c>
      <c r="P455"/>
      <c r="Q455" s="47"/>
      <c r="R455" s="313"/>
      <c r="S455" s="64" t="s">
        <v>307</v>
      </c>
      <c r="T455" s="302" t="s">
        <v>307</v>
      </c>
      <c r="U455"/>
      <c r="V455"/>
      <c r="W455"/>
      <c r="X455"/>
      <c r="Y455" s="275" t="s">
        <v>1338</v>
      </c>
      <c r="AA455" s="313" t="s">
        <v>1338</v>
      </c>
      <c r="AB455">
        <v>2055</v>
      </c>
      <c r="AD455" s="313"/>
    </row>
    <row r="456" spans="2:30">
      <c r="B456" s="26"/>
      <c r="C456" s="63" t="s">
        <v>982</v>
      </c>
      <c r="D456" s="63" t="s">
        <v>301</v>
      </c>
      <c r="E456" s="313">
        <v>9.625</v>
      </c>
      <c r="F456" s="313">
        <v>1.9375</v>
      </c>
      <c r="G456" s="313">
        <v>0.625</v>
      </c>
      <c r="H456" s="313">
        <v>10.875</v>
      </c>
      <c r="I456" s="313">
        <v>3.1875</v>
      </c>
      <c r="J456" s="41" t="s">
        <v>302</v>
      </c>
      <c r="K456" s="313">
        <v>10.875</v>
      </c>
      <c r="L456" s="313">
        <v>6.375</v>
      </c>
      <c r="M456" s="313">
        <v>2</v>
      </c>
      <c r="N456" s="313">
        <v>2056</v>
      </c>
      <c r="O456" s="41" t="s">
        <v>1338</v>
      </c>
      <c r="P456"/>
      <c r="Q456" s="41"/>
      <c r="R456" s="313"/>
      <c r="S456" s="63" t="s">
        <v>303</v>
      </c>
      <c r="T456" s="303" t="s">
        <v>983</v>
      </c>
      <c r="U456"/>
      <c r="V456"/>
      <c r="W456"/>
      <c r="X456"/>
      <c r="Y456" s="275" t="s">
        <v>1338</v>
      </c>
      <c r="AA456" s="313" t="s">
        <v>1338</v>
      </c>
      <c r="AB456">
        <v>2056</v>
      </c>
      <c r="AD456" s="313"/>
    </row>
    <row r="457" spans="2:30">
      <c r="B457" s="26"/>
      <c r="C457" s="64" t="s">
        <v>984</v>
      </c>
      <c r="D457" s="64" t="s">
        <v>306</v>
      </c>
      <c r="E457" s="313">
        <v>9.8125</v>
      </c>
      <c r="F457" s="313">
        <v>2.0625</v>
      </c>
      <c r="G457" s="313">
        <v>0.5625</v>
      </c>
      <c r="H457" s="313">
        <v>10.9375</v>
      </c>
      <c r="I457" s="313">
        <v>3.1875</v>
      </c>
      <c r="J457" s="47" t="s">
        <v>302</v>
      </c>
      <c r="K457" s="313">
        <v>10.9375</v>
      </c>
      <c r="L457" s="313">
        <v>6.375</v>
      </c>
      <c r="M457" s="313">
        <v>2</v>
      </c>
      <c r="N457" s="313">
        <v>2056</v>
      </c>
      <c r="O457" s="47" t="s">
        <v>1338</v>
      </c>
      <c r="P457"/>
      <c r="Q457" s="47"/>
      <c r="R457" s="313"/>
      <c r="S457" s="64" t="s">
        <v>307</v>
      </c>
      <c r="T457" s="302" t="s">
        <v>307</v>
      </c>
      <c r="U457"/>
      <c r="V457"/>
      <c r="W457"/>
      <c r="X457"/>
      <c r="Y457" s="275" t="s">
        <v>1338</v>
      </c>
      <c r="AA457" s="313" t="s">
        <v>1338</v>
      </c>
      <c r="AB457">
        <v>2056</v>
      </c>
      <c r="AD457" s="313"/>
    </row>
    <row r="458" spans="2:30">
      <c r="B458" s="26"/>
      <c r="C458" s="63" t="s">
        <v>985</v>
      </c>
      <c r="D458" s="63" t="s">
        <v>301</v>
      </c>
      <c r="E458" s="313">
        <v>3.5</v>
      </c>
      <c r="F458" s="313">
        <v>2.5</v>
      </c>
      <c r="G458" s="313">
        <v>0.875</v>
      </c>
      <c r="H458" s="313">
        <v>5.25</v>
      </c>
      <c r="I458" s="313">
        <v>4.25</v>
      </c>
      <c r="J458" s="41" t="s">
        <v>302</v>
      </c>
      <c r="K458" s="313">
        <v>5.25</v>
      </c>
      <c r="L458" s="313">
        <v>8.5</v>
      </c>
      <c r="M458" s="313">
        <v>2</v>
      </c>
      <c r="N458" s="313">
        <v>2057</v>
      </c>
      <c r="O458" s="41" t="s">
        <v>1338</v>
      </c>
      <c r="P458"/>
      <c r="Q458" s="41"/>
      <c r="R458" s="313"/>
      <c r="S458" s="63" t="s">
        <v>303</v>
      </c>
      <c r="T458" s="303" t="s">
        <v>986</v>
      </c>
      <c r="U458"/>
      <c r="V458"/>
      <c r="W458"/>
      <c r="X458"/>
      <c r="Y458" s="275" t="s">
        <v>1338</v>
      </c>
      <c r="AA458" s="313" t="s">
        <v>1338</v>
      </c>
      <c r="AB458">
        <v>2057</v>
      </c>
      <c r="AD458" s="313"/>
    </row>
    <row r="459" spans="2:30">
      <c r="B459" s="26"/>
      <c r="C459" s="64" t="s">
        <v>987</v>
      </c>
      <c r="D459" s="64" t="s">
        <v>306</v>
      </c>
      <c r="E459" s="313">
        <v>3.625</v>
      </c>
      <c r="F459" s="313">
        <v>2.625</v>
      </c>
      <c r="G459" s="313">
        <v>0.625</v>
      </c>
      <c r="H459" s="313">
        <v>4.875</v>
      </c>
      <c r="I459" s="313">
        <v>3.875</v>
      </c>
      <c r="J459" s="47" t="s">
        <v>302</v>
      </c>
      <c r="K459" s="313">
        <v>4.875</v>
      </c>
      <c r="L459" s="313">
        <v>7.75</v>
      </c>
      <c r="M459" s="313">
        <v>2</v>
      </c>
      <c r="N459" s="313">
        <v>2057</v>
      </c>
      <c r="O459" s="47" t="s">
        <v>1338</v>
      </c>
      <c r="P459"/>
      <c r="Q459" s="47"/>
      <c r="R459" s="313"/>
      <c r="S459" s="64" t="s">
        <v>307</v>
      </c>
      <c r="T459" s="302" t="s">
        <v>307</v>
      </c>
      <c r="U459"/>
      <c r="V459"/>
      <c r="W459"/>
      <c r="X459"/>
      <c r="Y459" s="275" t="s">
        <v>1338</v>
      </c>
      <c r="AA459" s="313" t="s">
        <v>1338</v>
      </c>
      <c r="AB459">
        <v>2057</v>
      </c>
      <c r="AD459" s="313"/>
    </row>
    <row r="460" spans="2:30">
      <c r="B460" s="26"/>
      <c r="C460" s="63" t="s">
        <v>988</v>
      </c>
      <c r="D460" s="63" t="s">
        <v>301</v>
      </c>
      <c r="E460" s="313">
        <v>3.875</v>
      </c>
      <c r="F460" s="313">
        <v>3.0625</v>
      </c>
      <c r="G460" s="313">
        <v>1.625</v>
      </c>
      <c r="H460" s="313">
        <v>7.125</v>
      </c>
      <c r="I460" s="313">
        <v>6.3125</v>
      </c>
      <c r="J460" s="41" t="s">
        <v>302</v>
      </c>
      <c r="K460" s="313">
        <v>14.25</v>
      </c>
      <c r="L460" s="313">
        <v>12.625</v>
      </c>
      <c r="M460" s="313">
        <v>4</v>
      </c>
      <c r="N460" s="313">
        <v>2058</v>
      </c>
      <c r="O460" s="41" t="s">
        <v>1338</v>
      </c>
      <c r="P460"/>
      <c r="Q460" s="41"/>
      <c r="R460" s="313"/>
      <c r="S460" s="63" t="s">
        <v>309</v>
      </c>
      <c r="T460" s="303" t="s">
        <v>989</v>
      </c>
      <c r="U460"/>
      <c r="V460"/>
      <c r="W460"/>
      <c r="X460"/>
      <c r="Y460" s="275" t="s">
        <v>1338</v>
      </c>
      <c r="AA460" s="313" t="s">
        <v>1338</v>
      </c>
      <c r="AB460">
        <v>2058</v>
      </c>
      <c r="AD460" s="313"/>
    </row>
    <row r="461" spans="2:30">
      <c r="B461" s="26"/>
      <c r="C461" s="64" t="s">
        <v>990</v>
      </c>
      <c r="D461" s="64" t="s">
        <v>301</v>
      </c>
      <c r="E461" s="313">
        <v>5.375</v>
      </c>
      <c r="F461" s="313">
        <v>4.3125</v>
      </c>
      <c r="G461" s="313">
        <v>0.875</v>
      </c>
      <c r="H461" s="313">
        <v>7.125</v>
      </c>
      <c r="I461" s="313">
        <v>6.0625</v>
      </c>
      <c r="J461" s="47" t="s">
        <v>302</v>
      </c>
      <c r="K461" s="313">
        <v>7.125</v>
      </c>
      <c r="L461" s="313">
        <v>12.125</v>
      </c>
      <c r="M461" s="313">
        <v>2</v>
      </c>
      <c r="N461" s="313">
        <v>2059</v>
      </c>
      <c r="O461" s="47" t="s">
        <v>1338</v>
      </c>
      <c r="P461"/>
      <c r="Q461" s="47"/>
      <c r="R461" s="313"/>
      <c r="S461" s="64" t="s">
        <v>309</v>
      </c>
      <c r="T461" s="302" t="s">
        <v>991</v>
      </c>
      <c r="U461"/>
      <c r="V461"/>
      <c r="W461"/>
      <c r="X461"/>
      <c r="Y461" s="275" t="s">
        <v>1338</v>
      </c>
      <c r="AA461" s="313" t="s">
        <v>1338</v>
      </c>
      <c r="AB461">
        <v>2059</v>
      </c>
      <c r="AD461" s="313"/>
    </row>
    <row r="462" spans="2:30">
      <c r="B462" s="26"/>
      <c r="C462" s="63" t="s">
        <v>992</v>
      </c>
      <c r="D462" s="63" t="s">
        <v>301</v>
      </c>
      <c r="E462" s="313">
        <v>4</v>
      </c>
      <c r="F462" s="313">
        <v>4</v>
      </c>
      <c r="G462" s="313">
        <v>1.5</v>
      </c>
      <c r="H462" s="313">
        <v>7</v>
      </c>
      <c r="I462" s="313">
        <v>7</v>
      </c>
      <c r="J462" s="41" t="s">
        <v>302</v>
      </c>
      <c r="K462" s="313">
        <v>7</v>
      </c>
      <c r="L462" s="313">
        <v>7</v>
      </c>
      <c r="M462" s="313">
        <v>1</v>
      </c>
      <c r="N462" s="313">
        <v>2060</v>
      </c>
      <c r="O462" s="41" t="s">
        <v>1338</v>
      </c>
      <c r="P462"/>
      <c r="Q462" s="41"/>
      <c r="R462" s="313"/>
      <c r="S462" s="63" t="s">
        <v>309</v>
      </c>
      <c r="T462" s="303" t="s">
        <v>993</v>
      </c>
      <c r="U462"/>
      <c r="V462"/>
      <c r="W462"/>
      <c r="X462"/>
      <c r="Y462" s="275" t="s">
        <v>1338</v>
      </c>
      <c r="AA462" s="313" t="s">
        <v>1338</v>
      </c>
      <c r="AB462">
        <v>2060</v>
      </c>
      <c r="AD462" s="313"/>
    </row>
    <row r="463" spans="2:30">
      <c r="B463" s="26"/>
      <c r="C463" s="64" t="s">
        <v>994</v>
      </c>
      <c r="D463" s="64" t="s">
        <v>301</v>
      </c>
      <c r="E463" s="313">
        <v>8</v>
      </c>
      <c r="F463" s="313">
        <v>4.5</v>
      </c>
      <c r="G463" s="313">
        <v>1.5</v>
      </c>
      <c r="H463" s="313">
        <v>11</v>
      </c>
      <c r="I463" s="313">
        <v>7.5</v>
      </c>
      <c r="J463" s="47" t="s">
        <v>302</v>
      </c>
      <c r="K463" s="313">
        <v>11</v>
      </c>
      <c r="L463" s="313">
        <v>7.5</v>
      </c>
      <c r="M463" s="313">
        <v>1</v>
      </c>
      <c r="N463" s="313">
        <v>2061</v>
      </c>
      <c r="O463" s="47" t="s">
        <v>1338</v>
      </c>
      <c r="P463"/>
      <c r="Q463" s="47"/>
      <c r="R463" s="313"/>
      <c r="S463" s="64" t="s">
        <v>303</v>
      </c>
      <c r="T463" s="302" t="s">
        <v>995</v>
      </c>
      <c r="U463"/>
      <c r="V463"/>
      <c r="W463"/>
      <c r="X463"/>
      <c r="Y463" s="275" t="s">
        <v>1338</v>
      </c>
      <c r="AA463" s="313" t="s">
        <v>1338</v>
      </c>
      <c r="AB463">
        <v>2061</v>
      </c>
      <c r="AD463" s="313"/>
    </row>
    <row r="464" spans="2:30">
      <c r="B464" s="26"/>
      <c r="C464" s="63" t="s">
        <v>996</v>
      </c>
      <c r="D464" s="63" t="s">
        <v>306</v>
      </c>
      <c r="E464" s="313">
        <v>8.1875</v>
      </c>
      <c r="F464" s="313">
        <v>4.625</v>
      </c>
      <c r="G464" s="313">
        <v>0.75</v>
      </c>
      <c r="H464" s="313">
        <v>9.6875</v>
      </c>
      <c r="I464" s="313">
        <v>6.125</v>
      </c>
      <c r="J464" s="41" t="s">
        <v>302</v>
      </c>
      <c r="K464" s="313">
        <v>9.6875</v>
      </c>
      <c r="L464" s="313">
        <v>6.125</v>
      </c>
      <c r="M464" s="313">
        <v>1</v>
      </c>
      <c r="N464" s="313">
        <v>2061</v>
      </c>
      <c r="O464" s="41" t="s">
        <v>1338</v>
      </c>
      <c r="P464"/>
      <c r="Q464" s="41"/>
      <c r="R464" s="313"/>
      <c r="S464" s="63" t="s">
        <v>307</v>
      </c>
      <c r="T464" s="303" t="s">
        <v>307</v>
      </c>
      <c r="U464"/>
      <c r="V464"/>
      <c r="W464"/>
      <c r="X464"/>
      <c r="Y464" s="275" t="s">
        <v>1338</v>
      </c>
      <c r="AA464" s="313" t="s">
        <v>1338</v>
      </c>
      <c r="AB464">
        <v>2061</v>
      </c>
      <c r="AD464" s="313"/>
    </row>
    <row r="465" spans="2:30">
      <c r="B465" s="26"/>
      <c r="C465" s="64" t="s">
        <v>997</v>
      </c>
      <c r="D465" s="64" t="s">
        <v>301</v>
      </c>
      <c r="E465" s="313">
        <v>4</v>
      </c>
      <c r="F465" s="313">
        <v>3.75</v>
      </c>
      <c r="G465" s="313">
        <v>1.5</v>
      </c>
      <c r="H465" s="313">
        <v>7</v>
      </c>
      <c r="I465" s="313">
        <v>6.75</v>
      </c>
      <c r="J465" s="47" t="s">
        <v>318</v>
      </c>
      <c r="K465" s="313">
        <v>7</v>
      </c>
      <c r="L465" s="313">
        <v>12.125</v>
      </c>
      <c r="M465" s="313">
        <v>2</v>
      </c>
      <c r="N465" s="313">
        <v>2062</v>
      </c>
      <c r="O465" s="47" t="s">
        <v>1338</v>
      </c>
      <c r="P465"/>
      <c r="Q465" s="47"/>
      <c r="R465" s="313"/>
      <c r="S465" s="64" t="s">
        <v>303</v>
      </c>
      <c r="T465" s="302" t="s">
        <v>998</v>
      </c>
      <c r="U465"/>
      <c r="V465"/>
      <c r="W465"/>
      <c r="X465"/>
      <c r="Y465" s="275" t="s">
        <v>1338</v>
      </c>
      <c r="AA465" s="313" t="s">
        <v>1338</v>
      </c>
      <c r="AB465">
        <v>2062</v>
      </c>
      <c r="AD465" s="313"/>
    </row>
    <row r="466" spans="2:30">
      <c r="B466" s="26"/>
      <c r="C466" s="63" t="s">
        <v>1001</v>
      </c>
      <c r="D466" s="63" t="s">
        <v>306</v>
      </c>
      <c r="E466" s="313">
        <v>4.125</v>
      </c>
      <c r="F466" s="313">
        <v>3.875</v>
      </c>
      <c r="G466" s="313">
        <v>0.75</v>
      </c>
      <c r="H466" s="313">
        <v>5.625</v>
      </c>
      <c r="I466" s="313">
        <v>5.375</v>
      </c>
      <c r="J466" s="41" t="s">
        <v>318</v>
      </c>
      <c r="K466" s="313">
        <v>7</v>
      </c>
      <c r="L466" s="313">
        <v>12.125</v>
      </c>
      <c r="M466" s="313">
        <v>2</v>
      </c>
      <c r="N466" s="313">
        <v>2062</v>
      </c>
      <c r="O466" s="41" t="s">
        <v>1338</v>
      </c>
      <c r="P466"/>
      <c r="Q466" s="41"/>
      <c r="R466" s="313"/>
      <c r="S466" s="63" t="s">
        <v>307</v>
      </c>
      <c r="T466" s="303" t="s">
        <v>307</v>
      </c>
      <c r="U466"/>
      <c r="V466"/>
      <c r="W466"/>
      <c r="X466"/>
      <c r="Y466" s="275" t="s">
        <v>1338</v>
      </c>
      <c r="AA466" s="313" t="s">
        <v>1338</v>
      </c>
      <c r="AB466">
        <v>2062</v>
      </c>
      <c r="AD466" s="313"/>
    </row>
    <row r="467" spans="2:30">
      <c r="B467" s="26"/>
      <c r="C467" s="64" t="s">
        <v>1002</v>
      </c>
      <c r="D467" s="64" t="s">
        <v>301</v>
      </c>
      <c r="E467" s="313">
        <v>3</v>
      </c>
      <c r="F467" s="313">
        <v>2.5</v>
      </c>
      <c r="G467" s="313">
        <v>1.5</v>
      </c>
      <c r="H467" s="313">
        <v>6</v>
      </c>
      <c r="I467" s="313">
        <v>5.5</v>
      </c>
      <c r="J467" s="47" t="s">
        <v>318</v>
      </c>
      <c r="K467" s="313">
        <v>6</v>
      </c>
      <c r="L467" s="313">
        <v>9.625</v>
      </c>
      <c r="M467" s="313">
        <v>2</v>
      </c>
      <c r="N467" s="313">
        <v>2063</v>
      </c>
      <c r="O467" s="47" t="s">
        <v>1338</v>
      </c>
      <c r="P467"/>
      <c r="Q467" s="47"/>
      <c r="R467" s="313"/>
      <c r="S467" s="64" t="s">
        <v>303</v>
      </c>
      <c r="T467" s="302" t="s">
        <v>1003</v>
      </c>
      <c r="U467"/>
      <c r="V467"/>
      <c r="W467"/>
      <c r="X467"/>
      <c r="Y467" s="275" t="s">
        <v>1338</v>
      </c>
      <c r="AA467" s="313" t="s">
        <v>1338</v>
      </c>
      <c r="AB467">
        <v>2063</v>
      </c>
      <c r="AD467" s="313"/>
    </row>
    <row r="468" spans="2:30">
      <c r="B468" s="26"/>
      <c r="C468" s="63" t="s">
        <v>1004</v>
      </c>
      <c r="D468" s="63" t="s">
        <v>306</v>
      </c>
      <c r="E468" s="313">
        <v>3.125</v>
      </c>
      <c r="F468" s="313">
        <v>2.625</v>
      </c>
      <c r="G468" s="313">
        <v>0.75</v>
      </c>
      <c r="H468" s="313">
        <v>4.625</v>
      </c>
      <c r="I468" s="313">
        <v>4.125</v>
      </c>
      <c r="J468" s="41" t="s">
        <v>318</v>
      </c>
      <c r="K468" s="313">
        <v>6</v>
      </c>
      <c r="L468" s="313">
        <v>9.625</v>
      </c>
      <c r="M468" s="313">
        <v>2</v>
      </c>
      <c r="N468" s="313">
        <v>2063</v>
      </c>
      <c r="O468" s="41" t="s">
        <v>1338</v>
      </c>
      <c r="P468"/>
      <c r="Q468" s="41"/>
      <c r="R468" s="313"/>
      <c r="S468" s="63" t="s">
        <v>307</v>
      </c>
      <c r="T468" s="303" t="s">
        <v>307</v>
      </c>
      <c r="U468"/>
      <c r="V468"/>
      <c r="W468"/>
      <c r="X468"/>
      <c r="Y468" s="275" t="s">
        <v>1338</v>
      </c>
      <c r="AA468" s="313" t="s">
        <v>1338</v>
      </c>
      <c r="AB468">
        <v>2063</v>
      </c>
      <c r="AD468" s="313"/>
    </row>
    <row r="469" spans="2:30">
      <c r="B469" s="26"/>
      <c r="C469" s="64" t="s">
        <v>1005</v>
      </c>
      <c r="D469" s="64" t="s">
        <v>301</v>
      </c>
      <c r="E469" s="313">
        <v>2.375</v>
      </c>
      <c r="F469" s="313">
        <v>1.96875</v>
      </c>
      <c r="G469" s="313">
        <v>1</v>
      </c>
      <c r="H469" s="313">
        <v>4.375</v>
      </c>
      <c r="I469" s="313">
        <v>3.96875</v>
      </c>
      <c r="J469" s="47" t="s">
        <v>302</v>
      </c>
      <c r="K469" s="313">
        <v>4.375</v>
      </c>
      <c r="L469" s="313">
        <v>7.9375</v>
      </c>
      <c r="M469" s="313">
        <v>2</v>
      </c>
      <c r="N469" s="313">
        <v>2064</v>
      </c>
      <c r="O469" s="47" t="s">
        <v>1338</v>
      </c>
      <c r="P469"/>
      <c r="Q469" s="47"/>
      <c r="R469" s="313"/>
      <c r="S469" s="64" t="s">
        <v>303</v>
      </c>
      <c r="T469" s="302" t="s">
        <v>1006</v>
      </c>
      <c r="U469"/>
      <c r="V469"/>
      <c r="W469"/>
      <c r="X469"/>
      <c r="Y469" s="275" t="s">
        <v>1338</v>
      </c>
      <c r="AA469" s="313" t="s">
        <v>1338</v>
      </c>
      <c r="AB469">
        <v>2064</v>
      </c>
      <c r="AD469" s="313"/>
    </row>
    <row r="470" spans="2:30">
      <c r="B470" s="26"/>
      <c r="C470" s="63" t="s">
        <v>1007</v>
      </c>
      <c r="D470" s="63" t="s">
        <v>306</v>
      </c>
      <c r="E470" s="313">
        <v>2.5</v>
      </c>
      <c r="F470" s="313">
        <v>2.09375</v>
      </c>
      <c r="G470" s="313">
        <v>0.625</v>
      </c>
      <c r="H470" s="313">
        <v>3.75</v>
      </c>
      <c r="I470" s="313">
        <v>3.34375</v>
      </c>
      <c r="J470" s="41" t="s">
        <v>302</v>
      </c>
      <c r="K470" s="313">
        <v>3.75</v>
      </c>
      <c r="L470" s="313">
        <v>6.6875</v>
      </c>
      <c r="M470" s="313">
        <v>2</v>
      </c>
      <c r="N470" s="313">
        <v>2064</v>
      </c>
      <c r="O470" s="41" t="s">
        <v>1338</v>
      </c>
      <c r="P470"/>
      <c r="Q470" s="41"/>
      <c r="R470" s="313"/>
      <c r="S470" s="63" t="s">
        <v>307</v>
      </c>
      <c r="T470" s="303" t="s">
        <v>307</v>
      </c>
      <c r="U470"/>
      <c r="V470"/>
      <c r="W470"/>
      <c r="X470"/>
      <c r="Y470" s="275" t="s">
        <v>1338</v>
      </c>
      <c r="AA470" s="313" t="s">
        <v>1338</v>
      </c>
      <c r="AB470">
        <v>2064</v>
      </c>
      <c r="AD470" s="313"/>
    </row>
    <row r="471" spans="2:30">
      <c r="B471" s="26"/>
      <c r="C471" s="64" t="s">
        <v>1008</v>
      </c>
      <c r="D471" s="64" t="s">
        <v>301</v>
      </c>
      <c r="E471" s="313">
        <v>3.3125</v>
      </c>
      <c r="F471" s="313">
        <v>2.5625</v>
      </c>
      <c r="G471" s="313">
        <v>0.6875</v>
      </c>
      <c r="H471" s="313">
        <v>4.6875</v>
      </c>
      <c r="I471" s="313">
        <v>3.9375</v>
      </c>
      <c r="J471" s="47" t="s">
        <v>302</v>
      </c>
      <c r="K471" s="313">
        <v>4.6875</v>
      </c>
      <c r="L471" s="313">
        <v>7.875</v>
      </c>
      <c r="M471" s="313">
        <v>2</v>
      </c>
      <c r="N471" s="313">
        <v>2065</v>
      </c>
      <c r="O471" s="47" t="s">
        <v>1338</v>
      </c>
      <c r="P471"/>
      <c r="Q471" s="47"/>
      <c r="R471" s="313"/>
      <c r="S471" s="64" t="s">
        <v>309</v>
      </c>
      <c r="T471" s="302" t="s">
        <v>1009</v>
      </c>
      <c r="U471"/>
      <c r="V471"/>
      <c r="W471"/>
      <c r="X471"/>
      <c r="Y471" s="275" t="s">
        <v>1338</v>
      </c>
      <c r="AA471" s="313" t="s">
        <v>1338</v>
      </c>
      <c r="AB471">
        <v>2065</v>
      </c>
      <c r="AD471" s="313"/>
    </row>
    <row r="472" spans="2:30">
      <c r="B472" s="26"/>
      <c r="C472" s="63" t="s">
        <v>1010</v>
      </c>
      <c r="D472" s="63" t="s">
        <v>301</v>
      </c>
      <c r="E472" s="313">
        <v>3.25</v>
      </c>
      <c r="F472" s="313">
        <v>2.25</v>
      </c>
      <c r="G472" s="313">
        <v>0.625</v>
      </c>
      <c r="H472" s="313">
        <v>4.5</v>
      </c>
      <c r="I472" s="313">
        <v>3.5</v>
      </c>
      <c r="J472" s="41" t="s">
        <v>302</v>
      </c>
      <c r="K472" s="313">
        <v>4.5</v>
      </c>
      <c r="L472" s="313">
        <v>7</v>
      </c>
      <c r="M472" s="313">
        <v>2</v>
      </c>
      <c r="N472" s="313">
        <v>2066</v>
      </c>
      <c r="O472" s="41" t="s">
        <v>1338</v>
      </c>
      <c r="P472"/>
      <c r="Q472" s="41"/>
      <c r="R472" s="313"/>
      <c r="S472" s="63" t="s">
        <v>309</v>
      </c>
      <c r="T472" s="303" t="s">
        <v>1011</v>
      </c>
      <c r="U472"/>
      <c r="V472"/>
      <c r="W472"/>
      <c r="X472"/>
      <c r="Y472" s="275" t="s">
        <v>1338</v>
      </c>
      <c r="AA472" s="313" t="s">
        <v>1338</v>
      </c>
      <c r="AB472">
        <v>2066</v>
      </c>
      <c r="AD472" s="313"/>
    </row>
    <row r="473" spans="2:30">
      <c r="B473" s="26"/>
      <c r="C473" s="64" t="s">
        <v>1012</v>
      </c>
      <c r="D473" s="64" t="s">
        <v>301</v>
      </c>
      <c r="E473" s="313">
        <v>5.5</v>
      </c>
      <c r="F473" s="313">
        <v>4.1875</v>
      </c>
      <c r="G473" s="313">
        <v>0.875</v>
      </c>
      <c r="H473" s="313">
        <v>7.25</v>
      </c>
      <c r="I473" s="313">
        <v>5.9375</v>
      </c>
      <c r="J473" s="47" t="s">
        <v>302</v>
      </c>
      <c r="K473" s="313">
        <v>7.25</v>
      </c>
      <c r="L473" s="313">
        <v>11.875</v>
      </c>
      <c r="M473" s="313">
        <v>2</v>
      </c>
      <c r="N473" s="313">
        <v>2067</v>
      </c>
      <c r="O473" s="47" t="s">
        <v>1338</v>
      </c>
      <c r="P473"/>
      <c r="Q473" s="47"/>
      <c r="R473" s="313"/>
      <c r="S473" s="64" t="s">
        <v>303</v>
      </c>
      <c r="T473" s="302" t="s">
        <v>1013</v>
      </c>
      <c r="U473"/>
      <c r="V473"/>
      <c r="W473"/>
      <c r="X473"/>
      <c r="Y473" s="275" t="s">
        <v>1338</v>
      </c>
      <c r="AA473" s="313" t="s">
        <v>1338</v>
      </c>
      <c r="AB473">
        <v>2067</v>
      </c>
      <c r="AD473" s="313"/>
    </row>
    <row r="474" spans="2:30">
      <c r="B474" s="26"/>
      <c r="C474" s="63" t="s">
        <v>1014</v>
      </c>
      <c r="D474" s="63" t="s">
        <v>306</v>
      </c>
      <c r="E474" s="313">
        <v>5.6875</v>
      </c>
      <c r="F474" s="313">
        <v>4.3125</v>
      </c>
      <c r="G474" s="313">
        <v>0.5625</v>
      </c>
      <c r="H474" s="313">
        <v>6.8125</v>
      </c>
      <c r="I474" s="313">
        <v>5.4375</v>
      </c>
      <c r="J474" s="41" t="s">
        <v>302</v>
      </c>
      <c r="K474" s="313">
        <v>6.8125</v>
      </c>
      <c r="L474" s="313">
        <v>10.875</v>
      </c>
      <c r="M474" s="313">
        <v>2</v>
      </c>
      <c r="N474" s="313">
        <v>2067</v>
      </c>
      <c r="O474" s="41" t="s">
        <v>1338</v>
      </c>
      <c r="P474"/>
      <c r="Q474" s="41"/>
      <c r="R474" s="313"/>
      <c r="S474" s="63" t="s">
        <v>307</v>
      </c>
      <c r="T474" s="303" t="s">
        <v>307</v>
      </c>
      <c r="U474"/>
      <c r="V474"/>
      <c r="W474"/>
      <c r="X474"/>
      <c r="Y474" s="275" t="s">
        <v>1338</v>
      </c>
      <c r="AA474" s="313" t="s">
        <v>1338</v>
      </c>
      <c r="AB474">
        <v>2067</v>
      </c>
      <c r="AD474" s="313"/>
    </row>
    <row r="475" spans="2:30">
      <c r="B475" s="26"/>
      <c r="C475" s="64" t="s">
        <v>1890</v>
      </c>
      <c r="D475" s="64" t="s">
        <v>301</v>
      </c>
      <c r="E475" s="313">
        <v>6.25</v>
      </c>
      <c r="F475" s="313">
        <v>6.25</v>
      </c>
      <c r="G475" s="313">
        <v>0.875</v>
      </c>
      <c r="H475" s="313">
        <v>8</v>
      </c>
      <c r="I475" s="313">
        <v>8</v>
      </c>
      <c r="J475" s="47" t="s">
        <v>302</v>
      </c>
      <c r="K475" s="313">
        <v>32.75</v>
      </c>
      <c r="L475" s="313">
        <v>24.5</v>
      </c>
      <c r="M475" s="313">
        <v>12</v>
      </c>
      <c r="N475" s="313">
        <v>2069</v>
      </c>
      <c r="O475" s="47" t="s">
        <v>269</v>
      </c>
      <c r="P475"/>
      <c r="Q475" s="47"/>
      <c r="R475" s="313"/>
      <c r="S475" s="64"/>
      <c r="T475" s="302"/>
      <c r="U475"/>
      <c r="V475"/>
      <c r="W475"/>
      <c r="X475"/>
      <c r="Y475" s="275" t="s">
        <v>269</v>
      </c>
      <c r="AA475" s="313" t="s">
        <v>269</v>
      </c>
      <c r="AB475">
        <v>2069</v>
      </c>
      <c r="AC475" t="s">
        <v>2899</v>
      </c>
      <c r="AD475" s="313" t="s">
        <v>5649</v>
      </c>
    </row>
    <row r="476" spans="2:30">
      <c r="B476" s="26"/>
      <c r="C476" s="63" t="s">
        <v>1882</v>
      </c>
      <c r="D476" s="63" t="s">
        <v>306</v>
      </c>
      <c r="E476" s="313">
        <v>6.375</v>
      </c>
      <c r="F476" s="313">
        <v>6.375</v>
      </c>
      <c r="G476" s="313">
        <v>0.5</v>
      </c>
      <c r="H476" s="313">
        <v>7.375</v>
      </c>
      <c r="I476" s="313">
        <v>7.375</v>
      </c>
      <c r="J476" s="41" t="s">
        <v>302</v>
      </c>
      <c r="K476" s="313">
        <v>37.875</v>
      </c>
      <c r="L476" s="313">
        <v>22.625</v>
      </c>
      <c r="M476" s="313">
        <v>15</v>
      </c>
      <c r="N476" s="313">
        <v>2069</v>
      </c>
      <c r="O476" s="41" t="s">
        <v>269</v>
      </c>
      <c r="P476"/>
      <c r="Q476" s="41"/>
      <c r="R476" s="313"/>
      <c r="S476" s="63"/>
      <c r="T476" s="303"/>
      <c r="U476"/>
      <c r="V476"/>
      <c r="W476"/>
      <c r="X476"/>
      <c r="Y476" s="275" t="s">
        <v>269</v>
      </c>
      <c r="AA476" s="313" t="s">
        <v>269</v>
      </c>
      <c r="AB476">
        <v>2069</v>
      </c>
      <c r="AC476" t="s">
        <v>2899</v>
      </c>
      <c r="AD476" s="313" t="s">
        <v>5649</v>
      </c>
    </row>
    <row r="477" spans="2:30">
      <c r="B477" s="26"/>
      <c r="C477" s="64" t="s">
        <v>1015</v>
      </c>
      <c r="D477" s="64" t="s">
        <v>301</v>
      </c>
      <c r="E477" s="313">
        <v>6.25</v>
      </c>
      <c r="F477" s="313">
        <v>6.25</v>
      </c>
      <c r="G477" s="313">
        <v>0.875</v>
      </c>
      <c r="H477" s="313">
        <v>8</v>
      </c>
      <c r="I477" s="313">
        <v>8</v>
      </c>
      <c r="J477" s="47" t="s">
        <v>302</v>
      </c>
      <c r="K477" s="313">
        <v>8</v>
      </c>
      <c r="L477" s="313">
        <v>8</v>
      </c>
      <c r="M477" s="313">
        <v>1</v>
      </c>
      <c r="N477" s="313">
        <v>2069</v>
      </c>
      <c r="O477" s="47" t="s">
        <v>1338</v>
      </c>
      <c r="P477"/>
      <c r="Q477" s="47"/>
      <c r="R477" s="313"/>
      <c r="S477" s="64" t="s">
        <v>303</v>
      </c>
      <c r="T477" s="302" t="s">
        <v>1016</v>
      </c>
      <c r="U477"/>
      <c r="V477"/>
      <c r="W477"/>
      <c r="X477"/>
      <c r="Y477" s="275" t="s">
        <v>1338</v>
      </c>
      <c r="AA477" s="313" t="s">
        <v>1338</v>
      </c>
      <c r="AB477">
        <v>2069</v>
      </c>
      <c r="AC477" t="s">
        <v>2899</v>
      </c>
      <c r="AD477" s="313" t="s">
        <v>5649</v>
      </c>
    </row>
    <row r="478" spans="2:30">
      <c r="B478" s="26"/>
      <c r="C478" s="63" t="s">
        <v>1017</v>
      </c>
      <c r="D478" s="63" t="s">
        <v>306</v>
      </c>
      <c r="E478" s="313">
        <v>6.4375</v>
      </c>
      <c r="F478" s="313">
        <v>6.4375</v>
      </c>
      <c r="G478" s="313">
        <v>0.5</v>
      </c>
      <c r="H478" s="313">
        <v>7.4375</v>
      </c>
      <c r="I478" s="313">
        <v>7.4375</v>
      </c>
      <c r="J478" s="41" t="s">
        <v>302</v>
      </c>
      <c r="K478" s="313">
        <v>7.4375</v>
      </c>
      <c r="L478" s="313">
        <v>7.4375</v>
      </c>
      <c r="M478" s="313">
        <v>1</v>
      </c>
      <c r="N478" s="313">
        <v>2069</v>
      </c>
      <c r="O478" s="41" t="s">
        <v>1338</v>
      </c>
      <c r="P478"/>
      <c r="Q478" s="41"/>
      <c r="R478" s="313"/>
      <c r="S478" s="63" t="s">
        <v>307</v>
      </c>
      <c r="T478" s="303" t="s">
        <v>307</v>
      </c>
      <c r="U478"/>
      <c r="V478"/>
      <c r="W478"/>
      <c r="X478"/>
      <c r="Y478" s="275" t="s">
        <v>1338</v>
      </c>
      <c r="AA478" s="313" t="s">
        <v>1338</v>
      </c>
      <c r="AB478">
        <v>2069</v>
      </c>
      <c r="AC478" t="s">
        <v>2899</v>
      </c>
      <c r="AD478" s="313" t="s">
        <v>5649</v>
      </c>
    </row>
    <row r="479" spans="2:30">
      <c r="B479" s="26"/>
      <c r="C479" s="64" t="s">
        <v>1851</v>
      </c>
      <c r="D479" s="64" t="s">
        <v>306</v>
      </c>
      <c r="E479" s="313">
        <v>6.46875</v>
      </c>
      <c r="F479" s="313">
        <v>6.46875</v>
      </c>
      <c r="G479" s="313">
        <v>0.5</v>
      </c>
      <c r="H479" s="313">
        <v>7.46875</v>
      </c>
      <c r="I479" s="313">
        <v>7.46875</v>
      </c>
      <c r="J479" s="47" t="s">
        <v>302</v>
      </c>
      <c r="K479" s="313">
        <v>7.46875</v>
      </c>
      <c r="L479" s="313">
        <v>7.46875</v>
      </c>
      <c r="M479" s="313">
        <v>1</v>
      </c>
      <c r="N479" s="313">
        <v>2069</v>
      </c>
      <c r="O479" s="47" t="s">
        <v>1338</v>
      </c>
      <c r="P479"/>
      <c r="Q479" s="47"/>
      <c r="R479" s="313"/>
      <c r="S479" s="64"/>
      <c r="T479" s="302"/>
      <c r="U479"/>
      <c r="V479"/>
      <c r="W479"/>
      <c r="X479"/>
      <c r="Y479" s="275" t="s">
        <v>1338</v>
      </c>
      <c r="AA479" s="313" t="s">
        <v>1338</v>
      </c>
      <c r="AB479">
        <v>2069</v>
      </c>
      <c r="AC479" t="s">
        <v>2899</v>
      </c>
      <c r="AD479" s="313" t="s">
        <v>5649</v>
      </c>
    </row>
    <row r="480" spans="2:30">
      <c r="B480" s="26"/>
      <c r="C480" s="63" t="s">
        <v>1018</v>
      </c>
      <c r="D480" s="63" t="s">
        <v>301</v>
      </c>
      <c r="E480" s="313">
        <v>9.4375</v>
      </c>
      <c r="F480" s="313">
        <v>3.125</v>
      </c>
      <c r="G480" s="313">
        <v>1</v>
      </c>
      <c r="H480" s="313">
        <v>11.4375</v>
      </c>
      <c r="I480" s="313">
        <v>5.125</v>
      </c>
      <c r="J480" s="41" t="s">
        <v>302</v>
      </c>
      <c r="K480" s="313">
        <v>11.4375</v>
      </c>
      <c r="L480" s="313">
        <v>5.125</v>
      </c>
      <c r="M480" s="313">
        <v>1</v>
      </c>
      <c r="N480" s="313">
        <v>2070</v>
      </c>
      <c r="O480" s="41" t="s">
        <v>1338</v>
      </c>
      <c r="P480"/>
      <c r="Q480" s="41"/>
      <c r="R480" s="313"/>
      <c r="S480" s="63" t="s">
        <v>309</v>
      </c>
      <c r="T480" s="303" t="s">
        <v>1020</v>
      </c>
      <c r="U480"/>
      <c r="V480"/>
      <c r="W480"/>
      <c r="X480"/>
      <c r="Y480" s="275" t="s">
        <v>1338</v>
      </c>
      <c r="AA480" s="313" t="s">
        <v>1338</v>
      </c>
      <c r="AB480">
        <v>2070</v>
      </c>
      <c r="AD480" s="313"/>
    </row>
    <row r="481" spans="2:30">
      <c r="B481" s="26"/>
      <c r="C481" s="64" t="s">
        <v>1021</v>
      </c>
      <c r="D481" s="64" t="s">
        <v>301</v>
      </c>
      <c r="E481" s="313">
        <v>5.3125</v>
      </c>
      <c r="F481" s="313">
        <v>3.5</v>
      </c>
      <c r="G481" s="313">
        <v>1</v>
      </c>
      <c r="H481" s="313">
        <v>7.3125</v>
      </c>
      <c r="I481" s="313">
        <v>5.5</v>
      </c>
      <c r="J481" s="47" t="s">
        <v>302</v>
      </c>
      <c r="K481" s="313">
        <v>7.3125</v>
      </c>
      <c r="L481" s="313">
        <v>5.5</v>
      </c>
      <c r="M481" s="313">
        <v>1</v>
      </c>
      <c r="N481" s="313">
        <v>2071</v>
      </c>
      <c r="O481" s="47" t="s">
        <v>1338</v>
      </c>
      <c r="P481"/>
      <c r="Q481" s="47"/>
      <c r="R481" s="313"/>
      <c r="S481" s="64" t="s">
        <v>309</v>
      </c>
      <c r="T481" s="302" t="s">
        <v>1022</v>
      </c>
      <c r="U481"/>
      <c r="V481"/>
      <c r="W481"/>
      <c r="X481"/>
      <c r="Y481" s="275" t="s">
        <v>1338</v>
      </c>
      <c r="AA481" s="313" t="s">
        <v>1338</v>
      </c>
      <c r="AB481">
        <v>2071</v>
      </c>
      <c r="AD481" s="313"/>
    </row>
    <row r="482" spans="2:30">
      <c r="B482" s="26"/>
      <c r="C482" s="63" t="s">
        <v>1079</v>
      </c>
      <c r="D482" s="63" t="s">
        <v>306</v>
      </c>
      <c r="E482" s="313">
        <v>3.125</v>
      </c>
      <c r="F482" s="313">
        <v>3.125</v>
      </c>
      <c r="G482" s="313">
        <v>1.5</v>
      </c>
      <c r="H482" s="313">
        <v>6.125</v>
      </c>
      <c r="I482" s="313">
        <v>6.125</v>
      </c>
      <c r="J482" s="41" t="s">
        <v>302</v>
      </c>
      <c r="K482" s="313">
        <v>6.125</v>
      </c>
      <c r="L482" s="313">
        <v>6.125</v>
      </c>
      <c r="M482" s="313">
        <v>1</v>
      </c>
      <c r="N482" s="313">
        <v>2074</v>
      </c>
      <c r="O482" s="41" t="s">
        <v>1338</v>
      </c>
      <c r="P482"/>
      <c r="Q482" s="41"/>
      <c r="R482" s="313"/>
      <c r="S482" s="63"/>
      <c r="T482" s="303"/>
      <c r="U482"/>
      <c r="V482"/>
      <c r="W482"/>
      <c r="X482"/>
      <c r="Y482" s="275" t="s">
        <v>1338</v>
      </c>
      <c r="AA482" s="313" t="s">
        <v>1338</v>
      </c>
      <c r="AB482">
        <v>2074</v>
      </c>
      <c r="AD482" s="313"/>
    </row>
    <row r="483" spans="2:30">
      <c r="B483" s="26"/>
      <c r="C483" s="64" t="s">
        <v>1080</v>
      </c>
      <c r="D483" s="64" t="s">
        <v>301</v>
      </c>
      <c r="E483" s="313">
        <v>3</v>
      </c>
      <c r="F483" s="313">
        <v>3</v>
      </c>
      <c r="G483" s="313">
        <v>2.5</v>
      </c>
      <c r="H483" s="313">
        <v>8</v>
      </c>
      <c r="I483" s="313">
        <v>8</v>
      </c>
      <c r="J483" s="47" t="s">
        <v>302</v>
      </c>
      <c r="K483" s="313">
        <v>8</v>
      </c>
      <c r="L483" s="313">
        <v>8</v>
      </c>
      <c r="M483" s="313">
        <v>1</v>
      </c>
      <c r="N483" s="313">
        <v>2074</v>
      </c>
      <c r="O483" s="47" t="s">
        <v>1338</v>
      </c>
      <c r="P483"/>
      <c r="Q483" s="47"/>
      <c r="R483" s="313"/>
      <c r="S483" s="64"/>
      <c r="T483" s="302"/>
      <c r="U483"/>
      <c r="V483"/>
      <c r="W483"/>
      <c r="X483"/>
      <c r="Y483" s="275" t="s">
        <v>1338</v>
      </c>
      <c r="AA483" s="313" t="s">
        <v>1338</v>
      </c>
      <c r="AB483">
        <v>2074</v>
      </c>
      <c r="AD483" s="313"/>
    </row>
    <row r="484" spans="2:30">
      <c r="B484" s="26"/>
      <c r="C484" s="63" t="s">
        <v>1023</v>
      </c>
      <c r="D484" s="63" t="s">
        <v>301</v>
      </c>
      <c r="E484" s="313">
        <v>2.5</v>
      </c>
      <c r="F484" s="313">
        <v>2</v>
      </c>
      <c r="G484" s="313">
        <v>0.75</v>
      </c>
      <c r="H484" s="313">
        <v>4</v>
      </c>
      <c r="I484" s="313">
        <v>3.5</v>
      </c>
      <c r="J484" s="41" t="s">
        <v>302</v>
      </c>
      <c r="K484" s="313">
        <v>8.0625</v>
      </c>
      <c r="L484" s="313">
        <v>10.5625</v>
      </c>
      <c r="M484" s="313">
        <v>6</v>
      </c>
      <c r="N484" s="313">
        <v>2075</v>
      </c>
      <c r="O484" s="41" t="s">
        <v>1338</v>
      </c>
      <c r="P484"/>
      <c r="Q484" s="41"/>
      <c r="R484" s="313"/>
      <c r="S484" s="63" t="s">
        <v>303</v>
      </c>
      <c r="T484" s="303" t="s">
        <v>1024</v>
      </c>
      <c r="U484"/>
      <c r="V484"/>
      <c r="W484"/>
      <c r="X484"/>
      <c r="Y484" s="275" t="s">
        <v>1338</v>
      </c>
      <c r="AA484" s="313" t="s">
        <v>1338</v>
      </c>
      <c r="AB484">
        <v>2075</v>
      </c>
      <c r="AD484" s="313"/>
    </row>
    <row r="485" spans="2:30">
      <c r="B485" s="26"/>
      <c r="C485" s="64" t="s">
        <v>1025</v>
      </c>
      <c r="D485" s="64" t="s">
        <v>306</v>
      </c>
      <c r="E485" s="313">
        <v>2.625</v>
      </c>
      <c r="F485" s="313">
        <v>2.125</v>
      </c>
      <c r="G485" s="313">
        <v>0.5625</v>
      </c>
      <c r="H485" s="313">
        <v>3.75</v>
      </c>
      <c r="I485" s="313">
        <v>3.25</v>
      </c>
      <c r="J485" s="47" t="s">
        <v>302</v>
      </c>
      <c r="K485" s="313">
        <v>7.5625</v>
      </c>
      <c r="L485" s="313">
        <v>9.8125</v>
      </c>
      <c r="M485" s="313">
        <v>6</v>
      </c>
      <c r="N485" s="313">
        <v>2075</v>
      </c>
      <c r="O485" s="47" t="s">
        <v>1338</v>
      </c>
      <c r="P485"/>
      <c r="Q485" s="47"/>
      <c r="R485" s="313"/>
      <c r="S485" s="64" t="s">
        <v>307</v>
      </c>
      <c r="T485" s="302" t="s">
        <v>307</v>
      </c>
      <c r="U485"/>
      <c r="V485"/>
      <c r="W485"/>
      <c r="X485"/>
      <c r="Y485" s="275" t="s">
        <v>1338</v>
      </c>
      <c r="AA485" s="313" t="s">
        <v>1338</v>
      </c>
      <c r="AB485">
        <v>2075</v>
      </c>
      <c r="AD485" s="313"/>
    </row>
    <row r="486" spans="2:30">
      <c r="B486" s="26"/>
      <c r="C486" s="63" t="s">
        <v>1026</v>
      </c>
      <c r="D486" s="63" t="s">
        <v>301</v>
      </c>
      <c r="E486" s="313">
        <v>2.9375</v>
      </c>
      <c r="F486" s="313">
        <v>2.4375</v>
      </c>
      <c r="G486" s="313">
        <v>1.25</v>
      </c>
      <c r="H486" s="313">
        <v>5.4375</v>
      </c>
      <c r="I486" s="313">
        <v>4.9375</v>
      </c>
      <c r="J486" s="41" t="s">
        <v>302</v>
      </c>
      <c r="K486" s="313">
        <v>5.4375</v>
      </c>
      <c r="L486" s="313">
        <v>9.875</v>
      </c>
      <c r="M486" s="313">
        <v>2</v>
      </c>
      <c r="N486" s="313">
        <v>2076</v>
      </c>
      <c r="O486" s="41" t="s">
        <v>1338</v>
      </c>
      <c r="P486"/>
      <c r="Q486" s="41"/>
      <c r="R486" s="313"/>
      <c r="S486" s="63" t="s">
        <v>303</v>
      </c>
      <c r="T486" s="303" t="s">
        <v>1027</v>
      </c>
      <c r="U486"/>
      <c r="V486"/>
      <c r="W486"/>
      <c r="X486"/>
      <c r="Y486" s="275" t="s">
        <v>1338</v>
      </c>
      <c r="AA486" s="313" t="s">
        <v>1338</v>
      </c>
      <c r="AB486">
        <v>2076</v>
      </c>
      <c r="AD486" s="313"/>
    </row>
    <row r="487" spans="2:30">
      <c r="B487" s="26"/>
      <c r="C487" s="64" t="s">
        <v>1028</v>
      </c>
      <c r="D487" s="64" t="s">
        <v>306</v>
      </c>
      <c r="E487" s="313">
        <v>3.0625</v>
      </c>
      <c r="F487" s="313">
        <v>2.5625</v>
      </c>
      <c r="G487" s="313">
        <v>0.625</v>
      </c>
      <c r="H487" s="313">
        <v>4.3125</v>
      </c>
      <c r="I487" s="313">
        <v>3.8125</v>
      </c>
      <c r="J487" s="47" t="s">
        <v>302</v>
      </c>
      <c r="K487" s="313">
        <v>4.3125</v>
      </c>
      <c r="L487" s="313">
        <v>7.625</v>
      </c>
      <c r="M487" s="313">
        <v>2</v>
      </c>
      <c r="N487" s="313">
        <v>2076</v>
      </c>
      <c r="O487" s="47" t="s">
        <v>1338</v>
      </c>
      <c r="P487"/>
      <c r="Q487" s="47"/>
      <c r="R487" s="313"/>
      <c r="S487" s="64" t="s">
        <v>307</v>
      </c>
      <c r="T487" s="302" t="s">
        <v>307</v>
      </c>
      <c r="U487"/>
      <c r="V487"/>
      <c r="W487"/>
      <c r="X487"/>
      <c r="Y487" s="275" t="s">
        <v>1338</v>
      </c>
      <c r="AA487" s="313" t="s">
        <v>1338</v>
      </c>
      <c r="AB487">
        <v>2076</v>
      </c>
      <c r="AD487" s="313"/>
    </row>
    <row r="488" spans="2:30">
      <c r="B488" s="26"/>
      <c r="C488" s="63" t="s">
        <v>1029</v>
      </c>
      <c r="D488" s="63" t="s">
        <v>301</v>
      </c>
      <c r="E488" s="313">
        <v>9.625</v>
      </c>
      <c r="F488" s="313">
        <v>2.625</v>
      </c>
      <c r="G488" s="313">
        <v>0.75</v>
      </c>
      <c r="H488" s="313">
        <v>11.125</v>
      </c>
      <c r="I488" s="313">
        <v>4.125</v>
      </c>
      <c r="J488" s="41" t="s">
        <v>302</v>
      </c>
      <c r="K488" s="313">
        <v>11.125</v>
      </c>
      <c r="L488" s="313">
        <v>8.25</v>
      </c>
      <c r="M488" s="313">
        <v>2</v>
      </c>
      <c r="N488" s="313">
        <v>2077</v>
      </c>
      <c r="O488" s="41" t="s">
        <v>1338</v>
      </c>
      <c r="P488"/>
      <c r="Q488" s="41"/>
      <c r="R488" s="313"/>
      <c r="S488" s="63" t="s">
        <v>303</v>
      </c>
      <c r="T488" s="303" t="s">
        <v>1030</v>
      </c>
      <c r="U488"/>
      <c r="V488"/>
      <c r="W488"/>
      <c r="X488"/>
      <c r="Y488" s="275" t="s">
        <v>1338</v>
      </c>
      <c r="AA488" s="313" t="s">
        <v>1338</v>
      </c>
      <c r="AB488">
        <v>2077</v>
      </c>
      <c r="AD488" s="313"/>
    </row>
    <row r="489" spans="2:30">
      <c r="B489" s="26"/>
      <c r="C489" s="64" t="s">
        <v>1031</v>
      </c>
      <c r="D489" s="64" t="s">
        <v>306</v>
      </c>
      <c r="E489" s="313">
        <v>9.8125</v>
      </c>
      <c r="F489" s="313">
        <v>2.75</v>
      </c>
      <c r="G489" s="313">
        <v>0.625</v>
      </c>
      <c r="H489" s="313">
        <v>11.0625</v>
      </c>
      <c r="I489" s="313">
        <v>4</v>
      </c>
      <c r="J489" s="47" t="s">
        <v>302</v>
      </c>
      <c r="K489" s="313">
        <v>11.0625</v>
      </c>
      <c r="L489" s="313">
        <v>8</v>
      </c>
      <c r="M489" s="313">
        <v>2</v>
      </c>
      <c r="N489" s="313">
        <v>2077</v>
      </c>
      <c r="O489" s="47" t="s">
        <v>1338</v>
      </c>
      <c r="P489"/>
      <c r="Q489" s="47"/>
      <c r="R489" s="313"/>
      <c r="S489" s="64" t="s">
        <v>307</v>
      </c>
      <c r="T489" s="302" t="s">
        <v>307</v>
      </c>
      <c r="U489"/>
      <c r="V489"/>
      <c r="W489"/>
      <c r="X489"/>
      <c r="Y489" s="275" t="s">
        <v>1338</v>
      </c>
      <c r="AA489" s="313" t="s">
        <v>1338</v>
      </c>
      <c r="AB489">
        <v>2077</v>
      </c>
      <c r="AD489" s="313"/>
    </row>
    <row r="490" spans="2:30">
      <c r="B490" s="26"/>
      <c r="C490" s="63" t="s">
        <v>1927</v>
      </c>
      <c r="D490" s="63" t="s">
        <v>301</v>
      </c>
      <c r="E490" s="313">
        <v>8.75</v>
      </c>
      <c r="F490" s="313">
        <v>2.1875</v>
      </c>
      <c r="G490" s="313">
        <v>1</v>
      </c>
      <c r="H490" s="313"/>
      <c r="I490" s="313"/>
      <c r="J490" s="41" t="s">
        <v>302</v>
      </c>
      <c r="K490" s="313">
        <v>33</v>
      </c>
      <c r="L490" s="313">
        <v>26.75</v>
      </c>
      <c r="M490" s="313">
        <v>18</v>
      </c>
      <c r="N490" s="313">
        <v>2078</v>
      </c>
      <c r="O490" s="41" t="s">
        <v>269</v>
      </c>
      <c r="P490"/>
      <c r="Q490" s="41"/>
      <c r="R490" s="313"/>
      <c r="S490" s="63"/>
      <c r="T490" s="303"/>
      <c r="U490"/>
      <c r="V490"/>
      <c r="W490"/>
      <c r="X490"/>
      <c r="Y490" s="275" t="s">
        <v>269</v>
      </c>
      <c r="AA490" s="313" t="s">
        <v>269</v>
      </c>
      <c r="AB490">
        <v>2078</v>
      </c>
      <c r="AD490" s="313"/>
    </row>
    <row r="491" spans="2:30">
      <c r="B491" s="26"/>
      <c r="C491" s="64" t="s">
        <v>1928</v>
      </c>
      <c r="D491" s="64" t="s">
        <v>306</v>
      </c>
      <c r="E491" s="313">
        <v>8.9375</v>
      </c>
      <c r="F491" s="313">
        <v>2.3125</v>
      </c>
      <c r="G491" s="313">
        <v>0.5625</v>
      </c>
      <c r="H491" s="313"/>
      <c r="I491" s="313"/>
      <c r="J491" s="47" t="s">
        <v>302</v>
      </c>
      <c r="K491" s="313">
        <v>30.75</v>
      </c>
      <c r="L491" s="313">
        <v>25.675000000000001</v>
      </c>
      <c r="M491" s="313">
        <v>21</v>
      </c>
      <c r="N491" s="313">
        <v>2078</v>
      </c>
      <c r="O491" s="47" t="s">
        <v>269</v>
      </c>
      <c r="P491"/>
      <c r="Q491" s="47"/>
      <c r="R491" s="313"/>
      <c r="S491" s="64"/>
      <c r="T491" s="302"/>
      <c r="U491"/>
      <c r="V491"/>
      <c r="W491"/>
      <c r="X491"/>
      <c r="Y491" s="275" t="s">
        <v>269</v>
      </c>
      <c r="AA491" s="313" t="s">
        <v>269</v>
      </c>
      <c r="AB491">
        <v>2078</v>
      </c>
      <c r="AD491" s="313"/>
    </row>
    <row r="492" spans="2:30">
      <c r="B492" s="26"/>
      <c r="C492" s="63" t="s">
        <v>1032</v>
      </c>
      <c r="D492" s="63" t="s">
        <v>301</v>
      </c>
      <c r="E492" s="313">
        <v>8.75</v>
      </c>
      <c r="F492" s="313">
        <v>2.1875</v>
      </c>
      <c r="G492" s="313">
        <v>1</v>
      </c>
      <c r="H492" s="313">
        <v>10.75</v>
      </c>
      <c r="I492" s="313">
        <v>4.1875</v>
      </c>
      <c r="J492" s="41" t="s">
        <v>302</v>
      </c>
      <c r="K492" s="313">
        <v>10.75</v>
      </c>
      <c r="L492" s="313">
        <v>8.375</v>
      </c>
      <c r="M492" s="313">
        <v>2</v>
      </c>
      <c r="N492" s="313">
        <v>2078</v>
      </c>
      <c r="O492" s="41" t="s">
        <v>1338</v>
      </c>
      <c r="P492"/>
      <c r="Q492" s="41"/>
      <c r="R492" s="313"/>
      <c r="S492" s="63" t="s">
        <v>303</v>
      </c>
      <c r="T492" s="303" t="s">
        <v>1033</v>
      </c>
      <c r="U492"/>
      <c r="V492"/>
      <c r="W492"/>
      <c r="X492"/>
      <c r="Y492" s="275" t="s">
        <v>1338</v>
      </c>
      <c r="AA492" s="313" t="s">
        <v>1338</v>
      </c>
      <c r="AB492">
        <v>2078</v>
      </c>
      <c r="AD492" s="313"/>
    </row>
    <row r="493" spans="2:30">
      <c r="B493" s="26"/>
      <c r="C493" s="64" t="s">
        <v>1034</v>
      </c>
      <c r="D493" s="64" t="s">
        <v>306</v>
      </c>
      <c r="E493" s="313">
        <v>8.9375</v>
      </c>
      <c r="F493" s="313">
        <v>2.3125</v>
      </c>
      <c r="G493" s="313">
        <v>0.5625</v>
      </c>
      <c r="H493" s="313">
        <v>10.0625</v>
      </c>
      <c r="I493" s="313">
        <v>3.4375</v>
      </c>
      <c r="J493" s="47" t="s">
        <v>302</v>
      </c>
      <c r="K493" s="313">
        <v>10.0625</v>
      </c>
      <c r="L493" s="313">
        <v>6.875</v>
      </c>
      <c r="M493" s="313">
        <v>2</v>
      </c>
      <c r="N493" s="313">
        <v>2078</v>
      </c>
      <c r="O493" s="47" t="s">
        <v>1338</v>
      </c>
      <c r="P493"/>
      <c r="Q493" s="47"/>
      <c r="R493" s="313"/>
      <c r="S493" s="64" t="s">
        <v>307</v>
      </c>
      <c r="T493" s="302" t="s">
        <v>307</v>
      </c>
      <c r="U493"/>
      <c r="V493"/>
      <c r="W493"/>
      <c r="X493"/>
      <c r="Y493" s="275" t="s">
        <v>1338</v>
      </c>
      <c r="AA493" s="313" t="s">
        <v>1338</v>
      </c>
      <c r="AB493">
        <v>2078</v>
      </c>
      <c r="AD493" s="313"/>
    </row>
    <row r="494" spans="2:30">
      <c r="B494" s="26"/>
      <c r="C494" s="63" t="s">
        <v>1035</v>
      </c>
      <c r="D494" s="63" t="s">
        <v>301</v>
      </c>
      <c r="E494" s="313">
        <v>3.75</v>
      </c>
      <c r="F494" s="313">
        <v>2.875</v>
      </c>
      <c r="G494" s="313">
        <v>1.40625</v>
      </c>
      <c r="H494" s="313">
        <v>6.5625</v>
      </c>
      <c r="I494" s="313">
        <v>5.6875</v>
      </c>
      <c r="J494" s="41" t="s">
        <v>302</v>
      </c>
      <c r="K494" s="313">
        <v>6.5625</v>
      </c>
      <c r="L494" s="313">
        <v>11.375</v>
      </c>
      <c r="M494" s="313">
        <v>2</v>
      </c>
      <c r="N494" s="313">
        <v>2079</v>
      </c>
      <c r="O494" s="41" t="s">
        <v>1338</v>
      </c>
      <c r="P494"/>
      <c r="Q494" s="41"/>
      <c r="R494" s="313"/>
      <c r="S494" s="63" t="s">
        <v>303</v>
      </c>
      <c r="T494" s="303" t="s">
        <v>1036</v>
      </c>
      <c r="U494"/>
      <c r="V494"/>
      <c r="W494"/>
      <c r="X494"/>
      <c r="Y494" s="275" t="s">
        <v>1338</v>
      </c>
      <c r="AA494" s="313" t="s">
        <v>1338</v>
      </c>
      <c r="AB494">
        <v>2079</v>
      </c>
      <c r="AD494" s="313"/>
    </row>
    <row r="495" spans="2:30">
      <c r="B495" s="26"/>
      <c r="C495" s="64" t="s">
        <v>1037</v>
      </c>
      <c r="D495" s="64" t="s">
        <v>306</v>
      </c>
      <c r="E495" s="313">
        <v>3.875</v>
      </c>
      <c r="F495" s="313">
        <v>3</v>
      </c>
      <c r="G495" s="313">
        <v>0.75</v>
      </c>
      <c r="H495" s="313">
        <v>5.375</v>
      </c>
      <c r="I495" s="313">
        <v>4.5</v>
      </c>
      <c r="J495" s="47" t="s">
        <v>302</v>
      </c>
      <c r="K495" s="313">
        <v>5.375</v>
      </c>
      <c r="L495" s="313">
        <v>9</v>
      </c>
      <c r="M495" s="313">
        <v>2</v>
      </c>
      <c r="N495" s="313">
        <v>2079</v>
      </c>
      <c r="O495" s="47" t="s">
        <v>1338</v>
      </c>
      <c r="P495"/>
      <c r="Q495" s="47"/>
      <c r="R495" s="313"/>
      <c r="S495" s="64" t="s">
        <v>307</v>
      </c>
      <c r="T495" s="302" t="s">
        <v>307</v>
      </c>
      <c r="U495"/>
      <c r="V495"/>
      <c r="W495"/>
      <c r="X495"/>
      <c r="Y495" s="275" t="s">
        <v>1338</v>
      </c>
      <c r="AA495" s="313" t="s">
        <v>1338</v>
      </c>
      <c r="AB495">
        <v>2079</v>
      </c>
      <c r="AD495" s="313"/>
    </row>
    <row r="496" spans="2:30">
      <c r="B496" s="26"/>
      <c r="C496" s="63" t="s">
        <v>28</v>
      </c>
      <c r="D496" s="63" t="s">
        <v>301</v>
      </c>
      <c r="E496" s="313">
        <v>3.75</v>
      </c>
      <c r="F496" s="313">
        <v>3</v>
      </c>
      <c r="G496" s="313">
        <v>0.8125</v>
      </c>
      <c r="H496" s="313">
        <v>5.375</v>
      </c>
      <c r="I496" s="313">
        <v>4.625</v>
      </c>
      <c r="J496" s="41" t="s">
        <v>302</v>
      </c>
      <c r="K496" s="313">
        <v>9.25</v>
      </c>
      <c r="L496" s="313">
        <v>5.375</v>
      </c>
      <c r="M496" s="313">
        <v>2</v>
      </c>
      <c r="N496" s="313">
        <v>2081</v>
      </c>
      <c r="O496" s="41" t="s">
        <v>1338</v>
      </c>
      <c r="P496"/>
      <c r="Q496" s="41"/>
      <c r="R496" s="313"/>
      <c r="S496" s="63"/>
      <c r="T496" s="303"/>
      <c r="U496"/>
      <c r="V496"/>
      <c r="W496"/>
      <c r="X496"/>
      <c r="Y496" s="275" t="s">
        <v>1338</v>
      </c>
      <c r="AA496" s="313" t="s">
        <v>1338</v>
      </c>
      <c r="AB496">
        <v>2081</v>
      </c>
      <c r="AD496" s="313"/>
    </row>
    <row r="497" spans="2:30">
      <c r="B497" s="26"/>
      <c r="C497" s="64" t="s">
        <v>27</v>
      </c>
      <c r="D497" s="64" t="s">
        <v>306</v>
      </c>
      <c r="E497" s="313">
        <v>3.875</v>
      </c>
      <c r="F497" s="313">
        <v>3.125</v>
      </c>
      <c r="G497" s="313">
        <v>1.375</v>
      </c>
      <c r="H497" s="313">
        <v>6.625</v>
      </c>
      <c r="I497" s="313">
        <v>5.875</v>
      </c>
      <c r="J497" s="47" t="s">
        <v>302</v>
      </c>
      <c r="K497" s="313">
        <v>11.75</v>
      </c>
      <c r="L497" s="313">
        <v>6.625</v>
      </c>
      <c r="M497" s="313">
        <v>2</v>
      </c>
      <c r="N497" s="313">
        <v>2081</v>
      </c>
      <c r="O497" s="47" t="s">
        <v>1338</v>
      </c>
      <c r="P497"/>
      <c r="Q497" s="47"/>
      <c r="R497" s="313"/>
      <c r="S497" s="64"/>
      <c r="T497" s="302"/>
      <c r="U497"/>
      <c r="V497"/>
      <c r="W497"/>
      <c r="X497"/>
      <c r="Y497" s="275" t="s">
        <v>1338</v>
      </c>
      <c r="AA497" s="313" t="s">
        <v>1338</v>
      </c>
      <c r="AB497">
        <v>2081</v>
      </c>
      <c r="AD497" s="313"/>
    </row>
    <row r="498" spans="2:30">
      <c r="B498" s="26"/>
      <c r="C498" s="63" t="s">
        <v>29</v>
      </c>
      <c r="D498" s="63" t="s">
        <v>489</v>
      </c>
      <c r="E498" s="313">
        <v>3.75</v>
      </c>
      <c r="F498" s="313">
        <v>3</v>
      </c>
      <c r="G498" s="313">
        <v>0.75</v>
      </c>
      <c r="H498" s="313">
        <v>5.25</v>
      </c>
      <c r="I498" s="313">
        <v>4.5</v>
      </c>
      <c r="J498" s="41" t="s">
        <v>302</v>
      </c>
      <c r="K498" s="313">
        <v>9</v>
      </c>
      <c r="L498" s="313">
        <v>5.25</v>
      </c>
      <c r="M498" s="313">
        <v>2</v>
      </c>
      <c r="N498" s="313">
        <v>2081</v>
      </c>
      <c r="O498" s="41" t="s">
        <v>1338</v>
      </c>
      <c r="P498"/>
      <c r="Q498" s="41"/>
      <c r="R498" s="313"/>
      <c r="S498" s="63"/>
      <c r="T498" s="303"/>
      <c r="U498"/>
      <c r="V498"/>
      <c r="W498"/>
      <c r="X498"/>
      <c r="Y498" s="275" t="s">
        <v>1338</v>
      </c>
      <c r="AA498" s="313" t="s">
        <v>1338</v>
      </c>
      <c r="AB498">
        <v>2081</v>
      </c>
      <c r="AD498" s="313"/>
    </row>
    <row r="499" spans="2:30">
      <c r="B499" s="26"/>
      <c r="C499" s="64" t="s">
        <v>2476</v>
      </c>
      <c r="D499" s="64" t="s">
        <v>301</v>
      </c>
      <c r="E499" s="313">
        <v>3.5</v>
      </c>
      <c r="F499" s="313">
        <v>3.5</v>
      </c>
      <c r="G499" s="313">
        <v>1.125</v>
      </c>
      <c r="H499" s="313">
        <v>5.75</v>
      </c>
      <c r="I499" s="313">
        <v>5.75</v>
      </c>
      <c r="J499" s="47" t="s">
        <v>318</v>
      </c>
      <c r="K499" s="313">
        <v>32.625</v>
      </c>
      <c r="L499" s="313">
        <v>23.25</v>
      </c>
      <c r="M499" s="313">
        <v>24</v>
      </c>
      <c r="N499" s="313">
        <v>2082</v>
      </c>
      <c r="O499" s="47" t="s">
        <v>269</v>
      </c>
      <c r="P499">
        <v>44279</v>
      </c>
      <c r="Q499" s="47"/>
      <c r="R499" s="313"/>
      <c r="S499" s="64"/>
      <c r="T499" s="302"/>
      <c r="U499"/>
      <c r="V499"/>
      <c r="W499"/>
      <c r="X499"/>
      <c r="Y499" s="275" t="s">
        <v>269</v>
      </c>
      <c r="AA499" s="313" t="s">
        <v>269</v>
      </c>
      <c r="AB499">
        <v>2082</v>
      </c>
      <c r="AC499" t="s">
        <v>2899</v>
      </c>
      <c r="AD499" s="313" t="s">
        <v>5649</v>
      </c>
    </row>
    <row r="500" spans="2:30">
      <c r="B500" s="26"/>
      <c r="C500" s="63" t="s">
        <v>2548</v>
      </c>
      <c r="D500" s="63" t="s">
        <v>306</v>
      </c>
      <c r="E500" s="313">
        <v>3.625</v>
      </c>
      <c r="F500" s="313">
        <v>3.625</v>
      </c>
      <c r="G500" s="313">
        <v>0.75</v>
      </c>
      <c r="H500" s="313">
        <v>5.125</v>
      </c>
      <c r="I500" s="313">
        <v>5.125</v>
      </c>
      <c r="J500" s="41" t="s">
        <v>302</v>
      </c>
      <c r="K500" s="313">
        <v>10.25</v>
      </c>
      <c r="L500" s="313">
        <v>10.25</v>
      </c>
      <c r="M500" s="313">
        <v>4</v>
      </c>
      <c r="N500" s="313">
        <v>2082</v>
      </c>
      <c r="O500" s="41" t="s">
        <v>1338</v>
      </c>
      <c r="P500"/>
      <c r="Q500" s="41"/>
      <c r="R500" s="313"/>
      <c r="S500" s="63"/>
      <c r="T500" s="303"/>
      <c r="U500"/>
      <c r="V500"/>
      <c r="W500"/>
      <c r="X500"/>
      <c r="Y500" s="275" t="s">
        <v>1338</v>
      </c>
      <c r="AA500" s="313" t="s">
        <v>1338</v>
      </c>
      <c r="AB500">
        <v>2082</v>
      </c>
      <c r="AC500" t="s">
        <v>2899</v>
      </c>
      <c r="AD500" s="313" t="s">
        <v>5649</v>
      </c>
    </row>
    <row r="501" spans="2:30">
      <c r="B501" s="26"/>
      <c r="C501" s="64" t="s">
        <v>2549</v>
      </c>
      <c r="D501" s="64" t="s">
        <v>301</v>
      </c>
      <c r="E501" s="313">
        <v>3.5</v>
      </c>
      <c r="F501" s="313">
        <v>3.5</v>
      </c>
      <c r="G501" s="313">
        <v>1.125</v>
      </c>
      <c r="H501" s="313">
        <v>5.75</v>
      </c>
      <c r="I501" s="313">
        <v>5.75</v>
      </c>
      <c r="J501" s="47" t="s">
        <v>302</v>
      </c>
      <c r="K501" s="313">
        <v>11.5</v>
      </c>
      <c r="L501" s="313">
        <v>5.75</v>
      </c>
      <c r="M501" s="313">
        <v>2</v>
      </c>
      <c r="N501" s="313">
        <v>2082</v>
      </c>
      <c r="O501" s="47" t="s">
        <v>1338</v>
      </c>
      <c r="P501"/>
      <c r="Q501" s="47"/>
      <c r="R501" s="313"/>
      <c r="S501" s="64"/>
      <c r="T501" s="302"/>
      <c r="U501"/>
      <c r="V501"/>
      <c r="W501"/>
      <c r="X501"/>
      <c r="Y501" s="275" t="s">
        <v>1338</v>
      </c>
      <c r="AA501" s="313" t="s">
        <v>1338</v>
      </c>
      <c r="AB501">
        <v>2082</v>
      </c>
      <c r="AC501" t="s">
        <v>2899</v>
      </c>
      <c r="AD501" s="313" t="s">
        <v>5649</v>
      </c>
    </row>
    <row r="502" spans="2:30">
      <c r="B502" s="26"/>
      <c r="C502" s="63" t="s">
        <v>1038</v>
      </c>
      <c r="D502" s="63" t="s">
        <v>301</v>
      </c>
      <c r="E502" s="313">
        <v>6</v>
      </c>
      <c r="F502" s="313">
        <v>1.5</v>
      </c>
      <c r="G502" s="313">
        <v>0.625</v>
      </c>
      <c r="H502" s="313">
        <v>7.25</v>
      </c>
      <c r="I502" s="313">
        <v>2.75</v>
      </c>
      <c r="J502" s="41" t="s">
        <v>302</v>
      </c>
      <c r="K502" s="313">
        <v>7.25</v>
      </c>
      <c r="L502" s="313">
        <v>5.5</v>
      </c>
      <c r="M502" s="313">
        <v>2</v>
      </c>
      <c r="N502" s="313">
        <v>2083</v>
      </c>
      <c r="O502" s="41" t="s">
        <v>1338</v>
      </c>
      <c r="P502"/>
      <c r="Q502" s="41"/>
      <c r="R502" s="313"/>
      <c r="S502" s="63" t="s">
        <v>303</v>
      </c>
      <c r="T502" s="303" t="s">
        <v>1039</v>
      </c>
      <c r="U502"/>
      <c r="V502"/>
      <c r="W502"/>
      <c r="X502"/>
      <c r="Y502" s="275" t="s">
        <v>1338</v>
      </c>
      <c r="AA502" s="313" t="s">
        <v>1338</v>
      </c>
      <c r="AB502">
        <v>2083</v>
      </c>
      <c r="AD502" s="313"/>
    </row>
    <row r="503" spans="2:30">
      <c r="B503" s="26"/>
      <c r="C503" s="259" t="s">
        <v>1040</v>
      </c>
      <c r="D503" s="259" t="s">
        <v>306</v>
      </c>
      <c r="E503" s="313">
        <v>6.1875</v>
      </c>
      <c r="F503" s="313">
        <v>1.625</v>
      </c>
      <c r="G503" s="313">
        <v>0.5</v>
      </c>
      <c r="H503" s="313">
        <v>7.1875</v>
      </c>
      <c r="I503" s="313">
        <v>2.625</v>
      </c>
      <c r="J503" s="47" t="s">
        <v>302</v>
      </c>
      <c r="K503" s="313">
        <v>7.1875</v>
      </c>
      <c r="L503" s="313">
        <v>5.25</v>
      </c>
      <c r="M503" s="313">
        <v>2</v>
      </c>
      <c r="N503" s="313">
        <v>2083</v>
      </c>
      <c r="O503" s="47" t="s">
        <v>1338</v>
      </c>
      <c r="P503"/>
      <c r="Q503" s="47"/>
      <c r="R503" s="313"/>
      <c r="S503" s="64" t="s">
        <v>307</v>
      </c>
      <c r="T503" s="302" t="s">
        <v>307</v>
      </c>
      <c r="U503"/>
      <c r="V503"/>
      <c r="W503"/>
      <c r="X503"/>
      <c r="Y503" s="275" t="s">
        <v>1338</v>
      </c>
      <c r="AA503" s="313" t="s">
        <v>1338</v>
      </c>
      <c r="AB503">
        <v>2083</v>
      </c>
      <c r="AD503" s="313"/>
    </row>
    <row r="504" spans="2:30">
      <c r="B504" s="26"/>
      <c r="C504" s="260" t="s">
        <v>83</v>
      </c>
      <c r="D504" s="260" t="s">
        <v>301</v>
      </c>
      <c r="E504" s="313">
        <v>8.25</v>
      </c>
      <c r="F504" s="313">
        <v>6</v>
      </c>
      <c r="G504" s="313">
        <v>0.75</v>
      </c>
      <c r="H504" s="313">
        <v>9.75</v>
      </c>
      <c r="I504" s="313">
        <v>7.5</v>
      </c>
      <c r="J504" s="41" t="s">
        <v>302</v>
      </c>
      <c r="K504" s="313">
        <v>9.75</v>
      </c>
      <c r="L504" s="313">
        <v>7.5</v>
      </c>
      <c r="M504" s="313">
        <v>1</v>
      </c>
      <c r="N504" s="313">
        <v>2084</v>
      </c>
      <c r="O504" s="41" t="s">
        <v>1338</v>
      </c>
      <c r="P504"/>
      <c r="Q504" s="41"/>
      <c r="R504" s="313"/>
      <c r="S504" s="63"/>
      <c r="T504" s="303"/>
      <c r="U504"/>
      <c r="V504"/>
      <c r="W504"/>
      <c r="X504"/>
      <c r="Y504" s="275" t="s">
        <v>1338</v>
      </c>
      <c r="AA504" s="313" t="s">
        <v>1338</v>
      </c>
      <c r="AB504">
        <v>2084</v>
      </c>
      <c r="AD504" s="313"/>
    </row>
    <row r="505" spans="2:30">
      <c r="B505" s="26"/>
      <c r="C505" s="259" t="s">
        <v>82</v>
      </c>
      <c r="D505" s="259" t="s">
        <v>306</v>
      </c>
      <c r="E505" s="313">
        <v>8.375</v>
      </c>
      <c r="F505" s="313">
        <v>6.125</v>
      </c>
      <c r="G505" s="313">
        <v>0.75</v>
      </c>
      <c r="H505" s="313">
        <v>9.875</v>
      </c>
      <c r="I505" s="313">
        <v>7.625</v>
      </c>
      <c r="J505" s="47" t="s">
        <v>302</v>
      </c>
      <c r="K505" s="313">
        <v>9.875</v>
      </c>
      <c r="L505" s="313">
        <v>7.625</v>
      </c>
      <c r="M505" s="313">
        <v>1</v>
      </c>
      <c r="N505" s="313">
        <v>2084</v>
      </c>
      <c r="O505" s="47" t="s">
        <v>1338</v>
      </c>
      <c r="P505"/>
      <c r="Q505" s="47"/>
      <c r="R505" s="313"/>
      <c r="S505" s="64"/>
      <c r="T505" s="302"/>
      <c r="U505"/>
      <c r="V505"/>
      <c r="W505"/>
      <c r="X505"/>
      <c r="Y505" s="275" t="s">
        <v>1338</v>
      </c>
      <c r="AA505" s="313" t="s">
        <v>1338</v>
      </c>
      <c r="AB505">
        <v>2084</v>
      </c>
      <c r="AD505" s="313"/>
    </row>
    <row r="506" spans="2:30">
      <c r="B506" s="25"/>
      <c r="C506" s="260" t="s">
        <v>1041</v>
      </c>
      <c r="D506" s="260" t="s">
        <v>301</v>
      </c>
      <c r="E506" s="313">
        <v>3.8125</v>
      </c>
      <c r="F506" s="313">
        <v>3.1875</v>
      </c>
      <c r="G506" s="313">
        <v>1</v>
      </c>
      <c r="H506" s="313">
        <v>5.8125</v>
      </c>
      <c r="I506" s="313">
        <v>5.1875</v>
      </c>
      <c r="J506" s="41" t="s">
        <v>302</v>
      </c>
      <c r="K506" s="313">
        <v>5.8125</v>
      </c>
      <c r="L506" s="313">
        <v>10.375</v>
      </c>
      <c r="M506" s="313">
        <v>2</v>
      </c>
      <c r="N506" s="313">
        <v>2085</v>
      </c>
      <c r="O506" s="41" t="s">
        <v>1338</v>
      </c>
      <c r="P506"/>
      <c r="Q506" s="41"/>
      <c r="R506" s="313"/>
      <c r="S506" s="63" t="s">
        <v>303</v>
      </c>
      <c r="T506" s="303" t="s">
        <v>1042</v>
      </c>
      <c r="U506"/>
      <c r="V506"/>
      <c r="W506"/>
      <c r="X506"/>
      <c r="Y506" s="275" t="s">
        <v>1338</v>
      </c>
      <c r="AA506" s="313" t="s">
        <v>1338</v>
      </c>
      <c r="AB506">
        <v>2085</v>
      </c>
      <c r="AD506" s="313"/>
    </row>
    <row r="507" spans="2:30">
      <c r="B507" s="25"/>
      <c r="C507" s="259" t="s">
        <v>1043</v>
      </c>
      <c r="D507" s="259" t="s">
        <v>306</v>
      </c>
      <c r="E507" s="313">
        <v>3.9375</v>
      </c>
      <c r="F507" s="313">
        <v>3.3125</v>
      </c>
      <c r="G507" s="313">
        <v>0.625</v>
      </c>
      <c r="H507" s="313">
        <v>5.1875</v>
      </c>
      <c r="I507" s="313">
        <v>4.5625</v>
      </c>
      <c r="J507" s="47" t="s">
        <v>302</v>
      </c>
      <c r="K507" s="313">
        <v>5.1875</v>
      </c>
      <c r="L507" s="313">
        <v>9.125</v>
      </c>
      <c r="M507" s="313">
        <v>2</v>
      </c>
      <c r="N507" s="313">
        <v>2085</v>
      </c>
      <c r="O507" s="47" t="s">
        <v>1338</v>
      </c>
      <c r="P507"/>
      <c r="Q507" s="47"/>
      <c r="R507" s="313"/>
      <c r="S507" s="64" t="s">
        <v>307</v>
      </c>
      <c r="T507" s="302" t="s">
        <v>307</v>
      </c>
      <c r="U507"/>
      <c r="V507"/>
      <c r="W507"/>
      <c r="X507"/>
      <c r="Y507" s="275" t="s">
        <v>1338</v>
      </c>
      <c r="AA507" s="313" t="s">
        <v>1338</v>
      </c>
      <c r="AB507">
        <v>2085</v>
      </c>
      <c r="AD507" s="313"/>
    </row>
    <row r="508" spans="2:30">
      <c r="B508" s="26"/>
      <c r="C508" s="260" t="s">
        <v>1044</v>
      </c>
      <c r="D508" s="260" t="s">
        <v>301</v>
      </c>
      <c r="E508" s="313">
        <v>7</v>
      </c>
      <c r="F508" s="313">
        <v>4.125</v>
      </c>
      <c r="G508" s="313">
        <v>0.875</v>
      </c>
      <c r="H508" s="313">
        <v>8.75</v>
      </c>
      <c r="I508" s="313">
        <v>5.875</v>
      </c>
      <c r="J508" s="41" t="s">
        <v>302</v>
      </c>
      <c r="K508" s="313">
        <v>8.75</v>
      </c>
      <c r="L508" s="313">
        <v>5.875</v>
      </c>
      <c r="M508" s="313">
        <v>1</v>
      </c>
      <c r="N508" s="313">
        <v>2086</v>
      </c>
      <c r="O508" s="41" t="s">
        <v>1338</v>
      </c>
      <c r="P508"/>
      <c r="Q508" s="41"/>
      <c r="R508" s="313"/>
      <c r="S508" s="63" t="s">
        <v>303</v>
      </c>
      <c r="T508" s="303" t="s">
        <v>1045</v>
      </c>
      <c r="U508"/>
      <c r="V508"/>
      <c r="W508"/>
      <c r="X508"/>
      <c r="Y508" s="275" t="s">
        <v>1338</v>
      </c>
      <c r="AA508" s="313" t="s">
        <v>1338</v>
      </c>
      <c r="AB508">
        <v>2086</v>
      </c>
      <c r="AD508" s="313"/>
    </row>
    <row r="509" spans="2:30">
      <c r="B509" s="26"/>
      <c r="C509" s="64" t="s">
        <v>1046</v>
      </c>
      <c r="D509" s="64" t="s">
        <v>306</v>
      </c>
      <c r="E509" s="313">
        <v>7.1875</v>
      </c>
      <c r="F509" s="313">
        <v>4.25</v>
      </c>
      <c r="G509" s="313">
        <v>0.5625</v>
      </c>
      <c r="H509" s="313">
        <v>8.3125</v>
      </c>
      <c r="I509" s="313">
        <v>5.375</v>
      </c>
      <c r="J509" s="47" t="s">
        <v>302</v>
      </c>
      <c r="K509" s="313">
        <v>8.3125</v>
      </c>
      <c r="L509" s="313">
        <v>5.375</v>
      </c>
      <c r="M509" s="313">
        <v>1</v>
      </c>
      <c r="N509" s="313">
        <v>2086</v>
      </c>
      <c r="O509" s="47" t="s">
        <v>1338</v>
      </c>
      <c r="P509"/>
      <c r="Q509" s="47"/>
      <c r="R509" s="313"/>
      <c r="S509" s="64" t="s">
        <v>307</v>
      </c>
      <c r="T509" s="302" t="s">
        <v>307</v>
      </c>
      <c r="U509"/>
      <c r="V509"/>
      <c r="W509"/>
      <c r="X509"/>
      <c r="Y509" s="275" t="s">
        <v>1338</v>
      </c>
      <c r="AA509" s="313" t="s">
        <v>1338</v>
      </c>
      <c r="AB509">
        <v>2086</v>
      </c>
      <c r="AD509" s="313"/>
    </row>
    <row r="510" spans="2:30">
      <c r="B510" s="26"/>
      <c r="C510" s="63" t="s">
        <v>1941</v>
      </c>
      <c r="D510" s="63" t="s">
        <v>301</v>
      </c>
      <c r="E510" s="313">
        <v>8.5</v>
      </c>
      <c r="F510" s="313">
        <v>2</v>
      </c>
      <c r="G510" s="313">
        <v>1.1299999999999999</v>
      </c>
      <c r="H510" s="313">
        <v>10.75</v>
      </c>
      <c r="I510" s="313">
        <v>4.25</v>
      </c>
      <c r="J510" s="41" t="s">
        <v>302</v>
      </c>
      <c r="K510" s="313">
        <v>10.75</v>
      </c>
      <c r="L510" s="313">
        <v>8.5</v>
      </c>
      <c r="M510" s="313"/>
      <c r="N510" s="313">
        <v>2087</v>
      </c>
      <c r="O510" s="41" t="s">
        <v>269</v>
      </c>
      <c r="P510"/>
      <c r="Q510" s="41"/>
      <c r="R510" s="313"/>
      <c r="S510" s="63"/>
      <c r="T510" s="303"/>
      <c r="U510"/>
      <c r="V510"/>
      <c r="W510"/>
      <c r="X510"/>
      <c r="Y510" s="275" t="s">
        <v>269</v>
      </c>
      <c r="AA510" s="313" t="s">
        <v>269</v>
      </c>
      <c r="AB510">
        <v>2087</v>
      </c>
      <c r="AD510" s="313"/>
    </row>
    <row r="511" spans="2:30">
      <c r="B511" s="26"/>
      <c r="C511" s="64" t="s">
        <v>1940</v>
      </c>
      <c r="D511" s="259" t="s">
        <v>306</v>
      </c>
      <c r="E511" s="313"/>
      <c r="F511" s="313"/>
      <c r="G511" s="313"/>
      <c r="H511" s="313"/>
      <c r="I511" s="313"/>
      <c r="J511" s="47" t="s">
        <v>302</v>
      </c>
      <c r="K511" s="313"/>
      <c r="L511" s="313"/>
      <c r="M511" s="313"/>
      <c r="N511" s="313">
        <v>2087</v>
      </c>
      <c r="O511" s="47" t="s">
        <v>269</v>
      </c>
      <c r="P511"/>
      <c r="Q511" s="47"/>
      <c r="R511" s="313"/>
      <c r="S511" s="64"/>
      <c r="T511" s="302"/>
      <c r="U511"/>
      <c r="V511"/>
      <c r="W511"/>
      <c r="X511"/>
      <c r="Y511" s="275" t="s">
        <v>269</v>
      </c>
      <c r="AA511" s="313" t="s">
        <v>269</v>
      </c>
      <c r="AB511">
        <v>2087</v>
      </c>
      <c r="AD511" s="313"/>
    </row>
    <row r="512" spans="2:30">
      <c r="B512" s="26"/>
      <c r="C512" s="63" t="s">
        <v>1047</v>
      </c>
      <c r="D512" s="260" t="s">
        <v>301</v>
      </c>
      <c r="E512" s="313">
        <v>8.5</v>
      </c>
      <c r="F512" s="313">
        <v>2</v>
      </c>
      <c r="G512" s="313">
        <v>1.125</v>
      </c>
      <c r="H512" s="313">
        <v>10.75</v>
      </c>
      <c r="I512" s="313">
        <v>4.25</v>
      </c>
      <c r="J512" s="41" t="s">
        <v>302</v>
      </c>
      <c r="K512" s="313">
        <v>10.75</v>
      </c>
      <c r="L512" s="313">
        <v>8.5</v>
      </c>
      <c r="M512" s="313">
        <v>2</v>
      </c>
      <c r="N512" s="313">
        <v>2087</v>
      </c>
      <c r="O512" s="41" t="s">
        <v>1338</v>
      </c>
      <c r="P512"/>
      <c r="Q512" s="41"/>
      <c r="R512" s="313"/>
      <c r="S512" s="63" t="s">
        <v>303</v>
      </c>
      <c r="T512" s="303" t="s">
        <v>1048</v>
      </c>
      <c r="U512"/>
      <c r="V512"/>
      <c r="W512"/>
      <c r="X512"/>
      <c r="Y512" s="275" t="s">
        <v>1338</v>
      </c>
      <c r="AA512" s="313" t="s">
        <v>1338</v>
      </c>
      <c r="AB512">
        <v>2087</v>
      </c>
      <c r="AD512" s="313"/>
    </row>
    <row r="513" spans="2:30">
      <c r="B513" s="26"/>
      <c r="C513" s="64" t="s">
        <v>1049</v>
      </c>
      <c r="D513" s="64" t="s">
        <v>306</v>
      </c>
      <c r="E513" s="313">
        <v>8.6875</v>
      </c>
      <c r="F513" s="313">
        <v>2.125</v>
      </c>
      <c r="G513" s="313">
        <v>0.8125</v>
      </c>
      <c r="H513" s="313">
        <v>10.3125</v>
      </c>
      <c r="I513" s="313">
        <v>3.75</v>
      </c>
      <c r="J513" s="47" t="s">
        <v>302</v>
      </c>
      <c r="K513" s="313">
        <v>10.3125</v>
      </c>
      <c r="L513" s="313">
        <v>7.5</v>
      </c>
      <c r="M513" s="313">
        <v>2</v>
      </c>
      <c r="N513" s="313">
        <v>2087</v>
      </c>
      <c r="O513" s="47" t="s">
        <v>1338</v>
      </c>
      <c r="P513"/>
      <c r="Q513" s="47"/>
      <c r="R513" s="313"/>
      <c r="S513" s="64" t="s">
        <v>307</v>
      </c>
      <c r="T513" s="302" t="s">
        <v>307</v>
      </c>
      <c r="U513"/>
      <c r="V513"/>
      <c r="W513"/>
      <c r="X513"/>
      <c r="Y513" s="275" t="s">
        <v>1338</v>
      </c>
      <c r="AA513" s="313" t="s">
        <v>1338</v>
      </c>
      <c r="AB513">
        <v>2087</v>
      </c>
      <c r="AD513" s="313"/>
    </row>
    <row r="514" spans="2:30">
      <c r="B514" s="26"/>
      <c r="C514" s="63" t="s">
        <v>1894</v>
      </c>
      <c r="D514" s="63" t="s">
        <v>301</v>
      </c>
      <c r="E514" s="313">
        <v>3.75</v>
      </c>
      <c r="F514" s="313">
        <v>3.125</v>
      </c>
      <c r="G514" s="313">
        <v>1</v>
      </c>
      <c r="H514" s="313">
        <v>5.75</v>
      </c>
      <c r="I514" s="313">
        <v>5.125</v>
      </c>
      <c r="J514" s="41" t="s">
        <v>302</v>
      </c>
      <c r="K514" s="313">
        <v>34.5</v>
      </c>
      <c r="L514" s="313">
        <v>25.625</v>
      </c>
      <c r="M514" s="313">
        <v>30</v>
      </c>
      <c r="N514" s="313">
        <v>2088</v>
      </c>
      <c r="O514" s="41" t="s">
        <v>269</v>
      </c>
      <c r="P514">
        <v>42606</v>
      </c>
      <c r="Q514" s="41"/>
      <c r="R514" s="313"/>
      <c r="S514" s="63"/>
      <c r="T514" s="303"/>
      <c r="U514"/>
      <c r="V514"/>
      <c r="W514"/>
      <c r="X514"/>
      <c r="Y514" s="275" t="s">
        <v>269</v>
      </c>
      <c r="AA514" s="313" t="s">
        <v>269</v>
      </c>
      <c r="AB514">
        <v>2088</v>
      </c>
      <c r="AC514" t="s">
        <v>2899</v>
      </c>
      <c r="AD514" s="313" t="s">
        <v>5649</v>
      </c>
    </row>
    <row r="515" spans="2:30">
      <c r="B515" s="26"/>
      <c r="C515" s="64" t="s">
        <v>1925</v>
      </c>
      <c r="D515" s="64" t="s">
        <v>306</v>
      </c>
      <c r="E515" s="313">
        <v>3.875</v>
      </c>
      <c r="F515" s="313">
        <v>3.25</v>
      </c>
      <c r="G515" s="313">
        <v>0.75</v>
      </c>
      <c r="H515" s="313">
        <v>5.375</v>
      </c>
      <c r="I515" s="313">
        <v>4.75</v>
      </c>
      <c r="J515" s="47" t="s">
        <v>302</v>
      </c>
      <c r="K515" s="313">
        <v>37.625</v>
      </c>
      <c r="L515" s="313">
        <v>23.75</v>
      </c>
      <c r="M515" s="313">
        <v>35</v>
      </c>
      <c r="N515" s="313">
        <v>2088</v>
      </c>
      <c r="O515" s="47" t="s">
        <v>269</v>
      </c>
      <c r="P515">
        <v>42606</v>
      </c>
      <c r="Q515" s="47"/>
      <c r="R515" s="313"/>
      <c r="S515" s="64"/>
      <c r="T515" s="302"/>
      <c r="U515"/>
      <c r="V515"/>
      <c r="W515"/>
      <c r="X515"/>
      <c r="Y515" s="275" t="s">
        <v>269</v>
      </c>
      <c r="AA515" s="313" t="s">
        <v>269</v>
      </c>
      <c r="AB515">
        <v>2088</v>
      </c>
      <c r="AC515" t="s">
        <v>2899</v>
      </c>
      <c r="AD515" s="313" t="s">
        <v>5649</v>
      </c>
    </row>
    <row r="516" spans="2:30">
      <c r="B516" s="26"/>
      <c r="C516" s="63" t="s">
        <v>2706</v>
      </c>
      <c r="D516" s="63" t="s">
        <v>301</v>
      </c>
      <c r="E516" s="313">
        <v>3.75</v>
      </c>
      <c r="F516" s="313">
        <v>3.125</v>
      </c>
      <c r="G516" s="313">
        <v>1</v>
      </c>
      <c r="H516" s="313">
        <v>5.75</v>
      </c>
      <c r="I516" s="313">
        <v>5.125</v>
      </c>
      <c r="J516" s="41" t="s">
        <v>318</v>
      </c>
      <c r="K516" s="313">
        <v>33.375</v>
      </c>
      <c r="L516" s="313">
        <v>25.625</v>
      </c>
      <c r="M516" s="313">
        <v>30</v>
      </c>
      <c r="N516" s="313">
        <v>2088</v>
      </c>
      <c r="O516" s="41" t="s">
        <v>269</v>
      </c>
      <c r="P516">
        <v>44048</v>
      </c>
      <c r="Q516" s="41"/>
      <c r="R516" s="313"/>
      <c r="S516" s="63"/>
      <c r="T516" s="303"/>
      <c r="U516"/>
      <c r="V516"/>
      <c r="W516"/>
      <c r="X516"/>
      <c r="Y516" s="275" t="s">
        <v>269</v>
      </c>
      <c r="AA516" s="313" t="s">
        <v>269</v>
      </c>
      <c r="AB516">
        <v>2088</v>
      </c>
      <c r="AC516" t="s">
        <v>2899</v>
      </c>
      <c r="AD516" s="313" t="s">
        <v>5649</v>
      </c>
    </row>
    <row r="517" spans="2:30">
      <c r="B517" s="26"/>
      <c r="C517" s="64" t="s">
        <v>1050</v>
      </c>
      <c r="D517" s="64" t="s">
        <v>301</v>
      </c>
      <c r="E517" s="313">
        <v>3.75</v>
      </c>
      <c r="F517" s="313">
        <v>3.125</v>
      </c>
      <c r="G517" s="313">
        <v>1</v>
      </c>
      <c r="H517" s="313">
        <v>5.75</v>
      </c>
      <c r="I517" s="313">
        <v>5.125</v>
      </c>
      <c r="J517" s="47" t="s">
        <v>302</v>
      </c>
      <c r="K517" s="313">
        <v>5.75</v>
      </c>
      <c r="L517" s="313">
        <v>10.25</v>
      </c>
      <c r="M517" s="313">
        <v>2</v>
      </c>
      <c r="N517" s="313">
        <v>2088</v>
      </c>
      <c r="O517" s="47" t="s">
        <v>1338</v>
      </c>
      <c r="P517"/>
      <c r="Q517" s="47"/>
      <c r="R517" s="313"/>
      <c r="S517" s="64" t="s">
        <v>303</v>
      </c>
      <c r="T517" s="302" t="s">
        <v>1051</v>
      </c>
      <c r="U517"/>
      <c r="V517"/>
      <c r="W517"/>
      <c r="X517"/>
      <c r="Y517" s="275" t="s">
        <v>1338</v>
      </c>
      <c r="AA517" s="313" t="s">
        <v>1338</v>
      </c>
      <c r="AB517">
        <v>2088</v>
      </c>
      <c r="AC517" t="s">
        <v>2899</v>
      </c>
      <c r="AD517" s="313" t="s">
        <v>5649</v>
      </c>
    </row>
    <row r="518" spans="2:30">
      <c r="B518" s="26"/>
      <c r="C518" s="63" t="s">
        <v>1052</v>
      </c>
      <c r="D518" s="63" t="s">
        <v>306</v>
      </c>
      <c r="E518" s="313">
        <v>3.875</v>
      </c>
      <c r="F518" s="313">
        <v>3.25</v>
      </c>
      <c r="G518" s="313">
        <v>0.75</v>
      </c>
      <c r="H518" s="313">
        <v>5.375</v>
      </c>
      <c r="I518" s="313">
        <v>4.75</v>
      </c>
      <c r="J518" s="41" t="s">
        <v>302</v>
      </c>
      <c r="K518" s="313">
        <v>5.375</v>
      </c>
      <c r="L518" s="313">
        <v>9.5</v>
      </c>
      <c r="M518" s="313">
        <v>2</v>
      </c>
      <c r="N518" s="313">
        <v>2088</v>
      </c>
      <c r="O518" s="41" t="s">
        <v>1338</v>
      </c>
      <c r="P518"/>
      <c r="Q518" s="41"/>
      <c r="R518" s="313"/>
      <c r="S518" s="63" t="s">
        <v>307</v>
      </c>
      <c r="T518" s="303" t="s">
        <v>307</v>
      </c>
      <c r="U518"/>
      <c r="V518"/>
      <c r="W518"/>
      <c r="X518"/>
      <c r="Y518" s="275" t="s">
        <v>1338</v>
      </c>
      <c r="AA518" s="313" t="s">
        <v>1338</v>
      </c>
      <c r="AB518">
        <v>2088</v>
      </c>
      <c r="AC518" t="s">
        <v>2899</v>
      </c>
      <c r="AD518" s="313" t="s">
        <v>5649</v>
      </c>
    </row>
    <row r="519" spans="2:30">
      <c r="B519" s="26"/>
      <c r="C519" s="64" t="s">
        <v>1848</v>
      </c>
      <c r="D519" s="64" t="s">
        <v>306</v>
      </c>
      <c r="E519" s="313">
        <v>3.96875</v>
      </c>
      <c r="F519" s="313">
        <v>3.96875</v>
      </c>
      <c r="G519" s="313">
        <v>0.75</v>
      </c>
      <c r="H519" s="313">
        <v>5.46875</v>
      </c>
      <c r="I519" s="313">
        <v>5.46875</v>
      </c>
      <c r="J519" s="47" t="s">
        <v>302</v>
      </c>
      <c r="K519" s="313">
        <v>5.46875</v>
      </c>
      <c r="L519" s="313">
        <v>5.46875</v>
      </c>
      <c r="M519" s="313">
        <v>1</v>
      </c>
      <c r="N519" s="313">
        <v>2088</v>
      </c>
      <c r="O519" s="47" t="s">
        <v>1338</v>
      </c>
      <c r="P519"/>
      <c r="Q519" s="47"/>
      <c r="R519" s="313"/>
      <c r="S519" s="64"/>
      <c r="T519" s="302"/>
      <c r="U519"/>
      <c r="V519"/>
      <c r="W519"/>
      <c r="X519"/>
      <c r="Y519" s="275" t="s">
        <v>1338</v>
      </c>
      <c r="AA519" s="313" t="s">
        <v>1338</v>
      </c>
      <c r="AB519">
        <v>2088</v>
      </c>
      <c r="AC519" t="s">
        <v>2899</v>
      </c>
      <c r="AD519" s="313" t="s">
        <v>5649</v>
      </c>
    </row>
    <row r="520" spans="2:30">
      <c r="B520" s="26"/>
      <c r="C520" s="63" t="s">
        <v>1999</v>
      </c>
      <c r="D520" s="63" t="s">
        <v>301</v>
      </c>
      <c r="E520" s="313">
        <v>3.75</v>
      </c>
      <c r="F520" s="313">
        <v>3.125</v>
      </c>
      <c r="G520" s="313">
        <v>2</v>
      </c>
      <c r="H520" s="313">
        <v>7.75</v>
      </c>
      <c r="I520" s="313">
        <v>7.125</v>
      </c>
      <c r="J520" s="41" t="s">
        <v>302</v>
      </c>
      <c r="K520" s="313">
        <v>7.125</v>
      </c>
      <c r="L520" s="313">
        <v>7.75</v>
      </c>
      <c r="M520" s="313">
        <v>1</v>
      </c>
      <c r="N520" s="313">
        <v>2088</v>
      </c>
      <c r="O520" s="41" t="s">
        <v>1338</v>
      </c>
      <c r="P520"/>
      <c r="Q520" s="41"/>
      <c r="R520" s="313"/>
      <c r="S520" s="63"/>
      <c r="T520" s="303"/>
      <c r="U520"/>
      <c r="V520"/>
      <c r="W520"/>
      <c r="X520"/>
      <c r="Y520" s="275" t="s">
        <v>1338</v>
      </c>
      <c r="AA520" s="313" t="s">
        <v>1338</v>
      </c>
      <c r="AB520">
        <v>2088</v>
      </c>
      <c r="AC520" t="s">
        <v>2899</v>
      </c>
      <c r="AD520" s="313" t="s">
        <v>5649</v>
      </c>
    </row>
    <row r="521" spans="2:30">
      <c r="B521" s="26"/>
      <c r="C521" s="64" t="s">
        <v>54</v>
      </c>
      <c r="D521" s="64" t="s">
        <v>301</v>
      </c>
      <c r="E521" s="313">
        <v>5</v>
      </c>
      <c r="F521" s="313">
        <v>3.5</v>
      </c>
      <c r="G521" s="313">
        <v>1</v>
      </c>
      <c r="H521" s="313">
        <v>7</v>
      </c>
      <c r="I521" s="313">
        <v>5.5</v>
      </c>
      <c r="J521" s="47" t="s">
        <v>302</v>
      </c>
      <c r="K521" s="313">
        <v>38</v>
      </c>
      <c r="L521" s="313">
        <v>23</v>
      </c>
      <c r="M521" s="313">
        <v>20</v>
      </c>
      <c r="N521" s="313">
        <v>2089</v>
      </c>
      <c r="O521" s="47" t="s">
        <v>269</v>
      </c>
      <c r="P521"/>
      <c r="Q521" s="47"/>
      <c r="R521" s="313"/>
      <c r="S521" s="64"/>
      <c r="T521" s="302"/>
      <c r="U521"/>
      <c r="V521"/>
      <c r="W521"/>
      <c r="X521"/>
      <c r="Y521" s="275" t="s">
        <v>269</v>
      </c>
      <c r="AA521" s="313" t="s">
        <v>269</v>
      </c>
      <c r="AB521">
        <v>2089</v>
      </c>
      <c r="AD521" s="313"/>
    </row>
    <row r="522" spans="2:30">
      <c r="B522" s="26"/>
      <c r="C522" s="63" t="s">
        <v>53</v>
      </c>
      <c r="D522" s="63" t="s">
        <v>306</v>
      </c>
      <c r="E522" s="313">
        <v>5.1875</v>
      </c>
      <c r="F522" s="313">
        <v>3.625</v>
      </c>
      <c r="G522" s="313">
        <v>0.75</v>
      </c>
      <c r="H522" s="313">
        <v>6.6875</v>
      </c>
      <c r="I522" s="313">
        <v>5.125</v>
      </c>
      <c r="J522" s="41" t="s">
        <v>302</v>
      </c>
      <c r="K522" s="313">
        <v>35</v>
      </c>
      <c r="L522" s="313">
        <v>27</v>
      </c>
      <c r="M522" s="313">
        <v>25</v>
      </c>
      <c r="N522" s="313">
        <v>2089</v>
      </c>
      <c r="O522" s="41" t="s">
        <v>269</v>
      </c>
      <c r="P522"/>
      <c r="Q522" s="41"/>
      <c r="R522" s="313"/>
      <c r="S522" s="63"/>
      <c r="T522" s="303"/>
      <c r="U522"/>
      <c r="V522"/>
      <c r="W522"/>
      <c r="X522"/>
      <c r="Y522" s="275" t="s">
        <v>269</v>
      </c>
      <c r="AA522" s="313" t="s">
        <v>269</v>
      </c>
      <c r="AB522">
        <v>2089</v>
      </c>
      <c r="AD522" s="313"/>
    </row>
    <row r="523" spans="2:30">
      <c r="B523" s="26"/>
      <c r="C523" s="64" t="s">
        <v>1053</v>
      </c>
      <c r="D523" s="64" t="s">
        <v>301</v>
      </c>
      <c r="E523" s="313">
        <v>5</v>
      </c>
      <c r="F523" s="313">
        <v>3.5</v>
      </c>
      <c r="G523" s="313">
        <v>1</v>
      </c>
      <c r="H523" s="313">
        <v>7</v>
      </c>
      <c r="I523" s="313">
        <v>5.5</v>
      </c>
      <c r="J523" s="47" t="s">
        <v>302</v>
      </c>
      <c r="K523" s="313">
        <v>7</v>
      </c>
      <c r="L523" s="313">
        <v>11</v>
      </c>
      <c r="M523" s="313">
        <v>2</v>
      </c>
      <c r="N523" s="313">
        <v>2089</v>
      </c>
      <c r="O523" s="47" t="s">
        <v>1338</v>
      </c>
      <c r="P523"/>
      <c r="Q523" s="47"/>
      <c r="R523" s="313"/>
      <c r="S523" s="64" t="s">
        <v>303</v>
      </c>
      <c r="T523" s="302" t="s">
        <v>1054</v>
      </c>
      <c r="U523"/>
      <c r="V523"/>
      <c r="W523"/>
      <c r="X523"/>
      <c r="Y523" s="275" t="s">
        <v>1338</v>
      </c>
      <c r="AA523" s="313" t="s">
        <v>1338</v>
      </c>
      <c r="AB523">
        <v>2089</v>
      </c>
      <c r="AD523" s="313"/>
    </row>
    <row r="524" spans="2:30">
      <c r="B524" s="26"/>
      <c r="C524" s="63" t="s">
        <v>1055</v>
      </c>
      <c r="D524" s="63" t="s">
        <v>306</v>
      </c>
      <c r="E524" s="313">
        <v>5.1875</v>
      </c>
      <c r="F524" s="313">
        <v>3.625</v>
      </c>
      <c r="G524" s="313">
        <v>0.75</v>
      </c>
      <c r="H524" s="313">
        <v>6.6875</v>
      </c>
      <c r="I524" s="313">
        <v>5.125</v>
      </c>
      <c r="J524" s="41" t="s">
        <v>302</v>
      </c>
      <c r="K524" s="313">
        <v>6.6875</v>
      </c>
      <c r="L524" s="313">
        <v>10.25</v>
      </c>
      <c r="M524" s="313">
        <v>2</v>
      </c>
      <c r="N524" s="313">
        <v>2089</v>
      </c>
      <c r="O524" s="41" t="s">
        <v>1338</v>
      </c>
      <c r="P524"/>
      <c r="Q524" s="41"/>
      <c r="R524" s="313"/>
      <c r="S524" s="63" t="s">
        <v>307</v>
      </c>
      <c r="T524" s="303" t="s">
        <v>307</v>
      </c>
      <c r="U524"/>
      <c r="V524"/>
      <c r="W524"/>
      <c r="X524"/>
      <c r="Y524" s="275" t="s">
        <v>1338</v>
      </c>
      <c r="AA524" s="313" t="s">
        <v>1338</v>
      </c>
      <c r="AB524">
        <v>2089</v>
      </c>
      <c r="AD524" s="313"/>
    </row>
    <row r="525" spans="2:30">
      <c r="B525" s="26"/>
      <c r="C525" s="64" t="s">
        <v>1056</v>
      </c>
      <c r="D525" s="64" t="s">
        <v>301</v>
      </c>
      <c r="E525" s="313">
        <v>11</v>
      </c>
      <c r="F525" s="313">
        <v>2.1875</v>
      </c>
      <c r="G525" s="313">
        <v>0.75</v>
      </c>
      <c r="H525" s="313">
        <v>12.5</v>
      </c>
      <c r="I525" s="313">
        <v>3.6875</v>
      </c>
      <c r="J525" s="47" t="s">
        <v>302</v>
      </c>
      <c r="K525" s="313">
        <v>12.5</v>
      </c>
      <c r="L525" s="313">
        <v>7.375</v>
      </c>
      <c r="M525" s="313">
        <v>2</v>
      </c>
      <c r="N525" s="313">
        <v>2090</v>
      </c>
      <c r="O525" s="47" t="s">
        <v>1338</v>
      </c>
      <c r="P525"/>
      <c r="Q525" s="47"/>
      <c r="R525" s="313"/>
      <c r="S525" s="64" t="s">
        <v>303</v>
      </c>
      <c r="T525" s="302" t="s">
        <v>1057</v>
      </c>
      <c r="U525"/>
      <c r="V525"/>
      <c r="W525"/>
      <c r="X525"/>
      <c r="Y525" s="275" t="s">
        <v>1338</v>
      </c>
      <c r="AA525" s="313" t="s">
        <v>1338</v>
      </c>
      <c r="AB525">
        <v>2090</v>
      </c>
      <c r="AD525" s="313"/>
    </row>
    <row r="526" spans="2:30">
      <c r="B526" s="26"/>
      <c r="C526" s="63" t="s">
        <v>1058</v>
      </c>
      <c r="D526" s="63" t="s">
        <v>306</v>
      </c>
      <c r="E526" s="313">
        <v>11.1875</v>
      </c>
      <c r="F526" s="313">
        <v>2.25</v>
      </c>
      <c r="G526" s="313">
        <v>0.625</v>
      </c>
      <c r="H526" s="313">
        <v>12.4375</v>
      </c>
      <c r="I526" s="313">
        <v>3.5</v>
      </c>
      <c r="J526" s="41" t="s">
        <v>302</v>
      </c>
      <c r="K526" s="313">
        <v>12.4375</v>
      </c>
      <c r="L526" s="313">
        <v>7</v>
      </c>
      <c r="M526" s="313">
        <v>2</v>
      </c>
      <c r="N526" s="313">
        <v>2090</v>
      </c>
      <c r="O526" s="41" t="s">
        <v>1338</v>
      </c>
      <c r="P526"/>
      <c r="Q526" s="41"/>
      <c r="R526" s="313"/>
      <c r="S526" s="63" t="s">
        <v>307</v>
      </c>
      <c r="T526" s="303" t="s">
        <v>307</v>
      </c>
      <c r="U526"/>
      <c r="V526"/>
      <c r="W526"/>
      <c r="X526"/>
      <c r="Y526" s="275" t="s">
        <v>1338</v>
      </c>
      <c r="AA526" s="313" t="s">
        <v>1338</v>
      </c>
      <c r="AB526">
        <v>2090</v>
      </c>
      <c r="AD526" s="313"/>
    </row>
    <row r="527" spans="2:30">
      <c r="B527" s="26"/>
      <c r="C527" s="64" t="s">
        <v>39</v>
      </c>
      <c r="D527" s="64" t="s">
        <v>301</v>
      </c>
      <c r="E527" s="313">
        <v>11</v>
      </c>
      <c r="F527" s="313">
        <v>2.1875</v>
      </c>
      <c r="G527" s="313">
        <v>1</v>
      </c>
      <c r="H527" s="313">
        <v>13</v>
      </c>
      <c r="I527" s="313">
        <v>4.1875</v>
      </c>
      <c r="J527" s="47" t="s">
        <v>302</v>
      </c>
      <c r="K527" s="313">
        <v>13</v>
      </c>
      <c r="L527" s="313">
        <v>8.375</v>
      </c>
      <c r="M527" s="313">
        <v>2</v>
      </c>
      <c r="N527" s="313">
        <v>2090</v>
      </c>
      <c r="O527" s="47" t="s">
        <v>1338</v>
      </c>
      <c r="P527"/>
      <c r="Q527" s="47"/>
      <c r="R527" s="313"/>
      <c r="S527" s="64"/>
      <c r="T527" s="302"/>
      <c r="U527"/>
      <c r="V527"/>
      <c r="W527"/>
      <c r="X527"/>
      <c r="Y527" s="275" t="s">
        <v>1338</v>
      </c>
      <c r="AA527" s="313" t="s">
        <v>1338</v>
      </c>
      <c r="AB527">
        <v>2090</v>
      </c>
      <c r="AD527" s="313"/>
    </row>
    <row r="528" spans="2:30">
      <c r="B528" s="26"/>
      <c r="C528" s="63" t="s">
        <v>2021</v>
      </c>
      <c r="D528" s="63" t="s">
        <v>262</v>
      </c>
      <c r="E528" s="313">
        <v>17.25</v>
      </c>
      <c r="F528" s="313">
        <v>11.75</v>
      </c>
      <c r="G528" s="313">
        <v>0.01</v>
      </c>
      <c r="H528" s="313">
        <v>17.25</v>
      </c>
      <c r="I528" s="313">
        <v>11.75</v>
      </c>
      <c r="J528" s="41" t="s">
        <v>302</v>
      </c>
      <c r="K528" s="313">
        <v>17.25</v>
      </c>
      <c r="L528" s="313">
        <v>11.75</v>
      </c>
      <c r="M528" s="313">
        <v>1</v>
      </c>
      <c r="N528" s="313">
        <v>2094</v>
      </c>
      <c r="O528" s="41" t="s">
        <v>1338</v>
      </c>
      <c r="P528"/>
      <c r="Q528" s="41"/>
      <c r="R528" s="313"/>
      <c r="S528" s="63"/>
      <c r="T528" s="303"/>
      <c r="U528"/>
      <c r="V528"/>
      <c r="W528"/>
      <c r="X528"/>
      <c r="Y528" s="275" t="s">
        <v>1338</v>
      </c>
      <c r="AA528" s="313" t="s">
        <v>1338</v>
      </c>
      <c r="AB528">
        <v>2094</v>
      </c>
      <c r="AD528" s="313"/>
    </row>
    <row r="529" spans="2:30">
      <c r="B529" s="26"/>
      <c r="C529" s="64" t="s">
        <v>1059</v>
      </c>
      <c r="D529" s="64" t="s">
        <v>301</v>
      </c>
      <c r="E529" s="313">
        <v>6.625</v>
      </c>
      <c r="F529" s="313">
        <v>5</v>
      </c>
      <c r="G529" s="313">
        <v>1</v>
      </c>
      <c r="H529" s="313">
        <v>8.625</v>
      </c>
      <c r="I529" s="313">
        <v>7</v>
      </c>
      <c r="J529" s="47" t="s">
        <v>302</v>
      </c>
      <c r="K529" s="313">
        <v>8.625</v>
      </c>
      <c r="L529" s="313">
        <v>14</v>
      </c>
      <c r="M529" s="313">
        <v>2</v>
      </c>
      <c r="N529" s="313">
        <v>2096</v>
      </c>
      <c r="O529" s="47" t="s">
        <v>1338</v>
      </c>
      <c r="P529"/>
      <c r="Q529" s="47"/>
      <c r="R529" s="313"/>
      <c r="S529" s="64" t="s">
        <v>303</v>
      </c>
      <c r="T529" s="302" t="s">
        <v>1060</v>
      </c>
      <c r="U529"/>
      <c r="V529"/>
      <c r="W529"/>
      <c r="X529"/>
      <c r="Y529" s="275" t="s">
        <v>1338</v>
      </c>
      <c r="AA529" s="313" t="s">
        <v>1338</v>
      </c>
      <c r="AB529">
        <v>2096</v>
      </c>
      <c r="AD529" s="313"/>
    </row>
    <row r="530" spans="2:30">
      <c r="B530" s="26"/>
      <c r="C530" s="63" t="s">
        <v>1061</v>
      </c>
      <c r="D530" s="63" t="s">
        <v>306</v>
      </c>
      <c r="E530" s="313">
        <v>6.8125</v>
      </c>
      <c r="F530" s="313">
        <v>5.1875</v>
      </c>
      <c r="G530" s="313">
        <v>0.625</v>
      </c>
      <c r="H530" s="313">
        <v>8.0625</v>
      </c>
      <c r="I530" s="313">
        <v>6.4375</v>
      </c>
      <c r="J530" s="41" t="s">
        <v>302</v>
      </c>
      <c r="K530" s="313">
        <v>8.0625</v>
      </c>
      <c r="L530" s="313">
        <v>12.875</v>
      </c>
      <c r="M530" s="313">
        <v>2</v>
      </c>
      <c r="N530" s="313">
        <v>2096</v>
      </c>
      <c r="O530" s="41" t="s">
        <v>1338</v>
      </c>
      <c r="P530"/>
      <c r="Q530" s="41"/>
      <c r="R530" s="313"/>
      <c r="S530" s="63" t="s">
        <v>307</v>
      </c>
      <c r="T530" s="303" t="s">
        <v>307</v>
      </c>
      <c r="U530"/>
      <c r="V530"/>
      <c r="W530"/>
      <c r="X530"/>
      <c r="Y530" s="275" t="s">
        <v>1338</v>
      </c>
      <c r="AA530" s="313" t="s">
        <v>1338</v>
      </c>
      <c r="AB530">
        <v>2096</v>
      </c>
      <c r="AD530" s="313"/>
    </row>
    <row r="531" spans="2:30">
      <c r="B531" s="26"/>
      <c r="C531" s="64" t="s">
        <v>1062</v>
      </c>
      <c r="D531" s="64" t="s">
        <v>301</v>
      </c>
      <c r="E531" s="313">
        <v>6.5625</v>
      </c>
      <c r="F531" s="313">
        <v>5.375</v>
      </c>
      <c r="G531" s="313">
        <v>0.625</v>
      </c>
      <c r="H531" s="313">
        <v>7.8125</v>
      </c>
      <c r="I531" s="313">
        <v>6.625</v>
      </c>
      <c r="J531" s="47" t="s">
        <v>302</v>
      </c>
      <c r="K531" s="313">
        <v>7.8125</v>
      </c>
      <c r="L531" s="313">
        <v>6.625</v>
      </c>
      <c r="M531" s="313">
        <v>1</v>
      </c>
      <c r="N531" s="313">
        <v>2097</v>
      </c>
      <c r="O531" s="47" t="s">
        <v>1338</v>
      </c>
      <c r="P531"/>
      <c r="Q531" s="47"/>
      <c r="R531" s="313"/>
      <c r="S531" s="64" t="s">
        <v>309</v>
      </c>
      <c r="T531" s="302" t="s">
        <v>1063</v>
      </c>
      <c r="U531"/>
      <c r="V531"/>
      <c r="W531"/>
      <c r="X531"/>
      <c r="Y531" s="275" t="s">
        <v>1338</v>
      </c>
      <c r="AA531" s="313" t="s">
        <v>1338</v>
      </c>
      <c r="AB531">
        <v>2097</v>
      </c>
      <c r="AD531" s="313"/>
    </row>
    <row r="532" spans="2:30">
      <c r="B532" s="26"/>
      <c r="C532" s="63" t="s">
        <v>1064</v>
      </c>
      <c r="D532" s="63" t="s">
        <v>301</v>
      </c>
      <c r="E532" s="313">
        <v>2</v>
      </c>
      <c r="F532" s="313">
        <v>2</v>
      </c>
      <c r="G532" s="313">
        <v>0.625</v>
      </c>
      <c r="H532" s="313">
        <v>3.25</v>
      </c>
      <c r="I532" s="313">
        <v>3.25</v>
      </c>
      <c r="J532" s="41" t="s">
        <v>302</v>
      </c>
      <c r="K532" s="313">
        <v>6.5</v>
      </c>
      <c r="L532" s="313">
        <v>6.5</v>
      </c>
      <c r="M532" s="313">
        <v>4</v>
      </c>
      <c r="N532" s="313">
        <v>2098</v>
      </c>
      <c r="O532" s="41" t="s">
        <v>1338</v>
      </c>
      <c r="P532"/>
      <c r="Q532" s="41"/>
      <c r="R532" s="313"/>
      <c r="S532" s="63" t="s">
        <v>309</v>
      </c>
      <c r="T532" s="303" t="s">
        <v>1065</v>
      </c>
      <c r="U532"/>
      <c r="V532"/>
      <c r="W532"/>
      <c r="X532"/>
      <c r="Y532" s="275" t="s">
        <v>1338</v>
      </c>
      <c r="AA532" s="313" t="s">
        <v>1338</v>
      </c>
      <c r="AB532">
        <v>2098</v>
      </c>
      <c r="AD532" s="313"/>
    </row>
    <row r="533" spans="2:30">
      <c r="B533" s="26"/>
      <c r="C533" s="64" t="s">
        <v>1066</v>
      </c>
      <c r="D533" s="64" t="s">
        <v>301</v>
      </c>
      <c r="E533" s="313">
        <v>2.375</v>
      </c>
      <c r="F533" s="313">
        <v>2.125</v>
      </c>
      <c r="G533" s="313">
        <v>0.625</v>
      </c>
      <c r="H533" s="313">
        <v>3.625</v>
      </c>
      <c r="I533" s="313">
        <v>3.375</v>
      </c>
      <c r="J533" s="47" t="s">
        <v>302</v>
      </c>
      <c r="K533" s="313">
        <v>7.25</v>
      </c>
      <c r="L533" s="313">
        <v>6.75</v>
      </c>
      <c r="M533" s="313">
        <v>4</v>
      </c>
      <c r="N533" s="313">
        <v>2099</v>
      </c>
      <c r="O533" s="47" t="s">
        <v>1338</v>
      </c>
      <c r="P533"/>
      <c r="Q533" s="47"/>
      <c r="R533" s="313"/>
      <c r="S533" s="64" t="s">
        <v>309</v>
      </c>
      <c r="T533" s="302" t="s">
        <v>1069</v>
      </c>
      <c r="U533"/>
      <c r="V533"/>
      <c r="W533"/>
      <c r="X533"/>
      <c r="Y533" s="275" t="s">
        <v>1338</v>
      </c>
      <c r="AA533" s="313" t="s">
        <v>1338</v>
      </c>
      <c r="AB533">
        <v>2099</v>
      </c>
      <c r="AD533" s="313"/>
    </row>
    <row r="534" spans="2:30">
      <c r="B534" s="26"/>
      <c r="C534" s="63" t="s">
        <v>2031</v>
      </c>
      <c r="D534" s="63" t="s">
        <v>301</v>
      </c>
      <c r="E534" s="313">
        <v>4.75</v>
      </c>
      <c r="F534" s="313">
        <v>4.75</v>
      </c>
      <c r="G534" s="313">
        <v>1</v>
      </c>
      <c r="H534" s="313">
        <v>6.75</v>
      </c>
      <c r="I534" s="313">
        <v>6.75</v>
      </c>
      <c r="J534" s="41" t="s">
        <v>302</v>
      </c>
      <c r="K534" s="313">
        <v>6.75</v>
      </c>
      <c r="L534" s="313">
        <v>6.75</v>
      </c>
      <c r="M534" s="313">
        <v>1</v>
      </c>
      <c r="N534" s="313">
        <v>2103</v>
      </c>
      <c r="O534" s="41" t="s">
        <v>1338</v>
      </c>
      <c r="P534"/>
      <c r="Q534" s="41"/>
      <c r="R534" s="313"/>
      <c r="S534" s="63"/>
      <c r="T534" s="303"/>
      <c r="U534"/>
      <c r="V534"/>
      <c r="W534"/>
      <c r="X534"/>
      <c r="Y534" s="275" t="s">
        <v>1338</v>
      </c>
      <c r="AA534" s="313" t="s">
        <v>1338</v>
      </c>
      <c r="AB534">
        <v>2103</v>
      </c>
      <c r="AD534" s="313"/>
    </row>
    <row r="535" spans="2:30">
      <c r="B535" s="26"/>
      <c r="C535" s="64" t="s">
        <v>2030</v>
      </c>
      <c r="D535" s="64" t="s">
        <v>306</v>
      </c>
      <c r="E535" s="313">
        <v>4.875</v>
      </c>
      <c r="F535" s="313">
        <v>4.875</v>
      </c>
      <c r="G535" s="313">
        <v>2.125</v>
      </c>
      <c r="H535" s="313">
        <v>9.125</v>
      </c>
      <c r="I535" s="313">
        <v>9.125</v>
      </c>
      <c r="J535" s="47" t="s">
        <v>302</v>
      </c>
      <c r="K535" s="313">
        <v>9.125</v>
      </c>
      <c r="L535" s="313">
        <v>9.125</v>
      </c>
      <c r="M535" s="313">
        <v>1</v>
      </c>
      <c r="N535" s="313">
        <v>2103</v>
      </c>
      <c r="O535" s="47" t="s">
        <v>1338</v>
      </c>
      <c r="P535"/>
      <c r="Q535" s="47"/>
      <c r="R535" s="313"/>
      <c r="S535" s="64"/>
      <c r="T535" s="302"/>
      <c r="U535"/>
      <c r="V535"/>
      <c r="W535"/>
      <c r="X535"/>
      <c r="Y535" s="275" t="s">
        <v>1338</v>
      </c>
      <c r="AA535" s="313" t="s">
        <v>1338</v>
      </c>
      <c r="AB535">
        <v>2103</v>
      </c>
      <c r="AD535" s="313"/>
    </row>
    <row r="536" spans="2:30">
      <c r="B536" s="26"/>
      <c r="C536" s="63" t="s">
        <v>2320</v>
      </c>
      <c r="D536" s="63" t="s">
        <v>306</v>
      </c>
      <c r="E536" s="313">
        <v>3.625</v>
      </c>
      <c r="F536" s="313">
        <v>3.625</v>
      </c>
      <c r="G536" s="313">
        <v>0.75</v>
      </c>
      <c r="H536" s="313">
        <v>5.125</v>
      </c>
      <c r="I536" s="313">
        <v>5.125</v>
      </c>
      <c r="J536" s="41" t="s">
        <v>302</v>
      </c>
      <c r="K536" s="313">
        <v>26.625</v>
      </c>
      <c r="L536" s="313">
        <v>26.625</v>
      </c>
      <c r="M536" s="313">
        <v>25</v>
      </c>
      <c r="N536" s="313">
        <v>2107</v>
      </c>
      <c r="O536" s="41" t="s">
        <v>269</v>
      </c>
      <c r="P536"/>
      <c r="Q536" s="41"/>
      <c r="R536" s="313"/>
      <c r="S536" s="63"/>
      <c r="T536" s="303"/>
      <c r="U536"/>
      <c r="V536"/>
      <c r="W536"/>
      <c r="X536"/>
      <c r="Y536" s="275" t="s">
        <v>269</v>
      </c>
      <c r="AA536" s="313" t="s">
        <v>269</v>
      </c>
      <c r="AB536">
        <v>2107</v>
      </c>
      <c r="AC536" t="s">
        <v>2846</v>
      </c>
      <c r="AD536" s="313" t="s">
        <v>5643</v>
      </c>
    </row>
    <row r="537" spans="2:30">
      <c r="B537" s="26"/>
      <c r="C537" s="64" t="s">
        <v>1993</v>
      </c>
      <c r="D537" s="64" t="s">
        <v>301</v>
      </c>
      <c r="E537" s="313">
        <v>3.5</v>
      </c>
      <c r="F537" s="313">
        <v>3.5</v>
      </c>
      <c r="G537" s="313">
        <v>1.5</v>
      </c>
      <c r="H537" s="313">
        <v>6.5</v>
      </c>
      <c r="I537" s="313">
        <v>6.5</v>
      </c>
      <c r="J537" s="47" t="s">
        <v>302</v>
      </c>
      <c r="K537" s="313">
        <v>13</v>
      </c>
      <c r="L537" s="313">
        <v>6.5</v>
      </c>
      <c r="M537" s="313">
        <v>2</v>
      </c>
      <c r="N537" s="313">
        <v>2107</v>
      </c>
      <c r="O537" s="47" t="s">
        <v>1338</v>
      </c>
      <c r="P537"/>
      <c r="Q537" s="47"/>
      <c r="R537" s="313"/>
      <c r="S537" s="64"/>
      <c r="T537" s="302"/>
      <c r="U537"/>
      <c r="V537"/>
      <c r="W537"/>
      <c r="X537"/>
      <c r="Y537" s="275" t="s">
        <v>1338</v>
      </c>
      <c r="AA537" s="313" t="s">
        <v>1338</v>
      </c>
      <c r="AB537">
        <v>2107</v>
      </c>
      <c r="AC537" t="s">
        <v>2846</v>
      </c>
      <c r="AD537" s="313" t="s">
        <v>5643</v>
      </c>
    </row>
    <row r="538" spans="2:30">
      <c r="B538" s="26"/>
      <c r="C538" s="63" t="s">
        <v>2444</v>
      </c>
      <c r="D538" s="63" t="s">
        <v>306</v>
      </c>
      <c r="E538" s="313">
        <v>3.625</v>
      </c>
      <c r="F538" s="313">
        <v>3.625</v>
      </c>
      <c r="G538" s="313">
        <v>1.5</v>
      </c>
      <c r="H538" s="313">
        <v>6.625</v>
      </c>
      <c r="I538" s="313">
        <v>6.625</v>
      </c>
      <c r="J538" s="41"/>
      <c r="K538" s="313">
        <v>13.25</v>
      </c>
      <c r="L538" s="313">
        <v>6.625</v>
      </c>
      <c r="M538" s="313">
        <v>2</v>
      </c>
      <c r="N538" s="313">
        <v>2107</v>
      </c>
      <c r="O538" s="41" t="s">
        <v>1338</v>
      </c>
      <c r="P538"/>
      <c r="Q538" s="41"/>
      <c r="R538" s="313"/>
      <c r="S538" s="63"/>
      <c r="T538" s="303"/>
      <c r="U538"/>
      <c r="V538"/>
      <c r="W538"/>
      <c r="X538"/>
      <c r="Y538" s="275" t="s">
        <v>1338</v>
      </c>
      <c r="AA538" s="313" t="s">
        <v>1338</v>
      </c>
      <c r="AB538">
        <v>2107</v>
      </c>
      <c r="AC538" t="s">
        <v>2846</v>
      </c>
      <c r="AD538" s="313" t="s">
        <v>5643</v>
      </c>
    </row>
    <row r="539" spans="2:30">
      <c r="B539" s="26"/>
      <c r="C539" s="64" t="s">
        <v>1813</v>
      </c>
      <c r="D539" s="64" t="s">
        <v>306</v>
      </c>
      <c r="E539" s="313">
        <v>3.625</v>
      </c>
      <c r="F539" s="313">
        <v>3.625</v>
      </c>
      <c r="G539" s="313">
        <v>0.625</v>
      </c>
      <c r="H539" s="313">
        <v>4.875</v>
      </c>
      <c r="I539" s="313">
        <v>4.875</v>
      </c>
      <c r="J539" s="47" t="s">
        <v>302</v>
      </c>
      <c r="K539" s="313">
        <v>9.75</v>
      </c>
      <c r="L539" s="313">
        <v>9.75</v>
      </c>
      <c r="M539" s="313">
        <v>4</v>
      </c>
      <c r="N539" s="313">
        <v>2107</v>
      </c>
      <c r="O539" s="47" t="s">
        <v>1338</v>
      </c>
      <c r="P539"/>
      <c r="Q539" s="47"/>
      <c r="R539" s="313"/>
      <c r="S539" s="64" t="s">
        <v>307</v>
      </c>
      <c r="T539" s="302" t="s">
        <v>307</v>
      </c>
      <c r="U539"/>
      <c r="V539"/>
      <c r="W539"/>
      <c r="X539"/>
      <c r="Y539" s="275" t="s">
        <v>1338</v>
      </c>
      <c r="AA539" s="313" t="s">
        <v>1338</v>
      </c>
      <c r="AB539">
        <v>2107</v>
      </c>
      <c r="AC539" t="s">
        <v>2846</v>
      </c>
      <c r="AD539" s="313" t="s">
        <v>5643</v>
      </c>
    </row>
    <row r="540" spans="2:30">
      <c r="B540" s="26"/>
      <c r="C540" s="63" t="s">
        <v>1070</v>
      </c>
      <c r="D540" s="63" t="s">
        <v>301</v>
      </c>
      <c r="E540" s="313">
        <v>4.125</v>
      </c>
      <c r="F540" s="313">
        <v>2.75</v>
      </c>
      <c r="G540" s="313">
        <v>1</v>
      </c>
      <c r="H540" s="313">
        <v>6.125</v>
      </c>
      <c r="I540" s="313">
        <v>4.75</v>
      </c>
      <c r="J540" s="41" t="s">
        <v>302</v>
      </c>
      <c r="K540" s="313">
        <v>6.125</v>
      </c>
      <c r="L540" s="313">
        <v>9.5</v>
      </c>
      <c r="M540" s="313">
        <v>2</v>
      </c>
      <c r="N540" s="313">
        <v>2108</v>
      </c>
      <c r="O540" s="41" t="s">
        <v>1338</v>
      </c>
      <c r="P540"/>
      <c r="Q540" s="41"/>
      <c r="R540" s="313"/>
      <c r="S540" s="63" t="s">
        <v>303</v>
      </c>
      <c r="T540" s="303" t="s">
        <v>1072</v>
      </c>
      <c r="U540"/>
      <c r="V540"/>
      <c r="W540"/>
      <c r="X540"/>
      <c r="Y540" s="275" t="s">
        <v>1338</v>
      </c>
      <c r="AA540" s="313" t="s">
        <v>1338</v>
      </c>
      <c r="AB540">
        <v>2108</v>
      </c>
      <c r="AD540" s="313"/>
    </row>
    <row r="541" spans="2:30">
      <c r="B541" s="26"/>
      <c r="C541" s="64" t="s">
        <v>1073</v>
      </c>
      <c r="D541" s="64" t="s">
        <v>306</v>
      </c>
      <c r="E541" s="313">
        <v>4.25</v>
      </c>
      <c r="F541" s="313">
        <v>2.875</v>
      </c>
      <c r="G541" s="313">
        <v>0.75</v>
      </c>
      <c r="H541" s="313">
        <v>5.75</v>
      </c>
      <c r="I541" s="313">
        <v>4.375</v>
      </c>
      <c r="J541" s="47" t="s">
        <v>302</v>
      </c>
      <c r="K541" s="313">
        <v>5.75</v>
      </c>
      <c r="L541" s="313">
        <v>8.75</v>
      </c>
      <c r="M541" s="313">
        <v>2</v>
      </c>
      <c r="N541" s="313">
        <v>2108</v>
      </c>
      <c r="O541" s="47" t="s">
        <v>1338</v>
      </c>
      <c r="P541"/>
      <c r="Q541" s="47"/>
      <c r="R541" s="313"/>
      <c r="S541" s="64" t="s">
        <v>307</v>
      </c>
      <c r="T541" s="302" t="s">
        <v>307</v>
      </c>
      <c r="U541"/>
      <c r="V541"/>
      <c r="W541"/>
      <c r="X541"/>
      <c r="Y541" s="275" t="s">
        <v>1338</v>
      </c>
      <c r="AA541" s="313" t="s">
        <v>1338</v>
      </c>
      <c r="AB541">
        <v>2108</v>
      </c>
      <c r="AD541" s="313"/>
    </row>
    <row r="542" spans="2:30">
      <c r="B542" s="26"/>
      <c r="C542" s="63" t="s">
        <v>2037</v>
      </c>
      <c r="D542" s="63" t="s">
        <v>301</v>
      </c>
      <c r="E542" s="313">
        <v>4.625</v>
      </c>
      <c r="F542" s="313">
        <v>3.75</v>
      </c>
      <c r="G542" s="313">
        <v>0.75</v>
      </c>
      <c r="H542" s="313">
        <v>6.125</v>
      </c>
      <c r="I542" s="313">
        <v>5.25</v>
      </c>
      <c r="J542" s="41" t="s">
        <v>302</v>
      </c>
      <c r="K542" s="313">
        <v>10.5</v>
      </c>
      <c r="L542" s="313">
        <v>6.125</v>
      </c>
      <c r="M542" s="313">
        <v>2</v>
      </c>
      <c r="N542" s="313">
        <v>2110</v>
      </c>
      <c r="O542" s="41" t="s">
        <v>1338</v>
      </c>
      <c r="P542"/>
      <c r="Q542" s="41"/>
      <c r="R542" s="313"/>
      <c r="S542" s="63"/>
      <c r="T542" s="303"/>
      <c r="U542"/>
      <c r="V542"/>
      <c r="W542"/>
      <c r="X542"/>
      <c r="Y542" s="275" t="s">
        <v>1338</v>
      </c>
      <c r="AA542" s="313" t="s">
        <v>1338</v>
      </c>
      <c r="AB542">
        <v>2110</v>
      </c>
      <c r="AD542" s="313"/>
    </row>
    <row r="543" spans="2:30">
      <c r="B543" s="26"/>
      <c r="C543" s="64" t="s">
        <v>2036</v>
      </c>
      <c r="D543" s="64" t="s">
        <v>306</v>
      </c>
      <c r="E543" s="313">
        <v>4.75</v>
      </c>
      <c r="F543" s="313">
        <v>3.8250000000000002</v>
      </c>
      <c r="G543" s="313">
        <v>0.5625</v>
      </c>
      <c r="H543" s="313">
        <v>5.875</v>
      </c>
      <c r="I543" s="313">
        <v>4.95</v>
      </c>
      <c r="J543" s="47" t="s">
        <v>302</v>
      </c>
      <c r="K543" s="313">
        <v>9.9</v>
      </c>
      <c r="L543" s="313">
        <v>5.875</v>
      </c>
      <c r="M543" s="313">
        <v>2</v>
      </c>
      <c r="N543" s="313">
        <v>2110</v>
      </c>
      <c r="O543" s="47" t="s">
        <v>1338</v>
      </c>
      <c r="P543"/>
      <c r="Q543" s="47"/>
      <c r="R543" s="313"/>
      <c r="S543" s="64"/>
      <c r="T543" s="302"/>
      <c r="U543"/>
      <c r="V543"/>
      <c r="W543"/>
      <c r="X543"/>
      <c r="Y543" s="275" t="s">
        <v>1338</v>
      </c>
      <c r="AA543" s="313" t="s">
        <v>1338</v>
      </c>
      <c r="AB543">
        <v>2110</v>
      </c>
      <c r="AD543" s="313"/>
    </row>
    <row r="544" spans="2:30">
      <c r="B544" s="26"/>
      <c r="C544" s="63" t="s">
        <v>2040</v>
      </c>
      <c r="D544" s="63" t="s">
        <v>262</v>
      </c>
      <c r="E544" s="313">
        <v>10.75</v>
      </c>
      <c r="F544" s="313">
        <v>4.625</v>
      </c>
      <c r="G544" s="313">
        <v>1E-3</v>
      </c>
      <c r="H544" s="313">
        <v>10.752000000000001</v>
      </c>
      <c r="I544" s="313">
        <v>4.6269999999999998</v>
      </c>
      <c r="J544" s="41" t="s">
        <v>302</v>
      </c>
      <c r="K544" s="313">
        <v>10.75</v>
      </c>
      <c r="L544" s="313">
        <v>4.6269999999999998</v>
      </c>
      <c r="M544" s="313">
        <v>1</v>
      </c>
      <c r="N544" s="313">
        <v>2110</v>
      </c>
      <c r="O544" s="41" t="s">
        <v>1338</v>
      </c>
      <c r="P544"/>
      <c r="Q544" s="41"/>
      <c r="R544" s="313"/>
      <c r="S544" s="63"/>
      <c r="T544" s="303"/>
      <c r="U544"/>
      <c r="V544"/>
      <c r="W544"/>
      <c r="X544"/>
      <c r="Y544" s="275" t="s">
        <v>1338</v>
      </c>
      <c r="AA544" s="313" t="s">
        <v>1338</v>
      </c>
      <c r="AB544">
        <v>2110</v>
      </c>
      <c r="AD544" s="313"/>
    </row>
    <row r="545" spans="2:30">
      <c r="B545" s="26"/>
      <c r="C545" s="64" t="s">
        <v>1762</v>
      </c>
      <c r="D545" s="64" t="s">
        <v>306</v>
      </c>
      <c r="E545" s="313">
        <v>3</v>
      </c>
      <c r="F545" s="313">
        <v>3</v>
      </c>
      <c r="G545" s="313">
        <v>0.625</v>
      </c>
      <c r="H545" s="313">
        <v>4.25</v>
      </c>
      <c r="I545" s="313">
        <v>4.25</v>
      </c>
      <c r="J545" s="47" t="s">
        <v>302</v>
      </c>
      <c r="K545" s="313">
        <v>36.875</v>
      </c>
      <c r="L545" s="313">
        <v>27.5825</v>
      </c>
      <c r="M545" s="313">
        <v>48</v>
      </c>
      <c r="N545" s="313">
        <v>2115</v>
      </c>
      <c r="O545" s="47" t="s">
        <v>269</v>
      </c>
      <c r="P545"/>
      <c r="Q545" s="47"/>
      <c r="R545" s="313"/>
      <c r="S545" s="64"/>
      <c r="T545" s="302"/>
      <c r="U545"/>
      <c r="V545"/>
      <c r="W545"/>
      <c r="X545"/>
      <c r="Y545" s="275" t="s">
        <v>269</v>
      </c>
      <c r="AA545" s="313" t="s">
        <v>269</v>
      </c>
      <c r="AB545">
        <v>2115</v>
      </c>
      <c r="AD545" s="313"/>
    </row>
    <row r="546" spans="2:30">
      <c r="B546" s="26"/>
      <c r="C546" s="63" t="s">
        <v>1763</v>
      </c>
      <c r="D546" s="63" t="s">
        <v>301</v>
      </c>
      <c r="E546" s="313">
        <v>2.875</v>
      </c>
      <c r="F546" s="313">
        <v>2.875</v>
      </c>
      <c r="G546" s="313">
        <v>1.5</v>
      </c>
      <c r="H546" s="313">
        <v>5.875</v>
      </c>
      <c r="I546" s="313">
        <v>5.875</v>
      </c>
      <c r="J546" s="41" t="s">
        <v>302</v>
      </c>
      <c r="K546" s="313">
        <v>37.125</v>
      </c>
      <c r="L546" s="313">
        <v>24.625</v>
      </c>
      <c r="M546" s="313">
        <v>24</v>
      </c>
      <c r="N546" s="313">
        <v>2115</v>
      </c>
      <c r="O546" s="41" t="s">
        <v>269</v>
      </c>
      <c r="P546"/>
      <c r="Q546" s="41"/>
      <c r="R546" s="313"/>
      <c r="S546" s="63"/>
      <c r="T546" s="303"/>
      <c r="U546"/>
      <c r="V546"/>
      <c r="W546"/>
      <c r="X546"/>
      <c r="Y546" s="275" t="s">
        <v>269</v>
      </c>
      <c r="AA546" s="313" t="s">
        <v>269</v>
      </c>
      <c r="AB546">
        <v>2115</v>
      </c>
      <c r="AD546" s="313"/>
    </row>
    <row r="547" spans="2:30">
      <c r="B547" s="26"/>
      <c r="C547" s="64" t="s">
        <v>206</v>
      </c>
      <c r="D547" s="64" t="s">
        <v>1738</v>
      </c>
      <c r="E547" s="313">
        <v>2</v>
      </c>
      <c r="F547" s="313">
        <v>2</v>
      </c>
      <c r="G547" s="313">
        <v>0.625</v>
      </c>
      <c r="H547" s="313">
        <v>3.25</v>
      </c>
      <c r="I547" s="313">
        <v>3.25</v>
      </c>
      <c r="J547" s="47" t="s">
        <v>302</v>
      </c>
      <c r="K547" s="313">
        <v>6.5</v>
      </c>
      <c r="L547" s="313">
        <v>6.5</v>
      </c>
      <c r="M547" s="313">
        <v>4</v>
      </c>
      <c r="N547" s="313">
        <v>2118</v>
      </c>
      <c r="O547" s="47" t="s">
        <v>1338</v>
      </c>
      <c r="P547"/>
      <c r="Q547" s="47"/>
      <c r="R547" s="313"/>
      <c r="S547" s="64"/>
      <c r="T547" s="302"/>
      <c r="U547"/>
      <c r="V547"/>
      <c r="W547"/>
      <c r="X547"/>
      <c r="Y547" s="275" t="s">
        <v>1338</v>
      </c>
      <c r="AA547" s="313" t="s">
        <v>1338</v>
      </c>
      <c r="AB547">
        <v>2118</v>
      </c>
      <c r="AD547" s="313"/>
    </row>
    <row r="548" spans="2:30">
      <c r="B548" s="26"/>
      <c r="C548" s="63" t="s">
        <v>207</v>
      </c>
      <c r="D548" s="63" t="s">
        <v>301</v>
      </c>
      <c r="E548" s="313">
        <v>1.875</v>
      </c>
      <c r="F548" s="313">
        <v>1.875</v>
      </c>
      <c r="G548" s="313">
        <v>1</v>
      </c>
      <c r="H548" s="313">
        <v>3.875</v>
      </c>
      <c r="I548" s="313">
        <v>3.875</v>
      </c>
      <c r="J548" s="41" t="s">
        <v>302</v>
      </c>
      <c r="K548" s="313">
        <v>7.75</v>
      </c>
      <c r="L548" s="313">
        <v>7.75</v>
      </c>
      <c r="M548" s="313">
        <v>4</v>
      </c>
      <c r="N548" s="313">
        <v>2118</v>
      </c>
      <c r="O548" s="41" t="s">
        <v>1338</v>
      </c>
      <c r="P548"/>
      <c r="Q548" s="41"/>
      <c r="R548" s="313"/>
      <c r="S548" s="63"/>
      <c r="T548" s="303"/>
      <c r="U548"/>
      <c r="V548"/>
      <c r="W548"/>
      <c r="X548"/>
      <c r="Y548" s="275" t="s">
        <v>1338</v>
      </c>
      <c r="AA548" s="313" t="s">
        <v>1338</v>
      </c>
      <c r="AB548">
        <v>2118</v>
      </c>
      <c r="AD548" s="313"/>
    </row>
    <row r="549" spans="2:30">
      <c r="B549" s="26"/>
      <c r="C549" s="64" t="s">
        <v>1946</v>
      </c>
      <c r="D549" s="64" t="s">
        <v>306</v>
      </c>
      <c r="E549" s="313">
        <v>1.6875</v>
      </c>
      <c r="F549" s="313">
        <v>1.6875</v>
      </c>
      <c r="G549" s="313">
        <v>0.5</v>
      </c>
      <c r="H549" s="313">
        <v>2.6875</v>
      </c>
      <c r="I549" s="313">
        <v>2.6875</v>
      </c>
      <c r="J549" s="47" t="s">
        <v>302</v>
      </c>
      <c r="K549" s="313">
        <v>5.375</v>
      </c>
      <c r="L549" s="313">
        <v>8.0625</v>
      </c>
      <c r="M549" s="313">
        <v>6</v>
      </c>
      <c r="N549" s="313">
        <v>2120</v>
      </c>
      <c r="O549" s="47" t="s">
        <v>1338</v>
      </c>
      <c r="P549"/>
      <c r="Q549" s="47"/>
      <c r="R549" s="313"/>
      <c r="S549" s="64"/>
      <c r="T549" s="302"/>
      <c r="U549"/>
      <c r="V549"/>
      <c r="W549"/>
      <c r="X549"/>
      <c r="Y549" s="275" t="s">
        <v>1338</v>
      </c>
      <c r="AA549" s="313" t="s">
        <v>1338</v>
      </c>
      <c r="AB549">
        <v>2120</v>
      </c>
      <c r="AD549" s="313"/>
    </row>
    <row r="550" spans="2:30">
      <c r="B550" s="26"/>
      <c r="C550" s="63" t="s">
        <v>1947</v>
      </c>
      <c r="D550" s="63" t="s">
        <v>301</v>
      </c>
      <c r="E550" s="313">
        <v>1.8125</v>
      </c>
      <c r="F550" s="313">
        <v>1.8125</v>
      </c>
      <c r="G550" s="313">
        <v>1.25</v>
      </c>
      <c r="H550" s="313">
        <v>4.3125</v>
      </c>
      <c r="I550" s="313">
        <v>4.3125</v>
      </c>
      <c r="J550" s="41" t="s">
        <v>302</v>
      </c>
      <c r="K550" s="313">
        <v>8.625</v>
      </c>
      <c r="L550" s="313">
        <v>12.9375</v>
      </c>
      <c r="M550" s="313">
        <v>6</v>
      </c>
      <c r="N550" s="313">
        <v>2121</v>
      </c>
      <c r="O550" s="41" t="s">
        <v>1338</v>
      </c>
      <c r="P550"/>
      <c r="Q550" s="41"/>
      <c r="R550" s="313"/>
      <c r="S550" s="63"/>
      <c r="T550" s="303"/>
      <c r="U550"/>
      <c r="V550"/>
      <c r="W550"/>
      <c r="X550"/>
      <c r="Y550" s="275" t="s">
        <v>1338</v>
      </c>
      <c r="AA550" s="313" t="s">
        <v>1338</v>
      </c>
      <c r="AB550">
        <v>2121</v>
      </c>
      <c r="AD550" s="313"/>
    </row>
    <row r="551" spans="2:30">
      <c r="B551" s="26"/>
      <c r="C551" s="64" t="s">
        <v>52</v>
      </c>
      <c r="D551" s="64" t="s">
        <v>301</v>
      </c>
      <c r="E551" s="313">
        <v>3.5625</v>
      </c>
      <c r="F551" s="313">
        <v>2.8125</v>
      </c>
      <c r="G551" s="313">
        <v>1.125</v>
      </c>
      <c r="H551" s="313">
        <v>5.8125</v>
      </c>
      <c r="I551" s="313">
        <v>5.0625</v>
      </c>
      <c r="J551" s="47" t="s">
        <v>302</v>
      </c>
      <c r="K551" s="313">
        <v>10.125</v>
      </c>
      <c r="L551" s="313">
        <v>5.8125</v>
      </c>
      <c r="M551" s="313">
        <v>2</v>
      </c>
      <c r="N551" s="313">
        <v>2124</v>
      </c>
      <c r="O551" s="47" t="s">
        <v>1338</v>
      </c>
      <c r="P551"/>
      <c r="Q551" s="47"/>
      <c r="R551" s="313"/>
      <c r="S551" s="64"/>
      <c r="T551" s="302"/>
      <c r="U551"/>
      <c r="V551"/>
      <c r="W551"/>
      <c r="X551"/>
      <c r="Y551" s="275" t="s">
        <v>1338</v>
      </c>
      <c r="AA551" s="313" t="s">
        <v>1338</v>
      </c>
      <c r="AB551">
        <v>2124</v>
      </c>
      <c r="AD551" s="313"/>
    </row>
    <row r="552" spans="2:30">
      <c r="B552" s="26"/>
      <c r="C552" s="63" t="s">
        <v>162</v>
      </c>
      <c r="D552" s="63" t="s">
        <v>301</v>
      </c>
      <c r="E552" s="313">
        <v>3.5625</v>
      </c>
      <c r="F552" s="313">
        <v>1.28125</v>
      </c>
      <c r="G552" s="313">
        <v>1.125</v>
      </c>
      <c r="H552" s="313">
        <v>5.8125</v>
      </c>
      <c r="I552" s="313">
        <v>3.53125</v>
      </c>
      <c r="J552" s="41" t="s">
        <v>302</v>
      </c>
      <c r="K552" s="313">
        <v>7.0625</v>
      </c>
      <c r="L552" s="313">
        <v>5.8125</v>
      </c>
      <c r="M552" s="313">
        <v>1</v>
      </c>
      <c r="N552" s="313">
        <v>2125</v>
      </c>
      <c r="O552" s="41" t="s">
        <v>1338</v>
      </c>
      <c r="P552"/>
      <c r="Q552" s="41"/>
      <c r="R552" s="313"/>
      <c r="S552" s="63"/>
      <c r="T552" s="303"/>
      <c r="U552"/>
      <c r="V552"/>
      <c r="W552"/>
      <c r="X552"/>
      <c r="Y552" s="275" t="s">
        <v>1338</v>
      </c>
      <c r="AA552" s="313" t="s">
        <v>1338</v>
      </c>
      <c r="AB552">
        <v>2125</v>
      </c>
      <c r="AC552" t="s">
        <v>3092</v>
      </c>
      <c r="AD552" s="313" t="s">
        <v>5654</v>
      </c>
    </row>
    <row r="553" spans="2:30">
      <c r="B553" s="26"/>
      <c r="C553" s="64" t="s">
        <v>164</v>
      </c>
      <c r="D553" s="64" t="s">
        <v>306</v>
      </c>
      <c r="E553" s="313">
        <v>3.4375</v>
      </c>
      <c r="F553" s="313">
        <v>1.15625</v>
      </c>
      <c r="G553" s="313">
        <v>0.4375</v>
      </c>
      <c r="H553" s="313">
        <v>4.3125</v>
      </c>
      <c r="I553" s="313">
        <v>2.03125</v>
      </c>
      <c r="J553" s="47" t="s">
        <v>302</v>
      </c>
      <c r="K553" s="313">
        <v>4.0625</v>
      </c>
      <c r="L553" s="313">
        <v>4.3125</v>
      </c>
      <c r="M553" s="313">
        <v>1</v>
      </c>
      <c r="N553" s="313">
        <v>2125</v>
      </c>
      <c r="O553" s="47" t="s">
        <v>1338</v>
      </c>
      <c r="P553"/>
      <c r="Q553" s="47"/>
      <c r="R553" s="313"/>
      <c r="S553" s="64"/>
      <c r="T553" s="302"/>
      <c r="U553"/>
      <c r="V553"/>
      <c r="W553"/>
      <c r="X553"/>
      <c r="Y553" s="275" t="s">
        <v>1338</v>
      </c>
      <c r="AA553" s="313" t="s">
        <v>1338</v>
      </c>
      <c r="AB553">
        <v>2125</v>
      </c>
      <c r="AC553" t="s">
        <v>3092</v>
      </c>
      <c r="AD553" s="313" t="s">
        <v>5654</v>
      </c>
    </row>
    <row r="554" spans="2:30">
      <c r="B554" s="26"/>
      <c r="C554" s="63" t="s">
        <v>1885</v>
      </c>
      <c r="D554" s="63" t="s">
        <v>301</v>
      </c>
      <c r="E554" s="313">
        <v>2.0619999999999998</v>
      </c>
      <c r="F554" s="313">
        <v>1.75</v>
      </c>
      <c r="G554" s="313">
        <v>1.375</v>
      </c>
      <c r="H554" s="313">
        <v>4.8119999999999994</v>
      </c>
      <c r="I554" s="313">
        <v>4.5</v>
      </c>
      <c r="J554" s="41" t="s">
        <v>302</v>
      </c>
      <c r="K554" s="313">
        <v>39.25</v>
      </c>
      <c r="L554" s="313">
        <v>23.5</v>
      </c>
      <c r="M554" s="313">
        <v>40</v>
      </c>
      <c r="N554" s="313">
        <v>2127</v>
      </c>
      <c r="O554" s="41" t="s">
        <v>269</v>
      </c>
      <c r="P554"/>
      <c r="Q554" s="41"/>
      <c r="R554" s="313"/>
      <c r="S554" s="63"/>
      <c r="T554" s="303"/>
      <c r="U554"/>
      <c r="V554"/>
      <c r="W554"/>
      <c r="X554"/>
      <c r="Y554" s="275" t="s">
        <v>269</v>
      </c>
      <c r="AA554" s="313" t="s">
        <v>269</v>
      </c>
      <c r="AB554">
        <v>2127</v>
      </c>
      <c r="AC554" t="s">
        <v>2899</v>
      </c>
      <c r="AD554" s="313" t="s">
        <v>5649</v>
      </c>
    </row>
    <row r="555" spans="2:30">
      <c r="B555" s="26"/>
      <c r="C555" s="64" t="s">
        <v>1883</v>
      </c>
      <c r="D555" s="64" t="s">
        <v>306</v>
      </c>
      <c r="E555" s="313">
        <v>2.1880000000000002</v>
      </c>
      <c r="F555" s="313">
        <v>1.875</v>
      </c>
      <c r="G555" s="313">
        <v>1</v>
      </c>
      <c r="H555" s="313">
        <v>4.1880000000000006</v>
      </c>
      <c r="I555" s="313">
        <v>3.875</v>
      </c>
      <c r="J555" s="47" t="s">
        <v>302</v>
      </c>
      <c r="K555" s="313">
        <v>34.5</v>
      </c>
      <c r="L555" s="313">
        <v>24.5</v>
      </c>
      <c r="M555" s="313">
        <v>48</v>
      </c>
      <c r="N555" s="313">
        <v>2127</v>
      </c>
      <c r="O555" s="47" t="s">
        <v>269</v>
      </c>
      <c r="P555"/>
      <c r="Q555" s="47"/>
      <c r="R555" s="313"/>
      <c r="S555" s="64"/>
      <c r="T555" s="302"/>
      <c r="U555"/>
      <c r="V555"/>
      <c r="W555"/>
      <c r="X555"/>
      <c r="Y555" s="275" t="s">
        <v>269</v>
      </c>
      <c r="AA555" s="313" t="s">
        <v>269</v>
      </c>
      <c r="AB555">
        <v>2127</v>
      </c>
      <c r="AC555" t="s">
        <v>2899</v>
      </c>
      <c r="AD555" s="313" t="s">
        <v>5649</v>
      </c>
    </row>
    <row r="556" spans="2:30">
      <c r="B556" s="26"/>
      <c r="C556" s="63" t="s">
        <v>2709</v>
      </c>
      <c r="D556" s="63" t="s">
        <v>301</v>
      </c>
      <c r="E556" s="313">
        <v>2.0625</v>
      </c>
      <c r="F556" s="313">
        <v>1.75</v>
      </c>
      <c r="G556" s="313">
        <v>1.375</v>
      </c>
      <c r="H556" s="313">
        <v>4.8125</v>
      </c>
      <c r="I556" s="313">
        <v>4.5</v>
      </c>
      <c r="J556" s="41" t="s">
        <v>318</v>
      </c>
      <c r="K556" s="313">
        <v>36</v>
      </c>
      <c r="L556" s="313">
        <v>27</v>
      </c>
      <c r="M556" s="313">
        <v>48</v>
      </c>
      <c r="N556" s="313">
        <v>2127</v>
      </c>
      <c r="O556" s="41" t="s">
        <v>269</v>
      </c>
      <c r="P556" t="s">
        <v>2438</v>
      </c>
      <c r="Q556" s="41"/>
      <c r="R556" s="313"/>
      <c r="S556" s="63"/>
      <c r="T556" s="303"/>
      <c r="U556"/>
      <c r="V556"/>
      <c r="W556"/>
      <c r="X556"/>
      <c r="Y556" s="275" t="s">
        <v>269</v>
      </c>
      <c r="AA556" s="313" t="s">
        <v>269</v>
      </c>
      <c r="AB556">
        <v>2127</v>
      </c>
      <c r="AC556" t="s">
        <v>2899</v>
      </c>
      <c r="AD556" s="313" t="s">
        <v>5649</v>
      </c>
    </row>
    <row r="557" spans="2:30">
      <c r="B557" s="26"/>
      <c r="C557" s="63" t="s">
        <v>1982</v>
      </c>
      <c r="D557" s="63" t="s">
        <v>301</v>
      </c>
      <c r="E557" s="313">
        <v>2.0619999999999998</v>
      </c>
      <c r="F557" s="313">
        <v>1.75</v>
      </c>
      <c r="G557" s="313">
        <v>1.375</v>
      </c>
      <c r="H557" s="313">
        <v>4.8119999999999994</v>
      </c>
      <c r="I557" s="313">
        <v>4.5</v>
      </c>
      <c r="J557" s="41" t="s">
        <v>302</v>
      </c>
      <c r="K557" s="313">
        <v>9.6239999999999988</v>
      </c>
      <c r="L557" s="313">
        <v>13.5</v>
      </c>
      <c r="M557" s="313">
        <v>6</v>
      </c>
      <c r="N557" s="313">
        <v>2127</v>
      </c>
      <c r="O557" s="41" t="s">
        <v>1338</v>
      </c>
      <c r="P557"/>
      <c r="Q557" s="41"/>
      <c r="R557" s="313"/>
      <c r="S557" s="63"/>
      <c r="T557" s="303"/>
      <c r="U557"/>
      <c r="V557"/>
      <c r="W557"/>
      <c r="X557"/>
      <c r="Y557" s="275" t="s">
        <v>1338</v>
      </c>
      <c r="AA557" s="313" t="s">
        <v>1338</v>
      </c>
      <c r="AB557">
        <v>2127</v>
      </c>
      <c r="AC557" t="s">
        <v>2899</v>
      </c>
      <c r="AD557" s="313" t="s">
        <v>5649</v>
      </c>
    </row>
    <row r="558" spans="2:30">
      <c r="B558" s="26"/>
      <c r="C558" s="64" t="s">
        <v>1974</v>
      </c>
      <c r="D558" s="64" t="s">
        <v>306</v>
      </c>
      <c r="E558" s="313">
        <v>2.1880000000000002</v>
      </c>
      <c r="F558" s="313">
        <v>1.875</v>
      </c>
      <c r="G558" s="313">
        <v>1</v>
      </c>
      <c r="H558" s="313">
        <v>4.1880000000000006</v>
      </c>
      <c r="I558" s="313">
        <v>3.875</v>
      </c>
      <c r="J558" s="47" t="s">
        <v>302</v>
      </c>
      <c r="K558" s="313">
        <v>8.3760000000000012</v>
      </c>
      <c r="L558" s="313">
        <v>11.625</v>
      </c>
      <c r="M558" s="313">
        <v>6</v>
      </c>
      <c r="N558" s="313">
        <v>2127</v>
      </c>
      <c r="O558" s="47" t="s">
        <v>1338</v>
      </c>
      <c r="P558"/>
      <c r="Q558" s="47"/>
      <c r="R558" s="313"/>
      <c r="S558" s="64"/>
      <c r="T558" s="302"/>
      <c r="U558"/>
      <c r="V558"/>
      <c r="W558"/>
      <c r="X558"/>
      <c r="Y558" s="275" t="s">
        <v>1338</v>
      </c>
      <c r="AA558" s="313" t="s">
        <v>1338</v>
      </c>
      <c r="AB558">
        <v>2127</v>
      </c>
      <c r="AC558" t="s">
        <v>2899</v>
      </c>
      <c r="AD558" s="313" t="s">
        <v>5649</v>
      </c>
    </row>
    <row r="559" spans="2:30">
      <c r="B559" s="26"/>
      <c r="C559" s="63" t="s">
        <v>1887</v>
      </c>
      <c r="D559" s="63" t="s">
        <v>301</v>
      </c>
      <c r="E559" s="313">
        <v>2.0630000000000002</v>
      </c>
      <c r="F559" s="313">
        <v>1.625</v>
      </c>
      <c r="G559" s="313">
        <v>1</v>
      </c>
      <c r="H559" s="313">
        <v>4.0630000000000006</v>
      </c>
      <c r="I559" s="313">
        <v>3.625</v>
      </c>
      <c r="J559" s="41" t="s">
        <v>302</v>
      </c>
      <c r="K559" s="313">
        <v>38.563000000000002</v>
      </c>
      <c r="L559" s="313">
        <v>26.875</v>
      </c>
      <c r="M559" s="313">
        <v>63</v>
      </c>
      <c r="N559" s="313">
        <v>2128</v>
      </c>
      <c r="O559" s="41" t="s">
        <v>269</v>
      </c>
      <c r="P559"/>
      <c r="Q559" s="41"/>
      <c r="R559" s="313"/>
      <c r="S559" s="63"/>
      <c r="T559" s="303"/>
      <c r="U559"/>
      <c r="V559"/>
      <c r="W559"/>
      <c r="X559"/>
      <c r="Y559" s="275" t="s">
        <v>269</v>
      </c>
      <c r="AA559" s="313" t="s">
        <v>269</v>
      </c>
      <c r="AB559">
        <v>2128</v>
      </c>
      <c r="AC559" t="s">
        <v>2899</v>
      </c>
      <c r="AD559" s="313" t="s">
        <v>5649</v>
      </c>
    </row>
    <row r="560" spans="2:30">
      <c r="B560" s="26"/>
      <c r="C560" s="64" t="s">
        <v>1877</v>
      </c>
      <c r="D560" s="64" t="s">
        <v>306</v>
      </c>
      <c r="E560" s="313">
        <v>2.1720000000000002</v>
      </c>
      <c r="F560" s="313">
        <v>1.734</v>
      </c>
      <c r="G560" s="313">
        <v>0.75</v>
      </c>
      <c r="H560" s="313">
        <v>3.6720000000000002</v>
      </c>
      <c r="I560" s="313">
        <v>3.234</v>
      </c>
      <c r="J560" s="47" t="s">
        <v>302</v>
      </c>
      <c r="K560" s="313">
        <v>38.969000000000001</v>
      </c>
      <c r="L560" s="313">
        <v>27.625</v>
      </c>
      <c r="M560" s="313">
        <v>80</v>
      </c>
      <c r="N560" s="313">
        <v>2128</v>
      </c>
      <c r="O560" s="47" t="s">
        <v>269</v>
      </c>
      <c r="P560"/>
      <c r="Q560" s="47"/>
      <c r="R560" s="313"/>
      <c r="S560" s="64"/>
      <c r="T560" s="302"/>
      <c r="U560"/>
      <c r="V560"/>
      <c r="W560"/>
      <c r="X560"/>
      <c r="Y560" s="275" t="s">
        <v>269</v>
      </c>
      <c r="AA560" s="313" t="s">
        <v>269</v>
      </c>
      <c r="AB560">
        <v>2128</v>
      </c>
      <c r="AC560" t="s">
        <v>2899</v>
      </c>
      <c r="AD560" s="313" t="s">
        <v>5649</v>
      </c>
    </row>
    <row r="561" spans="2:30">
      <c r="B561" s="26"/>
      <c r="C561" s="63" t="s">
        <v>1985</v>
      </c>
      <c r="D561" s="63" t="s">
        <v>301</v>
      </c>
      <c r="E561" s="313">
        <v>2.0630000000000002</v>
      </c>
      <c r="F561" s="313">
        <v>1.625</v>
      </c>
      <c r="G561" s="313">
        <v>1</v>
      </c>
      <c r="H561" s="313">
        <v>4.0630000000000006</v>
      </c>
      <c r="I561" s="313">
        <v>3.625</v>
      </c>
      <c r="J561" s="41" t="s">
        <v>302</v>
      </c>
      <c r="K561" s="313">
        <v>10.875</v>
      </c>
      <c r="L561" s="313">
        <v>8.1260000000000012</v>
      </c>
      <c r="M561" s="313">
        <v>6</v>
      </c>
      <c r="N561" s="313">
        <v>2128</v>
      </c>
      <c r="O561" s="41" t="s">
        <v>1338</v>
      </c>
      <c r="P561"/>
      <c r="Q561" s="41"/>
      <c r="R561" s="313"/>
      <c r="S561" s="63"/>
      <c r="T561" s="303"/>
      <c r="U561"/>
      <c r="V561"/>
      <c r="W561"/>
      <c r="X561"/>
      <c r="Y561" s="275" t="s">
        <v>1338</v>
      </c>
      <c r="AA561" s="313" t="s">
        <v>1338</v>
      </c>
      <c r="AB561">
        <v>2128</v>
      </c>
      <c r="AC561" t="s">
        <v>2899</v>
      </c>
      <c r="AD561" s="313" t="s">
        <v>5649</v>
      </c>
    </row>
    <row r="562" spans="2:30">
      <c r="B562" s="26"/>
      <c r="C562" s="64" t="s">
        <v>1986</v>
      </c>
      <c r="D562" s="64" t="s">
        <v>306</v>
      </c>
      <c r="E562" s="313">
        <v>2.1720000000000002</v>
      </c>
      <c r="F562" s="313">
        <v>1.734</v>
      </c>
      <c r="G562" s="313">
        <v>0.75</v>
      </c>
      <c r="H562" s="313">
        <v>3.6720000000000002</v>
      </c>
      <c r="I562" s="313">
        <v>3.234</v>
      </c>
      <c r="J562" s="47" t="s">
        <v>302</v>
      </c>
      <c r="K562" s="313">
        <v>9.702</v>
      </c>
      <c r="L562" s="313">
        <v>7.3440000000000003</v>
      </c>
      <c r="M562" s="313">
        <v>6</v>
      </c>
      <c r="N562" s="313">
        <v>2128</v>
      </c>
      <c r="O562" s="47" t="s">
        <v>1338</v>
      </c>
      <c r="P562"/>
      <c r="Q562" s="47"/>
      <c r="R562" s="313"/>
      <c r="S562" s="64"/>
      <c r="T562" s="302"/>
      <c r="U562"/>
      <c r="V562"/>
      <c r="W562"/>
      <c r="X562"/>
      <c r="Y562" s="275" t="s">
        <v>1338</v>
      </c>
      <c r="AA562" s="313" t="s">
        <v>1338</v>
      </c>
      <c r="AB562">
        <v>2128</v>
      </c>
      <c r="AC562" t="s">
        <v>2899</v>
      </c>
      <c r="AD562" s="313" t="s">
        <v>5649</v>
      </c>
    </row>
    <row r="563" spans="2:30">
      <c r="B563" s="26"/>
      <c r="C563" s="63" t="s">
        <v>1905</v>
      </c>
      <c r="D563" s="63" t="s">
        <v>301</v>
      </c>
      <c r="E563" s="313">
        <v>5.9375</v>
      </c>
      <c r="F563" s="313">
        <v>3.8125</v>
      </c>
      <c r="G563" s="313">
        <v>1</v>
      </c>
      <c r="H563" s="313">
        <v>7.9375</v>
      </c>
      <c r="I563" s="313">
        <v>5.8125</v>
      </c>
      <c r="J563" s="41" t="s">
        <v>302</v>
      </c>
      <c r="K563" s="313">
        <v>33.5</v>
      </c>
      <c r="L563" s="313">
        <v>25</v>
      </c>
      <c r="M563" s="313">
        <v>16</v>
      </c>
      <c r="N563" s="313">
        <v>2130</v>
      </c>
      <c r="O563" s="41" t="s">
        <v>269</v>
      </c>
      <c r="P563"/>
      <c r="Q563" s="41"/>
      <c r="R563" s="313"/>
      <c r="S563" s="63" t="s">
        <v>303</v>
      </c>
      <c r="T563" s="303" t="s">
        <v>1869</v>
      </c>
      <c r="U563"/>
      <c r="V563"/>
      <c r="W563"/>
      <c r="X563"/>
      <c r="Y563" s="275" t="s">
        <v>269</v>
      </c>
      <c r="AA563" s="313" t="s">
        <v>269</v>
      </c>
      <c r="AB563">
        <v>2130</v>
      </c>
      <c r="AC563" t="s">
        <v>2899</v>
      </c>
      <c r="AD563" s="313" t="s">
        <v>5649</v>
      </c>
    </row>
    <row r="564" spans="2:30">
      <c r="B564" s="26"/>
      <c r="C564" s="64" t="s">
        <v>1904</v>
      </c>
      <c r="D564" s="64" t="s">
        <v>306</v>
      </c>
      <c r="E564" s="313">
        <v>6.0625</v>
      </c>
      <c r="F564" s="313">
        <v>3.9375</v>
      </c>
      <c r="G564" s="313">
        <v>0.75</v>
      </c>
      <c r="H564" s="313">
        <v>7.5625</v>
      </c>
      <c r="I564" s="313">
        <v>5.4375</v>
      </c>
      <c r="J564" s="47" t="s">
        <v>302</v>
      </c>
      <c r="K564" s="313">
        <v>38.811999999999998</v>
      </c>
      <c r="L564" s="313">
        <v>28.187999999999999</v>
      </c>
      <c r="M564" s="313">
        <v>25</v>
      </c>
      <c r="N564" s="313">
        <v>2130</v>
      </c>
      <c r="O564" s="47" t="s">
        <v>269</v>
      </c>
      <c r="P564"/>
      <c r="Q564" s="47"/>
      <c r="R564" s="313"/>
      <c r="S564" s="64" t="s">
        <v>307</v>
      </c>
      <c r="T564" s="302" t="s">
        <v>307</v>
      </c>
      <c r="U564"/>
      <c r="V564"/>
      <c r="W564"/>
      <c r="X564"/>
      <c r="Y564" s="275" t="s">
        <v>269</v>
      </c>
      <c r="AA564" s="313" t="s">
        <v>269</v>
      </c>
      <c r="AB564">
        <v>2130</v>
      </c>
      <c r="AC564" t="s">
        <v>2899</v>
      </c>
      <c r="AD564" s="313" t="s">
        <v>5649</v>
      </c>
    </row>
    <row r="565" spans="2:30">
      <c r="B565" s="26"/>
      <c r="C565" s="63" t="s">
        <v>1987</v>
      </c>
      <c r="D565" s="63" t="s">
        <v>301</v>
      </c>
      <c r="E565" s="313">
        <v>5.9375</v>
      </c>
      <c r="F565" s="313">
        <v>3.8125</v>
      </c>
      <c r="G565" s="313">
        <v>1</v>
      </c>
      <c r="H565" s="313">
        <v>7.9375</v>
      </c>
      <c r="I565" s="313">
        <v>5.8125</v>
      </c>
      <c r="J565" s="41" t="s">
        <v>302</v>
      </c>
      <c r="K565" s="313">
        <v>11.625</v>
      </c>
      <c r="L565" s="313">
        <v>7.9375</v>
      </c>
      <c r="M565" s="313">
        <v>2</v>
      </c>
      <c r="N565" s="313">
        <v>2130</v>
      </c>
      <c r="O565" s="41" t="s">
        <v>1338</v>
      </c>
      <c r="P565"/>
      <c r="Q565" s="41"/>
      <c r="R565" s="313"/>
      <c r="S565" s="63" t="s">
        <v>303</v>
      </c>
      <c r="T565" s="303" t="s">
        <v>1869</v>
      </c>
      <c r="U565"/>
      <c r="V565"/>
      <c r="W565"/>
      <c r="X565"/>
      <c r="Y565" s="275" t="s">
        <v>1338</v>
      </c>
      <c r="AA565" s="313" t="s">
        <v>1338</v>
      </c>
      <c r="AB565">
        <v>2130</v>
      </c>
      <c r="AC565" t="s">
        <v>2899</v>
      </c>
      <c r="AD565" s="313" t="s">
        <v>5649</v>
      </c>
    </row>
    <row r="566" spans="2:30">
      <c r="B566" s="26"/>
      <c r="C566" s="64" t="s">
        <v>1988</v>
      </c>
      <c r="D566" s="64" t="s">
        <v>306</v>
      </c>
      <c r="E566" s="313">
        <v>6.0625</v>
      </c>
      <c r="F566" s="313">
        <v>3.9375</v>
      </c>
      <c r="G566" s="313">
        <v>0.75</v>
      </c>
      <c r="H566" s="313">
        <v>7.5625</v>
      </c>
      <c r="I566" s="313">
        <v>5.4375</v>
      </c>
      <c r="J566" s="47" t="s">
        <v>302</v>
      </c>
      <c r="K566" s="313">
        <v>10.875</v>
      </c>
      <c r="L566" s="313">
        <v>7.5625</v>
      </c>
      <c r="M566" s="313">
        <v>2</v>
      </c>
      <c r="N566" s="313">
        <v>2130</v>
      </c>
      <c r="O566" s="47" t="s">
        <v>1338</v>
      </c>
      <c r="P566"/>
      <c r="Q566" s="47"/>
      <c r="R566" s="313"/>
      <c r="S566" s="64" t="s">
        <v>307</v>
      </c>
      <c r="T566" s="302" t="s">
        <v>307</v>
      </c>
      <c r="U566"/>
      <c r="V566"/>
      <c r="W566"/>
      <c r="X566"/>
      <c r="Y566" s="275" t="s">
        <v>1338</v>
      </c>
      <c r="AA566" s="313" t="s">
        <v>1338</v>
      </c>
      <c r="AB566">
        <v>2130</v>
      </c>
      <c r="AC566" t="s">
        <v>2899</v>
      </c>
      <c r="AD566" s="313" t="s">
        <v>5649</v>
      </c>
    </row>
    <row r="567" spans="2:30">
      <c r="B567" s="26"/>
      <c r="C567" s="63" t="s">
        <v>1852</v>
      </c>
      <c r="D567" s="63" t="s">
        <v>306</v>
      </c>
      <c r="E567" s="313">
        <v>6.15625</v>
      </c>
      <c r="F567" s="313">
        <v>4.03125</v>
      </c>
      <c r="G567" s="313">
        <v>0.75</v>
      </c>
      <c r="H567" s="313">
        <v>7.65625</v>
      </c>
      <c r="I567" s="313">
        <v>5.53125</v>
      </c>
      <c r="J567" s="41" t="s">
        <v>302</v>
      </c>
      <c r="K567" s="313">
        <v>7.65625</v>
      </c>
      <c r="L567" s="313">
        <v>5.53125</v>
      </c>
      <c r="M567" s="313">
        <v>1</v>
      </c>
      <c r="N567" s="313">
        <v>2130</v>
      </c>
      <c r="O567" s="41" t="s">
        <v>1338</v>
      </c>
      <c r="P567"/>
      <c r="Q567" s="41"/>
      <c r="R567" s="313"/>
      <c r="S567" s="63"/>
      <c r="T567" s="303"/>
      <c r="U567"/>
      <c r="V567"/>
      <c r="W567"/>
      <c r="X567"/>
      <c r="Y567" s="275" t="s">
        <v>1338</v>
      </c>
      <c r="AA567" s="313" t="s">
        <v>1338</v>
      </c>
      <c r="AB567">
        <v>2130</v>
      </c>
      <c r="AC567" t="s">
        <v>2899</v>
      </c>
      <c r="AD567" s="313" t="s">
        <v>5649</v>
      </c>
    </row>
    <row r="568" spans="2:30">
      <c r="B568" s="26"/>
      <c r="C568" s="64" t="s">
        <v>2048</v>
      </c>
      <c r="D568" s="64" t="s">
        <v>301</v>
      </c>
      <c r="E568" s="313">
        <v>5.9375</v>
      </c>
      <c r="F568" s="313">
        <v>3.8125</v>
      </c>
      <c r="G568" s="313">
        <v>1.25</v>
      </c>
      <c r="H568" s="313">
        <v>8.4375</v>
      </c>
      <c r="I568" s="313">
        <v>6.3125</v>
      </c>
      <c r="J568" s="47" t="s">
        <v>302</v>
      </c>
      <c r="K568" s="313">
        <v>6.3125</v>
      </c>
      <c r="L568" s="313">
        <v>8.4375</v>
      </c>
      <c r="M568" s="313">
        <v>1</v>
      </c>
      <c r="N568" s="313">
        <v>2130</v>
      </c>
      <c r="O568" s="47" t="s">
        <v>1338</v>
      </c>
      <c r="P568"/>
      <c r="Q568" s="47"/>
      <c r="R568" s="313"/>
      <c r="S568" s="64"/>
      <c r="T568" s="302"/>
      <c r="U568"/>
      <c r="V568"/>
      <c r="W568"/>
      <c r="X568"/>
      <c r="Y568" s="275" t="s">
        <v>1338</v>
      </c>
      <c r="AA568" s="313" t="s">
        <v>1338</v>
      </c>
      <c r="AB568">
        <v>2130</v>
      </c>
      <c r="AC568" t="s">
        <v>2899</v>
      </c>
      <c r="AD568" s="313" t="s">
        <v>5649</v>
      </c>
    </row>
    <row r="569" spans="2:30">
      <c r="B569" s="26"/>
      <c r="C569" s="63" t="s">
        <v>1888</v>
      </c>
      <c r="D569" s="63" t="s">
        <v>301</v>
      </c>
      <c r="E569" s="313">
        <v>8.5</v>
      </c>
      <c r="F569" s="313">
        <v>1.9375</v>
      </c>
      <c r="G569" s="313">
        <v>1</v>
      </c>
      <c r="H569" s="313">
        <v>10.5</v>
      </c>
      <c r="I569" s="313">
        <v>3.9375</v>
      </c>
      <c r="J569" s="41" t="s">
        <v>302</v>
      </c>
      <c r="K569" s="313">
        <v>30.5</v>
      </c>
      <c r="L569" s="313">
        <v>25.5625</v>
      </c>
      <c r="M569" s="313">
        <v>21</v>
      </c>
      <c r="N569" s="313">
        <v>2131</v>
      </c>
      <c r="O569" s="41" t="s">
        <v>269</v>
      </c>
      <c r="P569"/>
      <c r="Q569" s="41"/>
      <c r="R569" s="313"/>
      <c r="S569" s="63"/>
      <c r="T569" s="303"/>
      <c r="U569"/>
      <c r="V569"/>
      <c r="W569"/>
      <c r="X569"/>
      <c r="Y569" s="275" t="s">
        <v>269</v>
      </c>
      <c r="AA569" s="313" t="s">
        <v>269</v>
      </c>
      <c r="AB569">
        <v>2131</v>
      </c>
      <c r="AC569" t="s">
        <v>2899</v>
      </c>
      <c r="AD569" s="313" t="s">
        <v>5649</v>
      </c>
    </row>
    <row r="570" spans="2:30">
      <c r="B570" s="26"/>
      <c r="C570" s="64" t="s">
        <v>1934</v>
      </c>
      <c r="D570" s="64" t="s">
        <v>306</v>
      </c>
      <c r="E570" s="313">
        <v>8.71875</v>
      </c>
      <c r="F570" s="313">
        <v>2.15</v>
      </c>
      <c r="G570" s="313">
        <v>0.625</v>
      </c>
      <c r="H570" s="313">
        <v>9.75</v>
      </c>
      <c r="I570" s="313">
        <v>3.4</v>
      </c>
      <c r="J570" s="47" t="s">
        <v>302</v>
      </c>
      <c r="K570" s="313">
        <v>40</v>
      </c>
      <c r="L570" s="313">
        <v>25.5</v>
      </c>
      <c r="M570" s="313">
        <v>28</v>
      </c>
      <c r="N570" s="313">
        <v>2131</v>
      </c>
      <c r="O570" s="47" t="s">
        <v>269</v>
      </c>
      <c r="P570"/>
      <c r="Q570" s="47"/>
      <c r="R570" s="313"/>
      <c r="S570" s="64"/>
      <c r="T570" s="302"/>
      <c r="U570"/>
      <c r="V570"/>
      <c r="W570"/>
      <c r="X570"/>
      <c r="Y570" s="275" t="s">
        <v>269</v>
      </c>
      <c r="AA570" s="313" t="s">
        <v>269</v>
      </c>
      <c r="AB570">
        <v>2131</v>
      </c>
      <c r="AC570" t="s">
        <v>2899</v>
      </c>
      <c r="AD570" s="313" t="s">
        <v>5649</v>
      </c>
    </row>
    <row r="571" spans="2:30">
      <c r="B571" s="26"/>
      <c r="C571" s="63" t="s">
        <v>1989</v>
      </c>
      <c r="D571" s="63" t="s">
        <v>301</v>
      </c>
      <c r="E571" s="313">
        <v>8.5</v>
      </c>
      <c r="F571" s="313">
        <v>1.9375</v>
      </c>
      <c r="G571" s="313">
        <v>1</v>
      </c>
      <c r="H571" s="313">
        <v>10.5</v>
      </c>
      <c r="I571" s="313">
        <v>3.9375</v>
      </c>
      <c r="J571" s="41" t="s">
        <v>302</v>
      </c>
      <c r="K571" s="313">
        <v>11.8125</v>
      </c>
      <c r="L571" s="313">
        <v>10.5</v>
      </c>
      <c r="M571" s="313">
        <v>3</v>
      </c>
      <c r="N571" s="313">
        <v>2131</v>
      </c>
      <c r="O571" s="41" t="s">
        <v>1338</v>
      </c>
      <c r="P571"/>
      <c r="Q571" s="41"/>
      <c r="R571" s="313"/>
      <c r="S571" s="63"/>
      <c r="T571" s="303"/>
      <c r="U571"/>
      <c r="V571"/>
      <c r="W571"/>
      <c r="X571"/>
      <c r="Y571" s="275" t="s">
        <v>1338</v>
      </c>
      <c r="AA571" s="313" t="s">
        <v>1338</v>
      </c>
      <c r="AB571">
        <v>2131</v>
      </c>
      <c r="AC571" t="s">
        <v>2899</v>
      </c>
      <c r="AD571" s="313" t="s">
        <v>5649</v>
      </c>
    </row>
    <row r="572" spans="2:30">
      <c r="B572" s="26"/>
      <c r="C572" s="64" t="s">
        <v>1990</v>
      </c>
      <c r="D572" s="64" t="s">
        <v>306</v>
      </c>
      <c r="E572" s="313">
        <v>8.71875</v>
      </c>
      <c r="F572" s="313">
        <v>2.125</v>
      </c>
      <c r="G572" s="313">
        <v>0.625</v>
      </c>
      <c r="H572" s="313">
        <v>9.75</v>
      </c>
      <c r="I572" s="313">
        <v>3.375</v>
      </c>
      <c r="J572" s="47" t="s">
        <v>302</v>
      </c>
      <c r="K572" s="313">
        <v>10.125</v>
      </c>
      <c r="L572" s="313">
        <v>9.75</v>
      </c>
      <c r="M572" s="313">
        <v>3</v>
      </c>
      <c r="N572" s="313">
        <v>2131</v>
      </c>
      <c r="O572" s="47" t="s">
        <v>1338</v>
      </c>
      <c r="P572"/>
      <c r="Q572" s="47"/>
      <c r="R572" s="313"/>
      <c r="S572" s="64"/>
      <c r="T572" s="302"/>
      <c r="U572"/>
      <c r="V572"/>
      <c r="W572"/>
      <c r="X572"/>
      <c r="Y572" s="275" t="s">
        <v>1338</v>
      </c>
      <c r="AA572" s="313" t="s">
        <v>1338</v>
      </c>
      <c r="AB572">
        <v>2131</v>
      </c>
      <c r="AC572" t="s">
        <v>2899</v>
      </c>
      <c r="AD572" s="313" t="s">
        <v>5649</v>
      </c>
    </row>
    <row r="573" spans="2:30">
      <c r="B573" s="26"/>
      <c r="C573" s="63" t="s">
        <v>1850</v>
      </c>
      <c r="D573" s="63" t="s">
        <v>306</v>
      </c>
      <c r="E573" s="313">
        <v>8.71875</v>
      </c>
      <c r="F573" s="313">
        <v>2.15</v>
      </c>
      <c r="G573" s="313">
        <v>0.625</v>
      </c>
      <c r="H573" s="313">
        <v>9.96875</v>
      </c>
      <c r="I573" s="313">
        <v>3.4</v>
      </c>
      <c r="J573" s="41" t="s">
        <v>302</v>
      </c>
      <c r="K573" s="313">
        <v>9.96875</v>
      </c>
      <c r="L573" s="313">
        <v>3.4</v>
      </c>
      <c r="M573" s="313">
        <v>1</v>
      </c>
      <c r="N573" s="313">
        <v>2131</v>
      </c>
      <c r="O573" s="41" t="s">
        <v>1338</v>
      </c>
      <c r="P573"/>
      <c r="Q573" s="41"/>
      <c r="R573" s="313"/>
      <c r="S573" s="63"/>
      <c r="T573" s="303"/>
      <c r="U573"/>
      <c r="V573"/>
      <c r="W573"/>
      <c r="X573"/>
      <c r="Y573" s="275" t="s">
        <v>1338</v>
      </c>
      <c r="AA573" s="313" t="s">
        <v>1338</v>
      </c>
      <c r="AB573">
        <v>2131</v>
      </c>
      <c r="AC573" t="s">
        <v>2899</v>
      </c>
      <c r="AD573" s="313" t="s">
        <v>5649</v>
      </c>
    </row>
    <row r="574" spans="2:30">
      <c r="B574" s="26"/>
      <c r="C574" s="64" t="s">
        <v>1959</v>
      </c>
      <c r="D574" s="64" t="s">
        <v>301</v>
      </c>
      <c r="E574" s="313">
        <v>6.25</v>
      </c>
      <c r="F574" s="313">
        <v>4.25</v>
      </c>
      <c r="G574" s="313">
        <v>1.25</v>
      </c>
      <c r="H574" s="313">
        <v>8.75</v>
      </c>
      <c r="I574" s="313">
        <v>6.75</v>
      </c>
      <c r="J574" s="47" t="s">
        <v>302</v>
      </c>
      <c r="K574" s="313">
        <v>8.75</v>
      </c>
      <c r="L574" s="313">
        <v>13.5</v>
      </c>
      <c r="M574" s="313">
        <v>2</v>
      </c>
      <c r="N574" s="313">
        <v>2133</v>
      </c>
      <c r="O574" s="47" t="s">
        <v>1338</v>
      </c>
      <c r="P574"/>
      <c r="Q574" s="47"/>
      <c r="R574" s="313"/>
      <c r="S574" s="64"/>
      <c r="T574" s="302"/>
      <c r="U574"/>
      <c r="V574"/>
      <c r="W574"/>
      <c r="X574"/>
      <c r="Y574" s="275" t="s">
        <v>1338</v>
      </c>
      <c r="AA574" s="313" t="s">
        <v>1338</v>
      </c>
      <c r="AB574">
        <v>2133</v>
      </c>
      <c r="AD574" s="313"/>
    </row>
    <row r="575" spans="2:30">
      <c r="B575" s="26"/>
      <c r="C575" s="63" t="s">
        <v>1958</v>
      </c>
      <c r="D575" s="63" t="s">
        <v>306</v>
      </c>
      <c r="E575" s="313">
        <v>6.375</v>
      </c>
      <c r="F575" s="313">
        <v>4.375</v>
      </c>
      <c r="G575" s="313">
        <v>0.75</v>
      </c>
      <c r="H575" s="313">
        <v>7.875</v>
      </c>
      <c r="I575" s="313">
        <v>5.875</v>
      </c>
      <c r="J575" s="41" t="s">
        <v>302</v>
      </c>
      <c r="K575" s="313">
        <v>7.875</v>
      </c>
      <c r="L575" s="313">
        <v>11.75</v>
      </c>
      <c r="M575" s="313">
        <v>2</v>
      </c>
      <c r="N575" s="313">
        <v>2133</v>
      </c>
      <c r="O575" s="41" t="s">
        <v>1338</v>
      </c>
      <c r="P575"/>
      <c r="Q575" s="41"/>
      <c r="R575" s="313"/>
      <c r="S575" s="63"/>
      <c r="T575" s="303"/>
      <c r="U575"/>
      <c r="V575"/>
      <c r="W575"/>
      <c r="X575"/>
      <c r="Y575" s="275" t="s">
        <v>1338</v>
      </c>
      <c r="AA575" s="313" t="s">
        <v>1338</v>
      </c>
      <c r="AB575">
        <v>2133</v>
      </c>
      <c r="AD575" s="313"/>
    </row>
    <row r="576" spans="2:30">
      <c r="B576" s="26"/>
      <c r="C576" s="63" t="s">
        <v>1074</v>
      </c>
      <c r="D576" s="63" t="s">
        <v>301</v>
      </c>
      <c r="E576" s="313">
        <v>6.75</v>
      </c>
      <c r="F576" s="313">
        <v>1.25</v>
      </c>
      <c r="G576" s="313">
        <v>0.625</v>
      </c>
      <c r="H576" s="313">
        <v>8</v>
      </c>
      <c r="I576" s="313">
        <v>2.5</v>
      </c>
      <c r="J576" s="41" t="s">
        <v>302</v>
      </c>
      <c r="K576" s="313">
        <v>8</v>
      </c>
      <c r="L576" s="313">
        <v>5</v>
      </c>
      <c r="M576" s="313">
        <v>2</v>
      </c>
      <c r="N576" s="313">
        <v>2135</v>
      </c>
      <c r="O576" s="41" t="s">
        <v>1338</v>
      </c>
      <c r="P576"/>
      <c r="Q576" s="41"/>
      <c r="R576" s="313"/>
      <c r="S576" s="63" t="s">
        <v>309</v>
      </c>
      <c r="T576" s="303" t="s">
        <v>1075</v>
      </c>
      <c r="U576"/>
      <c r="V576"/>
      <c r="W576"/>
      <c r="X576"/>
      <c r="Y576" s="275" t="s">
        <v>1338</v>
      </c>
      <c r="AA576" s="313" t="s">
        <v>1338</v>
      </c>
      <c r="AB576">
        <v>2135</v>
      </c>
      <c r="AD576" s="313"/>
    </row>
    <row r="577" spans="2:30">
      <c r="B577" s="26"/>
      <c r="C577" s="64" t="s">
        <v>1076</v>
      </c>
      <c r="D577" s="64" t="s">
        <v>301</v>
      </c>
      <c r="E577" s="313">
        <v>4</v>
      </c>
      <c r="F577" s="313">
        <v>2.5</v>
      </c>
      <c r="G577" s="313">
        <v>0.5625</v>
      </c>
      <c r="H577" s="313">
        <v>5.125</v>
      </c>
      <c r="I577" s="313">
        <v>3.625</v>
      </c>
      <c r="J577" s="47" t="s">
        <v>318</v>
      </c>
      <c r="K577" s="313">
        <v>5.875</v>
      </c>
      <c r="L577" s="313">
        <v>8</v>
      </c>
      <c r="M577" s="313">
        <v>2</v>
      </c>
      <c r="N577" s="313">
        <v>2136</v>
      </c>
      <c r="O577" s="47" t="s">
        <v>1338</v>
      </c>
      <c r="P577"/>
      <c r="Q577" s="47"/>
      <c r="R577" s="313"/>
      <c r="S577" s="64" t="s">
        <v>303</v>
      </c>
      <c r="T577" s="302" t="s">
        <v>1077</v>
      </c>
      <c r="U577"/>
      <c r="V577"/>
      <c r="W577"/>
      <c r="X577"/>
      <c r="Y577" s="275" t="s">
        <v>1338</v>
      </c>
      <c r="AA577" s="313" t="s">
        <v>1338</v>
      </c>
      <c r="AB577">
        <v>2136</v>
      </c>
      <c r="AC577" t="s">
        <v>2899</v>
      </c>
      <c r="AD577" s="313" t="s">
        <v>5649</v>
      </c>
    </row>
    <row r="578" spans="2:30">
      <c r="B578" s="26"/>
      <c r="C578" s="63" t="s">
        <v>1078</v>
      </c>
      <c r="D578" s="63" t="s">
        <v>306</v>
      </c>
      <c r="E578" s="313">
        <v>4.125</v>
      </c>
      <c r="F578" s="313">
        <v>2.625</v>
      </c>
      <c r="G578" s="313">
        <v>0.875</v>
      </c>
      <c r="H578" s="313">
        <v>5.875</v>
      </c>
      <c r="I578" s="313">
        <v>4.375</v>
      </c>
      <c r="J578" s="41" t="s">
        <v>318</v>
      </c>
      <c r="K578" s="313">
        <v>5.875</v>
      </c>
      <c r="L578" s="313">
        <v>8</v>
      </c>
      <c r="M578" s="313">
        <v>2</v>
      </c>
      <c r="N578" s="313">
        <v>2136</v>
      </c>
      <c r="O578" s="41" t="s">
        <v>1338</v>
      </c>
      <c r="P578"/>
      <c r="Q578" s="41"/>
      <c r="R578" s="313"/>
      <c r="S578" s="63" t="s">
        <v>307</v>
      </c>
      <c r="T578" s="303" t="s">
        <v>307</v>
      </c>
      <c r="U578"/>
      <c r="V578"/>
      <c r="W578"/>
      <c r="X578"/>
      <c r="Y578" s="275" t="s">
        <v>1338</v>
      </c>
      <c r="AA578" s="313" t="s">
        <v>1338</v>
      </c>
      <c r="AB578">
        <v>2136</v>
      </c>
      <c r="AC578" t="s">
        <v>2899</v>
      </c>
      <c r="AD578" s="313" t="s">
        <v>5649</v>
      </c>
    </row>
    <row r="579" spans="2:30">
      <c r="B579" s="26"/>
      <c r="C579" s="64" t="s">
        <v>263</v>
      </c>
      <c r="D579" s="64" t="s">
        <v>301</v>
      </c>
      <c r="E579" s="313">
        <v>5.9375</v>
      </c>
      <c r="F579" s="313">
        <v>5.0625</v>
      </c>
      <c r="G579" s="313">
        <v>1</v>
      </c>
      <c r="H579" s="313">
        <v>7.9375</v>
      </c>
      <c r="I579" s="313">
        <v>7.0625</v>
      </c>
      <c r="J579" s="47" t="s">
        <v>302</v>
      </c>
      <c r="K579" s="313">
        <v>21.75</v>
      </c>
      <c r="L579" s="313">
        <v>16.375</v>
      </c>
      <c r="M579" s="313">
        <v>6</v>
      </c>
      <c r="N579" s="313">
        <v>2137</v>
      </c>
      <c r="O579" s="47" t="s">
        <v>1338</v>
      </c>
      <c r="P579"/>
      <c r="Q579" s="47"/>
      <c r="R579" s="313"/>
      <c r="S579" s="64" t="s">
        <v>309</v>
      </c>
      <c r="T579" s="302" t="s">
        <v>1768</v>
      </c>
      <c r="U579"/>
      <c r="V579"/>
      <c r="W579"/>
      <c r="X579"/>
      <c r="Y579" s="275" t="s">
        <v>1338</v>
      </c>
      <c r="AA579" s="313" t="s">
        <v>1338</v>
      </c>
      <c r="AB579">
        <v>2137</v>
      </c>
      <c r="AD579" s="313"/>
    </row>
    <row r="580" spans="2:30">
      <c r="B580" s="26"/>
      <c r="C580" s="63" t="s">
        <v>1081</v>
      </c>
      <c r="D580" s="63" t="s">
        <v>301</v>
      </c>
      <c r="E580" s="313">
        <v>9.75</v>
      </c>
      <c r="F580" s="313">
        <v>2.625</v>
      </c>
      <c r="G580" s="313">
        <v>1.0625</v>
      </c>
      <c r="H580" s="313">
        <v>11.875</v>
      </c>
      <c r="I580" s="313">
        <v>4.75</v>
      </c>
      <c r="J580" s="41" t="s">
        <v>302</v>
      </c>
      <c r="K580" s="313">
        <v>11.875</v>
      </c>
      <c r="L580" s="313">
        <v>9.5</v>
      </c>
      <c r="M580" s="313">
        <v>2</v>
      </c>
      <c r="N580" s="313">
        <v>2138</v>
      </c>
      <c r="O580" s="41" t="s">
        <v>1338</v>
      </c>
      <c r="P580"/>
      <c r="Q580" s="41"/>
      <c r="R580" s="313"/>
      <c r="S580" s="63" t="s">
        <v>303</v>
      </c>
      <c r="T580" s="303" t="s">
        <v>1082</v>
      </c>
      <c r="U580"/>
      <c r="V580"/>
      <c r="W580"/>
      <c r="X580"/>
      <c r="Y580" s="275" t="s">
        <v>1338</v>
      </c>
      <c r="AA580" s="313" t="s">
        <v>1338</v>
      </c>
      <c r="AB580">
        <v>2138</v>
      </c>
      <c r="AC580" t="s">
        <v>2936</v>
      </c>
      <c r="AD580" s="313" t="s">
        <v>5651</v>
      </c>
    </row>
    <row r="581" spans="2:30">
      <c r="B581" s="26"/>
      <c r="C581" s="64" t="s">
        <v>1083</v>
      </c>
      <c r="D581" s="64" t="s">
        <v>306</v>
      </c>
      <c r="E581" s="313">
        <v>9.9375</v>
      </c>
      <c r="F581" s="313">
        <v>2.75</v>
      </c>
      <c r="G581" s="313">
        <v>0.625</v>
      </c>
      <c r="H581" s="313">
        <v>11.1875</v>
      </c>
      <c r="I581" s="313">
        <v>4</v>
      </c>
      <c r="J581" s="47" t="s">
        <v>302</v>
      </c>
      <c r="K581" s="313">
        <v>11.1875</v>
      </c>
      <c r="L581" s="313">
        <v>8</v>
      </c>
      <c r="M581" s="313">
        <v>2</v>
      </c>
      <c r="N581" s="313">
        <v>2138</v>
      </c>
      <c r="O581" s="47" t="s">
        <v>1338</v>
      </c>
      <c r="P581"/>
      <c r="Q581" s="47"/>
      <c r="R581" s="313"/>
      <c r="S581" s="64" t="s">
        <v>307</v>
      </c>
      <c r="T581" s="302" t="s">
        <v>307</v>
      </c>
      <c r="U581"/>
      <c r="V581"/>
      <c r="W581"/>
      <c r="X581"/>
      <c r="Y581" s="275" t="s">
        <v>1338</v>
      </c>
      <c r="AA581" s="313" t="s">
        <v>1338</v>
      </c>
      <c r="AB581">
        <v>2138</v>
      </c>
      <c r="AC581" t="s">
        <v>2936</v>
      </c>
      <c r="AD581" s="313" t="s">
        <v>5651</v>
      </c>
    </row>
    <row r="582" spans="2:30">
      <c r="B582" s="26"/>
      <c r="C582" s="63" t="s">
        <v>1084</v>
      </c>
      <c r="D582" s="63" t="s">
        <v>301</v>
      </c>
      <c r="E582" s="313">
        <v>4.75</v>
      </c>
      <c r="F582" s="313">
        <v>4.375</v>
      </c>
      <c r="G582" s="313">
        <v>1.625</v>
      </c>
      <c r="H582" s="313">
        <v>8</v>
      </c>
      <c r="I582" s="313">
        <v>7.625</v>
      </c>
      <c r="J582" s="41" t="s">
        <v>302</v>
      </c>
      <c r="K582" s="313">
        <v>8</v>
      </c>
      <c r="L582" s="313">
        <v>7.625</v>
      </c>
      <c r="M582" s="313">
        <v>1</v>
      </c>
      <c r="N582" s="313">
        <v>2139</v>
      </c>
      <c r="O582" s="41" t="s">
        <v>1338</v>
      </c>
      <c r="P582"/>
      <c r="Q582" s="41"/>
      <c r="R582" s="313"/>
      <c r="S582" s="63" t="s">
        <v>303</v>
      </c>
      <c r="T582" s="303" t="s">
        <v>1085</v>
      </c>
      <c r="U582"/>
      <c r="V582"/>
      <c r="W582"/>
      <c r="X582"/>
      <c r="Y582" s="275" t="s">
        <v>1338</v>
      </c>
      <c r="AA582" s="313" t="s">
        <v>1338</v>
      </c>
      <c r="AB582">
        <v>2139</v>
      </c>
      <c r="AC582" t="s">
        <v>2936</v>
      </c>
      <c r="AD582" s="313" t="s">
        <v>5651</v>
      </c>
    </row>
    <row r="583" spans="2:30">
      <c r="B583" s="26"/>
      <c r="C583" s="64" t="s">
        <v>1086</v>
      </c>
      <c r="D583" s="64" t="s">
        <v>306</v>
      </c>
      <c r="E583" s="313">
        <v>4.875</v>
      </c>
      <c r="F583" s="313">
        <v>4.5</v>
      </c>
      <c r="G583" s="313">
        <v>0.625</v>
      </c>
      <c r="H583" s="313">
        <v>6.125</v>
      </c>
      <c r="I583" s="313">
        <v>5.75</v>
      </c>
      <c r="J583" s="47" t="s">
        <v>302</v>
      </c>
      <c r="K583" s="313">
        <v>6.125</v>
      </c>
      <c r="L583" s="313">
        <v>5.75</v>
      </c>
      <c r="M583" s="313">
        <v>1</v>
      </c>
      <c r="N583" s="313">
        <v>2139</v>
      </c>
      <c r="O583" s="47" t="s">
        <v>1338</v>
      </c>
      <c r="P583"/>
      <c r="Q583" s="47"/>
      <c r="R583" s="313"/>
      <c r="S583" s="64" t="s">
        <v>307</v>
      </c>
      <c r="T583" s="302" t="s">
        <v>307</v>
      </c>
      <c r="U583"/>
      <c r="V583"/>
      <c r="W583"/>
      <c r="X583"/>
      <c r="Y583" s="275" t="s">
        <v>1338</v>
      </c>
      <c r="AA583" s="313" t="s">
        <v>1338</v>
      </c>
      <c r="AB583">
        <v>2139</v>
      </c>
      <c r="AC583" t="s">
        <v>2936</v>
      </c>
      <c r="AD583" s="313" t="s">
        <v>5651</v>
      </c>
    </row>
    <row r="584" spans="2:30">
      <c r="B584" s="26"/>
      <c r="C584" s="63" t="s">
        <v>1087</v>
      </c>
      <c r="D584" s="63" t="s">
        <v>301</v>
      </c>
      <c r="E584" s="313">
        <v>3.125</v>
      </c>
      <c r="F584" s="313">
        <v>3.125</v>
      </c>
      <c r="G584" s="313">
        <v>1</v>
      </c>
      <c r="H584" s="313">
        <v>5.125</v>
      </c>
      <c r="I584" s="313">
        <v>5.125</v>
      </c>
      <c r="J584" s="41" t="s">
        <v>302</v>
      </c>
      <c r="K584" s="313">
        <v>5.125</v>
      </c>
      <c r="L584" s="313">
        <v>10.25</v>
      </c>
      <c r="M584" s="313">
        <v>2</v>
      </c>
      <c r="N584" s="313">
        <v>2140</v>
      </c>
      <c r="O584" s="41" t="s">
        <v>1338</v>
      </c>
      <c r="P584"/>
      <c r="Q584" s="41"/>
      <c r="R584" s="313"/>
      <c r="S584" s="63" t="s">
        <v>303</v>
      </c>
      <c r="T584" s="303" t="s">
        <v>1088</v>
      </c>
      <c r="U584"/>
      <c r="V584"/>
      <c r="W584"/>
      <c r="X584"/>
      <c r="Y584" s="275" t="s">
        <v>1338</v>
      </c>
      <c r="AA584" s="313" t="s">
        <v>1338</v>
      </c>
      <c r="AB584">
        <v>2140</v>
      </c>
      <c r="AC584" t="s">
        <v>2936</v>
      </c>
      <c r="AD584" s="313" t="s">
        <v>5651</v>
      </c>
    </row>
    <row r="585" spans="2:30">
      <c r="B585" s="26"/>
      <c r="C585" s="64" t="s">
        <v>1089</v>
      </c>
      <c r="D585" s="64" t="s">
        <v>306</v>
      </c>
      <c r="E585" s="313">
        <v>3.34375</v>
      </c>
      <c r="F585" s="313">
        <v>3.34375</v>
      </c>
      <c r="G585" s="313">
        <v>0.5625</v>
      </c>
      <c r="H585" s="313">
        <v>4.46875</v>
      </c>
      <c r="I585" s="313">
        <v>4.46875</v>
      </c>
      <c r="J585" s="47" t="s">
        <v>302</v>
      </c>
      <c r="K585" s="313">
        <v>4.375</v>
      </c>
      <c r="L585" s="313">
        <v>8.75</v>
      </c>
      <c r="M585" s="313">
        <v>2</v>
      </c>
      <c r="N585" s="313">
        <v>2140</v>
      </c>
      <c r="O585" s="47" t="s">
        <v>1338</v>
      </c>
      <c r="P585"/>
      <c r="Q585" s="47"/>
      <c r="R585" s="313"/>
      <c r="S585" s="64" t="s">
        <v>307</v>
      </c>
      <c r="T585" s="302" t="s">
        <v>307</v>
      </c>
      <c r="U585"/>
      <c r="V585"/>
      <c r="W585"/>
      <c r="X585"/>
      <c r="Y585" s="275" t="s">
        <v>1338</v>
      </c>
      <c r="AA585" s="313" t="s">
        <v>1338</v>
      </c>
      <c r="AB585">
        <v>2140</v>
      </c>
      <c r="AC585" t="s">
        <v>2936</v>
      </c>
      <c r="AD585" s="313" t="s">
        <v>5651</v>
      </c>
    </row>
    <row r="586" spans="2:30">
      <c r="B586" s="26"/>
      <c r="C586" s="63" t="s">
        <v>1090</v>
      </c>
      <c r="D586" s="63" t="s">
        <v>301</v>
      </c>
      <c r="E586" s="313">
        <v>6.875</v>
      </c>
      <c r="F586" s="313">
        <v>2.1875</v>
      </c>
      <c r="G586" s="313">
        <v>0.5625</v>
      </c>
      <c r="H586" s="313">
        <v>8</v>
      </c>
      <c r="I586" s="313">
        <v>3.3125</v>
      </c>
      <c r="J586" s="41" t="s">
        <v>302</v>
      </c>
      <c r="K586" s="313">
        <v>8</v>
      </c>
      <c r="L586" s="313">
        <v>6.625</v>
      </c>
      <c r="M586" s="313">
        <v>2</v>
      </c>
      <c r="N586" s="313">
        <v>2141</v>
      </c>
      <c r="O586" s="41" t="s">
        <v>1338</v>
      </c>
      <c r="P586"/>
      <c r="Q586" s="41"/>
      <c r="R586" s="313"/>
      <c r="S586" s="63" t="s">
        <v>303</v>
      </c>
      <c r="T586" s="303" t="s">
        <v>1091</v>
      </c>
      <c r="U586"/>
      <c r="V586"/>
      <c r="W586"/>
      <c r="X586"/>
      <c r="Y586" s="275" t="s">
        <v>1338</v>
      </c>
      <c r="AA586" s="313" t="s">
        <v>1338</v>
      </c>
      <c r="AB586">
        <v>2141</v>
      </c>
      <c r="AD586" s="313"/>
    </row>
    <row r="587" spans="2:30">
      <c r="B587" s="26"/>
      <c r="C587" s="64" t="s">
        <v>1092</v>
      </c>
      <c r="D587" s="64" t="s">
        <v>306</v>
      </c>
      <c r="E587" s="313">
        <v>7.0625</v>
      </c>
      <c r="F587" s="313">
        <v>2.3125</v>
      </c>
      <c r="G587" s="313">
        <v>2.4375</v>
      </c>
      <c r="H587" s="313">
        <v>11.9375</v>
      </c>
      <c r="I587" s="313">
        <v>7.1875</v>
      </c>
      <c r="J587" s="47" t="s">
        <v>302</v>
      </c>
      <c r="K587" s="313">
        <v>11.9375</v>
      </c>
      <c r="L587" s="313">
        <v>7.1875</v>
      </c>
      <c r="M587" s="313">
        <v>1</v>
      </c>
      <c r="N587" s="313">
        <v>2141</v>
      </c>
      <c r="O587" s="47" t="s">
        <v>1338</v>
      </c>
      <c r="P587"/>
      <c r="Q587" s="47"/>
      <c r="R587" s="313"/>
      <c r="S587" s="64" t="s">
        <v>307</v>
      </c>
      <c r="T587" s="302" t="s">
        <v>307</v>
      </c>
      <c r="U587"/>
      <c r="V587"/>
      <c r="W587"/>
      <c r="X587"/>
      <c r="Y587" s="275" t="s">
        <v>1338</v>
      </c>
      <c r="AA587" s="313" t="s">
        <v>1338</v>
      </c>
      <c r="AB587">
        <v>2141</v>
      </c>
      <c r="AD587" s="313"/>
    </row>
    <row r="588" spans="2:30">
      <c r="B588" s="26"/>
      <c r="C588" s="63" t="s">
        <v>1093</v>
      </c>
      <c r="D588" s="63" t="s">
        <v>301</v>
      </c>
      <c r="E588" s="313">
        <v>5.125</v>
      </c>
      <c r="F588" s="313">
        <v>5.125</v>
      </c>
      <c r="G588" s="313">
        <v>0.75</v>
      </c>
      <c r="H588" s="313">
        <v>6.625</v>
      </c>
      <c r="I588" s="313">
        <v>6.625</v>
      </c>
      <c r="J588" s="41" t="s">
        <v>302</v>
      </c>
      <c r="K588" s="313">
        <v>6.625</v>
      </c>
      <c r="L588" s="313">
        <v>6.625</v>
      </c>
      <c r="M588" s="313">
        <v>1</v>
      </c>
      <c r="N588" s="313">
        <v>2142</v>
      </c>
      <c r="O588" s="41" t="s">
        <v>1338</v>
      </c>
      <c r="P588"/>
      <c r="Q588" s="41"/>
      <c r="R588" s="313"/>
      <c r="S588" s="63" t="s">
        <v>303</v>
      </c>
      <c r="T588" s="303" t="s">
        <v>1094</v>
      </c>
      <c r="U588"/>
      <c r="V588"/>
      <c r="W588"/>
      <c r="X588"/>
      <c r="Y588" s="275" t="s">
        <v>1338</v>
      </c>
      <c r="AA588" s="313" t="s">
        <v>1338</v>
      </c>
      <c r="AB588">
        <v>2142</v>
      </c>
      <c r="AD588" s="313"/>
    </row>
    <row r="589" spans="2:30">
      <c r="B589" s="26"/>
      <c r="C589" s="64" t="s">
        <v>1095</v>
      </c>
      <c r="D589" s="64" t="s">
        <v>306</v>
      </c>
      <c r="E589" s="313">
        <v>5.3125</v>
      </c>
      <c r="F589" s="313">
        <v>5.3125</v>
      </c>
      <c r="G589" s="313">
        <v>0.5625</v>
      </c>
      <c r="H589" s="313">
        <v>6.4375</v>
      </c>
      <c r="I589" s="313">
        <v>6.4375</v>
      </c>
      <c r="J589" s="47" t="s">
        <v>302</v>
      </c>
      <c r="K589" s="313">
        <v>6.4375</v>
      </c>
      <c r="L589" s="313">
        <v>6.4375</v>
      </c>
      <c r="M589" s="313">
        <v>1</v>
      </c>
      <c r="N589" s="313">
        <v>2142</v>
      </c>
      <c r="O589" s="47" t="s">
        <v>1338</v>
      </c>
      <c r="P589"/>
      <c r="Q589" s="47"/>
      <c r="R589" s="313"/>
      <c r="S589" s="64" t="s">
        <v>307</v>
      </c>
      <c r="T589" s="302" t="s">
        <v>307</v>
      </c>
      <c r="U589"/>
      <c r="V589"/>
      <c r="W589"/>
      <c r="X589"/>
      <c r="Y589" s="275" t="s">
        <v>1338</v>
      </c>
      <c r="AA589" s="313" t="s">
        <v>1338</v>
      </c>
      <c r="AB589">
        <v>2142</v>
      </c>
      <c r="AD589" s="313"/>
    </row>
    <row r="590" spans="2:30">
      <c r="B590" s="26"/>
      <c r="C590" s="63" t="s">
        <v>1096</v>
      </c>
      <c r="D590" s="63" t="s">
        <v>301</v>
      </c>
      <c r="E590" s="313">
        <v>4.25</v>
      </c>
      <c r="F590" s="313">
        <v>2.5</v>
      </c>
      <c r="G590" s="313">
        <v>0.875</v>
      </c>
      <c r="H590" s="313">
        <v>6</v>
      </c>
      <c r="I590" s="313">
        <v>4.25</v>
      </c>
      <c r="J590" s="41" t="s">
        <v>302</v>
      </c>
      <c r="K590" s="313">
        <v>6</v>
      </c>
      <c r="L590" s="313">
        <v>8.5</v>
      </c>
      <c r="M590" s="313">
        <v>2</v>
      </c>
      <c r="N590" s="313">
        <v>2144</v>
      </c>
      <c r="O590" s="41" t="s">
        <v>1338</v>
      </c>
      <c r="P590"/>
      <c r="Q590" s="41"/>
      <c r="R590" s="313"/>
      <c r="S590" s="63" t="s">
        <v>303</v>
      </c>
      <c r="T590" s="303" t="s">
        <v>1097</v>
      </c>
      <c r="U590"/>
      <c r="V590"/>
      <c r="W590"/>
      <c r="X590"/>
      <c r="Y590" s="275" t="s">
        <v>1338</v>
      </c>
      <c r="AA590" s="313" t="s">
        <v>1338</v>
      </c>
      <c r="AB590">
        <v>2144</v>
      </c>
      <c r="AD590" s="313"/>
    </row>
    <row r="591" spans="2:30">
      <c r="B591" s="26"/>
      <c r="C591" s="64" t="s">
        <v>1100</v>
      </c>
      <c r="D591" s="64" t="s">
        <v>306</v>
      </c>
      <c r="E591" s="313">
        <v>4.375</v>
      </c>
      <c r="F591" s="313">
        <v>2.625</v>
      </c>
      <c r="G591" s="313">
        <v>0.75</v>
      </c>
      <c r="H591" s="313">
        <v>5.875</v>
      </c>
      <c r="I591" s="313">
        <v>4.125</v>
      </c>
      <c r="J591" s="47" t="s">
        <v>302</v>
      </c>
      <c r="K591" s="313">
        <v>5.875</v>
      </c>
      <c r="L591" s="313">
        <v>8.25</v>
      </c>
      <c r="M591" s="313">
        <v>2</v>
      </c>
      <c r="N591" s="313">
        <v>2144</v>
      </c>
      <c r="O591" s="47" t="s">
        <v>1338</v>
      </c>
      <c r="P591"/>
      <c r="Q591" s="47"/>
      <c r="R591" s="313"/>
      <c r="S591" s="64" t="s">
        <v>307</v>
      </c>
      <c r="T591" s="302" t="s">
        <v>307</v>
      </c>
      <c r="U591"/>
      <c r="V591"/>
      <c r="W591"/>
      <c r="X591"/>
      <c r="Y591" s="275" t="s">
        <v>1338</v>
      </c>
      <c r="AA591" s="313" t="s">
        <v>1338</v>
      </c>
      <c r="AB591">
        <v>2144</v>
      </c>
      <c r="AD591" s="313"/>
    </row>
    <row r="592" spans="2:30">
      <c r="B592" s="26"/>
      <c r="C592" s="63" t="s">
        <v>1101</v>
      </c>
      <c r="D592" s="63" t="s">
        <v>301</v>
      </c>
      <c r="E592" s="313">
        <v>5.375</v>
      </c>
      <c r="F592" s="313">
        <v>4.5</v>
      </c>
      <c r="G592" s="313">
        <v>0.625</v>
      </c>
      <c r="H592" s="313">
        <v>6.625</v>
      </c>
      <c r="I592" s="313">
        <v>5.75</v>
      </c>
      <c r="J592" s="41" t="s">
        <v>302</v>
      </c>
      <c r="K592" s="313">
        <v>6.625</v>
      </c>
      <c r="L592" s="313">
        <v>11.5</v>
      </c>
      <c r="M592" s="313">
        <v>2</v>
      </c>
      <c r="N592" s="313">
        <v>2145</v>
      </c>
      <c r="O592" s="41" t="s">
        <v>1338</v>
      </c>
      <c r="P592"/>
      <c r="Q592" s="41"/>
      <c r="R592" s="313"/>
      <c r="S592" s="63" t="s">
        <v>303</v>
      </c>
      <c r="T592" s="303" t="s">
        <v>1102</v>
      </c>
      <c r="U592"/>
      <c r="V592"/>
      <c r="W592"/>
      <c r="X592"/>
      <c r="Y592" s="275" t="s">
        <v>1338</v>
      </c>
      <c r="AA592" s="313" t="s">
        <v>1338</v>
      </c>
      <c r="AB592">
        <v>2145</v>
      </c>
      <c r="AD592" s="313"/>
    </row>
    <row r="593" spans="2:30">
      <c r="B593" s="26"/>
      <c r="C593" s="64" t="s">
        <v>1103</v>
      </c>
      <c r="D593" s="64" t="s">
        <v>306</v>
      </c>
      <c r="E593" s="313">
        <v>5.5625</v>
      </c>
      <c r="F593" s="313">
        <v>4.625</v>
      </c>
      <c r="G593" s="313">
        <v>0.5</v>
      </c>
      <c r="H593" s="313">
        <v>6.5625</v>
      </c>
      <c r="I593" s="313">
        <v>5.625</v>
      </c>
      <c r="J593" s="47" t="s">
        <v>302</v>
      </c>
      <c r="K593" s="313">
        <v>6.5625</v>
      </c>
      <c r="L593" s="313">
        <v>11.25</v>
      </c>
      <c r="M593" s="313">
        <v>2</v>
      </c>
      <c r="N593" s="313">
        <v>2145</v>
      </c>
      <c r="O593" s="47" t="s">
        <v>1338</v>
      </c>
      <c r="P593"/>
      <c r="Q593" s="47"/>
      <c r="R593" s="313"/>
      <c r="S593" s="64" t="s">
        <v>307</v>
      </c>
      <c r="T593" s="302" t="s">
        <v>307</v>
      </c>
      <c r="U593"/>
      <c r="V593"/>
      <c r="W593"/>
      <c r="X593"/>
      <c r="Y593" s="275" t="s">
        <v>1338</v>
      </c>
      <c r="AA593" s="313" t="s">
        <v>1338</v>
      </c>
      <c r="AB593">
        <v>2145</v>
      </c>
      <c r="AD593" s="313"/>
    </row>
    <row r="594" spans="2:30">
      <c r="B594" s="26"/>
      <c r="C594" s="63" t="s">
        <v>1875</v>
      </c>
      <c r="D594" s="63" t="s">
        <v>301</v>
      </c>
      <c r="E594" s="313">
        <v>3</v>
      </c>
      <c r="F594" s="313">
        <v>3</v>
      </c>
      <c r="G594" s="313">
        <v>1</v>
      </c>
      <c r="H594" s="313">
        <v>5</v>
      </c>
      <c r="I594" s="313">
        <v>5</v>
      </c>
      <c r="J594" s="41" t="s">
        <v>302</v>
      </c>
      <c r="K594" s="313">
        <v>36.5</v>
      </c>
      <c r="L594" s="313">
        <v>26</v>
      </c>
      <c r="M594" s="313">
        <v>35</v>
      </c>
      <c r="N594" s="313">
        <v>2147</v>
      </c>
      <c r="O594" s="41" t="s">
        <v>269</v>
      </c>
      <c r="P594"/>
      <c r="Q594" s="41"/>
      <c r="R594" s="313"/>
      <c r="S594" s="63"/>
      <c r="T594" s="303"/>
      <c r="U594"/>
      <c r="V594"/>
      <c r="W594"/>
      <c r="X594"/>
      <c r="Y594" s="275" t="s">
        <v>269</v>
      </c>
      <c r="AA594" s="313" t="s">
        <v>269</v>
      </c>
      <c r="AB594">
        <v>2147</v>
      </c>
      <c r="AC594" t="s">
        <v>2899</v>
      </c>
      <c r="AD594" s="313" t="s">
        <v>5649</v>
      </c>
    </row>
    <row r="595" spans="2:30">
      <c r="B595" s="26"/>
      <c r="C595" s="64" t="s">
        <v>1876</v>
      </c>
      <c r="D595" s="64" t="s">
        <v>306</v>
      </c>
      <c r="E595" s="313">
        <v>3.125</v>
      </c>
      <c r="F595" s="313">
        <v>3.125</v>
      </c>
      <c r="G595" s="313">
        <v>0.5</v>
      </c>
      <c r="H595" s="313">
        <v>4.125</v>
      </c>
      <c r="I595" s="313">
        <v>4.125</v>
      </c>
      <c r="J595" s="47" t="s">
        <v>302</v>
      </c>
      <c r="K595" s="313">
        <v>39.125</v>
      </c>
      <c r="L595" s="313">
        <v>26</v>
      </c>
      <c r="M595" s="313">
        <v>54</v>
      </c>
      <c r="N595" s="313">
        <v>2147</v>
      </c>
      <c r="O595" s="47" t="s">
        <v>269</v>
      </c>
      <c r="P595"/>
      <c r="Q595" s="47"/>
      <c r="R595" s="313"/>
      <c r="S595" s="64"/>
      <c r="T595" s="302"/>
      <c r="U595"/>
      <c r="V595"/>
      <c r="W595"/>
      <c r="X595"/>
      <c r="Y595" s="275" t="s">
        <v>269</v>
      </c>
      <c r="AA595" s="313" t="s">
        <v>269</v>
      </c>
      <c r="AB595">
        <v>2147</v>
      </c>
      <c r="AC595" t="s">
        <v>2899</v>
      </c>
      <c r="AD595" s="313" t="s">
        <v>5649</v>
      </c>
    </row>
    <row r="596" spans="2:30">
      <c r="B596" s="26"/>
      <c r="C596" s="63" t="s">
        <v>1104</v>
      </c>
      <c r="D596" s="63" t="s">
        <v>301</v>
      </c>
      <c r="E596" s="313">
        <v>3</v>
      </c>
      <c r="F596" s="313">
        <v>3</v>
      </c>
      <c r="G596" s="313">
        <v>1</v>
      </c>
      <c r="H596" s="313">
        <v>5</v>
      </c>
      <c r="I596" s="313">
        <v>5</v>
      </c>
      <c r="J596" s="41" t="s">
        <v>302</v>
      </c>
      <c r="K596" s="313">
        <v>5</v>
      </c>
      <c r="L596" s="313">
        <v>10</v>
      </c>
      <c r="M596" s="313">
        <v>2</v>
      </c>
      <c r="N596" s="313">
        <v>2147</v>
      </c>
      <c r="O596" s="41" t="s">
        <v>1338</v>
      </c>
      <c r="P596"/>
      <c r="Q596" s="41"/>
      <c r="R596" s="313"/>
      <c r="S596" s="63" t="s">
        <v>303</v>
      </c>
      <c r="T596" s="303" t="s">
        <v>1105</v>
      </c>
      <c r="U596"/>
      <c r="V596"/>
      <c r="W596"/>
      <c r="X596"/>
      <c r="Y596" s="275" t="s">
        <v>1338</v>
      </c>
      <c r="AA596" s="313" t="s">
        <v>1338</v>
      </c>
      <c r="AB596">
        <v>2147</v>
      </c>
      <c r="AC596" t="s">
        <v>2899</v>
      </c>
      <c r="AD596" s="313" t="s">
        <v>5649</v>
      </c>
    </row>
    <row r="597" spans="2:30">
      <c r="B597" s="26"/>
      <c r="C597" s="64" t="s">
        <v>1106</v>
      </c>
      <c r="D597" s="64" t="s">
        <v>306</v>
      </c>
      <c r="E597" s="313">
        <v>3.125</v>
      </c>
      <c r="F597" s="313">
        <v>3.125</v>
      </c>
      <c r="G597" s="313">
        <v>0.5</v>
      </c>
      <c r="H597" s="313">
        <v>4.125</v>
      </c>
      <c r="I597" s="313">
        <v>4.125</v>
      </c>
      <c r="J597" s="47" t="s">
        <v>302</v>
      </c>
      <c r="K597" s="313">
        <v>8.25</v>
      </c>
      <c r="L597" s="313">
        <v>8.25</v>
      </c>
      <c r="M597" s="313">
        <v>4</v>
      </c>
      <c r="N597" s="313">
        <v>2147</v>
      </c>
      <c r="O597" s="47" t="s">
        <v>1338</v>
      </c>
      <c r="P597"/>
      <c r="Q597" s="47"/>
      <c r="R597" s="313"/>
      <c r="S597" s="64" t="s">
        <v>307</v>
      </c>
      <c r="T597" s="302" t="s">
        <v>307</v>
      </c>
      <c r="U597"/>
      <c r="V597"/>
      <c r="W597"/>
      <c r="X597"/>
      <c r="Y597" s="275" t="s">
        <v>1338</v>
      </c>
      <c r="AA597" s="313" t="s">
        <v>1338</v>
      </c>
      <c r="AB597">
        <v>2147</v>
      </c>
      <c r="AC597" t="s">
        <v>2899</v>
      </c>
      <c r="AD597" s="313" t="s">
        <v>5649</v>
      </c>
    </row>
    <row r="598" spans="2:30">
      <c r="B598" s="26"/>
      <c r="C598" s="63" t="s">
        <v>1107</v>
      </c>
      <c r="D598" s="63" t="s">
        <v>301</v>
      </c>
      <c r="E598" s="313">
        <v>3.5</v>
      </c>
      <c r="F598" s="313">
        <v>3.25</v>
      </c>
      <c r="G598" s="313">
        <v>0.625</v>
      </c>
      <c r="H598" s="313">
        <v>4.75</v>
      </c>
      <c r="I598" s="313">
        <v>4.5</v>
      </c>
      <c r="J598" s="41" t="s">
        <v>302</v>
      </c>
      <c r="K598" s="313">
        <v>4.75</v>
      </c>
      <c r="L598" s="313">
        <v>9</v>
      </c>
      <c r="M598" s="313">
        <v>2</v>
      </c>
      <c r="N598" s="313">
        <v>2148</v>
      </c>
      <c r="O598" s="41" t="s">
        <v>1338</v>
      </c>
      <c r="P598"/>
      <c r="Q598" s="41"/>
      <c r="R598" s="313"/>
      <c r="S598" s="63" t="s">
        <v>303</v>
      </c>
      <c r="T598" s="303" t="s">
        <v>1108</v>
      </c>
      <c r="U598"/>
      <c r="V598"/>
      <c r="W598"/>
      <c r="X598"/>
      <c r="Y598" s="275" t="s">
        <v>1338</v>
      </c>
      <c r="AA598" s="313" t="s">
        <v>1338</v>
      </c>
      <c r="AB598">
        <v>2148</v>
      </c>
      <c r="AD598" s="313"/>
    </row>
    <row r="599" spans="2:30">
      <c r="B599" s="26"/>
      <c r="C599" s="64" t="s">
        <v>1109</v>
      </c>
      <c r="D599" s="64" t="s">
        <v>306</v>
      </c>
      <c r="E599" s="313">
        <v>3.625</v>
      </c>
      <c r="F599" s="313">
        <v>3.375</v>
      </c>
      <c r="G599" s="313">
        <v>0.5</v>
      </c>
      <c r="H599" s="313">
        <v>4.625</v>
      </c>
      <c r="I599" s="313">
        <v>4.375</v>
      </c>
      <c r="J599" s="47" t="s">
        <v>302</v>
      </c>
      <c r="K599" s="313">
        <v>4.625</v>
      </c>
      <c r="L599" s="313">
        <v>8.75</v>
      </c>
      <c r="M599" s="313">
        <v>2</v>
      </c>
      <c r="N599" s="313">
        <v>2148</v>
      </c>
      <c r="O599" s="47" t="s">
        <v>1338</v>
      </c>
      <c r="P599"/>
      <c r="Q599" s="47"/>
      <c r="R599" s="313"/>
      <c r="S599" s="64" t="s">
        <v>307</v>
      </c>
      <c r="T599" s="302" t="s">
        <v>307</v>
      </c>
      <c r="U599"/>
      <c r="V599"/>
      <c r="W599"/>
      <c r="X599"/>
      <c r="Y599" s="275" t="s">
        <v>1338</v>
      </c>
      <c r="AA599" s="313" t="s">
        <v>1338</v>
      </c>
      <c r="AB599">
        <v>2148</v>
      </c>
      <c r="AD599" s="313"/>
    </row>
    <row r="600" spans="2:30">
      <c r="B600" s="26"/>
      <c r="C600" s="63" t="s">
        <v>1110</v>
      </c>
      <c r="D600" s="63" t="s">
        <v>301</v>
      </c>
      <c r="E600" s="313">
        <v>6.5</v>
      </c>
      <c r="F600" s="313">
        <v>4.75</v>
      </c>
      <c r="G600" s="313">
        <v>1.125</v>
      </c>
      <c r="H600" s="313">
        <v>8.75</v>
      </c>
      <c r="I600" s="313">
        <v>7</v>
      </c>
      <c r="J600" s="41" t="s">
        <v>302</v>
      </c>
      <c r="K600" s="313">
        <v>8.75</v>
      </c>
      <c r="L600" s="313">
        <v>14</v>
      </c>
      <c r="M600" s="313">
        <v>2</v>
      </c>
      <c r="N600" s="313">
        <v>2149</v>
      </c>
      <c r="O600" s="41" t="s">
        <v>1338</v>
      </c>
      <c r="P600"/>
      <c r="Q600" s="41"/>
      <c r="R600" s="313"/>
      <c r="S600" s="63" t="s">
        <v>309</v>
      </c>
      <c r="T600" s="303" t="s">
        <v>1111</v>
      </c>
      <c r="U600"/>
      <c r="V600"/>
      <c r="W600"/>
      <c r="X600"/>
      <c r="Y600" s="275" t="s">
        <v>1338</v>
      </c>
      <c r="AA600" s="313" t="s">
        <v>1338</v>
      </c>
      <c r="AB600">
        <v>2149</v>
      </c>
      <c r="AD600" s="313"/>
    </row>
    <row r="601" spans="2:30">
      <c r="B601" s="26"/>
      <c r="C601" s="64" t="s">
        <v>2047</v>
      </c>
      <c r="D601" s="64" t="s">
        <v>301</v>
      </c>
      <c r="E601" s="313">
        <v>4.0625</v>
      </c>
      <c r="F601" s="313">
        <v>3.5</v>
      </c>
      <c r="G601" s="313">
        <v>1.25</v>
      </c>
      <c r="H601" s="313">
        <v>6.5625</v>
      </c>
      <c r="I601" s="313">
        <v>6</v>
      </c>
      <c r="J601" s="47" t="s">
        <v>302</v>
      </c>
      <c r="K601" s="313">
        <v>12</v>
      </c>
      <c r="L601" s="313">
        <v>6.5625</v>
      </c>
      <c r="M601" s="313">
        <v>2</v>
      </c>
      <c r="N601" s="313">
        <v>2151</v>
      </c>
      <c r="O601" s="47" t="s">
        <v>1338</v>
      </c>
      <c r="P601"/>
      <c r="Q601" s="47"/>
      <c r="R601" s="313"/>
      <c r="S601" s="64"/>
      <c r="T601" s="302"/>
      <c r="U601"/>
      <c r="V601"/>
      <c r="W601"/>
      <c r="X601"/>
      <c r="Y601" s="275" t="s">
        <v>1338</v>
      </c>
      <c r="AA601" s="313" t="s">
        <v>1338</v>
      </c>
      <c r="AB601">
        <v>2151</v>
      </c>
      <c r="AC601" t="s">
        <v>2846</v>
      </c>
      <c r="AD601" s="313" t="s">
        <v>5643</v>
      </c>
    </row>
    <row r="602" spans="2:30">
      <c r="B602" s="26"/>
      <c r="C602" s="63" t="s">
        <v>2046</v>
      </c>
      <c r="D602" s="63" t="s">
        <v>306</v>
      </c>
      <c r="E602" s="313">
        <v>4.1875</v>
      </c>
      <c r="F602" s="313">
        <v>3.625</v>
      </c>
      <c r="G602" s="313">
        <v>0.625</v>
      </c>
      <c r="H602" s="313">
        <v>5.4375</v>
      </c>
      <c r="I602" s="313">
        <v>4.875</v>
      </c>
      <c r="J602" s="41" t="s">
        <v>302</v>
      </c>
      <c r="K602" s="313">
        <v>9.75</v>
      </c>
      <c r="L602" s="313">
        <v>5.4375</v>
      </c>
      <c r="M602" s="313">
        <v>2</v>
      </c>
      <c r="N602" s="313">
        <v>2151</v>
      </c>
      <c r="O602" s="41" t="s">
        <v>1338</v>
      </c>
      <c r="P602"/>
      <c r="Q602" s="41"/>
      <c r="R602" s="313"/>
      <c r="S602" s="63"/>
      <c r="T602" s="303"/>
      <c r="U602"/>
      <c r="V602"/>
      <c r="W602"/>
      <c r="X602"/>
      <c r="Y602" s="275" t="s">
        <v>1338</v>
      </c>
      <c r="AA602" s="313" t="s">
        <v>1338</v>
      </c>
      <c r="AB602">
        <v>2151</v>
      </c>
      <c r="AC602" t="s">
        <v>2846</v>
      </c>
      <c r="AD602" s="313" t="s">
        <v>5643</v>
      </c>
    </row>
    <row r="603" spans="2:30">
      <c r="B603" s="26"/>
      <c r="C603" s="64" t="s">
        <v>1112</v>
      </c>
      <c r="D603" s="64" t="s">
        <v>301</v>
      </c>
      <c r="E603" s="313">
        <v>3.1875</v>
      </c>
      <c r="F603" s="313">
        <v>3.1875</v>
      </c>
      <c r="G603" s="313">
        <v>2.9375</v>
      </c>
      <c r="H603" s="313">
        <v>9.0625</v>
      </c>
      <c r="I603" s="313">
        <v>9.0625</v>
      </c>
      <c r="J603" s="47" t="s">
        <v>302</v>
      </c>
      <c r="K603" s="313">
        <v>9.0625</v>
      </c>
      <c r="L603" s="313">
        <v>9.0625</v>
      </c>
      <c r="M603" s="313">
        <v>1</v>
      </c>
      <c r="N603" s="313">
        <v>2152</v>
      </c>
      <c r="O603" s="47" t="s">
        <v>1338</v>
      </c>
      <c r="P603"/>
      <c r="Q603" s="47"/>
      <c r="R603" s="313"/>
      <c r="S603" s="64" t="s">
        <v>309</v>
      </c>
      <c r="T603" s="302" t="s">
        <v>1113</v>
      </c>
      <c r="U603"/>
      <c r="V603"/>
      <c r="W603"/>
      <c r="X603"/>
      <c r="Y603" s="275" t="s">
        <v>1338</v>
      </c>
      <c r="AA603" s="313" t="s">
        <v>1338</v>
      </c>
      <c r="AB603">
        <v>2152</v>
      </c>
      <c r="AD603" s="313"/>
    </row>
    <row r="604" spans="2:30">
      <c r="B604" s="26"/>
      <c r="C604" s="63" t="s">
        <v>1</v>
      </c>
      <c r="D604" s="63" t="s">
        <v>301</v>
      </c>
      <c r="E604" s="313">
        <v>8</v>
      </c>
      <c r="F604" s="313">
        <v>2</v>
      </c>
      <c r="G604" s="313">
        <v>1</v>
      </c>
      <c r="H604" s="313">
        <v>10</v>
      </c>
      <c r="I604" s="313">
        <v>4</v>
      </c>
      <c r="J604" s="41" t="s">
        <v>302</v>
      </c>
      <c r="K604" s="313">
        <v>8</v>
      </c>
      <c r="L604" s="313">
        <v>10</v>
      </c>
      <c r="M604" s="313">
        <v>2</v>
      </c>
      <c r="N604" s="313">
        <v>2153</v>
      </c>
      <c r="O604" s="41" t="s">
        <v>1338</v>
      </c>
      <c r="P604"/>
      <c r="Q604" s="41"/>
      <c r="R604" s="313"/>
      <c r="S604" s="63"/>
      <c r="T604" s="303"/>
      <c r="U604"/>
      <c r="V604"/>
      <c r="W604"/>
      <c r="X604"/>
      <c r="Y604" s="275" t="s">
        <v>1338</v>
      </c>
      <c r="AA604" s="313" t="s">
        <v>1338</v>
      </c>
      <c r="AB604">
        <v>2153</v>
      </c>
      <c r="AD604" s="313"/>
    </row>
    <row r="605" spans="2:30">
      <c r="B605" s="26"/>
      <c r="C605" s="64" t="s">
        <v>0</v>
      </c>
      <c r="D605" s="64" t="s">
        <v>306</v>
      </c>
      <c r="E605" s="313">
        <v>8.125</v>
      </c>
      <c r="F605" s="313">
        <v>2.125</v>
      </c>
      <c r="G605" s="313">
        <v>0.625</v>
      </c>
      <c r="H605" s="313">
        <v>9.375</v>
      </c>
      <c r="I605" s="313">
        <v>3.375</v>
      </c>
      <c r="J605" s="47" t="s">
        <v>302</v>
      </c>
      <c r="K605" s="313">
        <v>6.75</v>
      </c>
      <c r="L605" s="313">
        <v>9.375</v>
      </c>
      <c r="M605" s="313">
        <v>2</v>
      </c>
      <c r="N605" s="313">
        <v>2153</v>
      </c>
      <c r="O605" s="47" t="s">
        <v>1338</v>
      </c>
      <c r="P605"/>
      <c r="Q605" s="47"/>
      <c r="R605" s="313"/>
      <c r="S605" s="64"/>
      <c r="T605" s="302"/>
      <c r="U605"/>
      <c r="V605"/>
      <c r="W605"/>
      <c r="X605"/>
      <c r="Y605" s="275" t="s">
        <v>1338</v>
      </c>
      <c r="AA605" s="313" t="s">
        <v>1338</v>
      </c>
      <c r="AB605">
        <v>2153</v>
      </c>
      <c r="AD605" s="313"/>
    </row>
    <row r="606" spans="2:30">
      <c r="B606" s="26"/>
      <c r="C606" s="63" t="s">
        <v>63</v>
      </c>
      <c r="D606" s="63" t="s">
        <v>301</v>
      </c>
      <c r="E606" s="313">
        <v>3.5</v>
      </c>
      <c r="F606" s="313">
        <v>1.375</v>
      </c>
      <c r="G606" s="313">
        <v>1.5</v>
      </c>
      <c r="H606" s="313">
        <v>6.5</v>
      </c>
      <c r="I606" s="313">
        <v>4.375</v>
      </c>
      <c r="J606" s="41" t="s">
        <v>302</v>
      </c>
      <c r="K606" s="313">
        <v>8.75</v>
      </c>
      <c r="L606" s="313">
        <v>6.5</v>
      </c>
      <c r="M606" s="313">
        <v>2</v>
      </c>
      <c r="N606" s="313">
        <v>2154</v>
      </c>
      <c r="O606" s="41" t="s">
        <v>1338</v>
      </c>
      <c r="P606"/>
      <c r="Q606" s="41"/>
      <c r="R606" s="313"/>
      <c r="S606" s="63"/>
      <c r="T606" s="303"/>
      <c r="U606"/>
      <c r="V606"/>
      <c r="W606"/>
      <c r="X606"/>
      <c r="Y606" s="275" t="s">
        <v>1338</v>
      </c>
      <c r="AA606" s="313" t="s">
        <v>1338</v>
      </c>
      <c r="AB606">
        <v>2154</v>
      </c>
      <c r="AD606" s="313"/>
    </row>
    <row r="607" spans="2:30">
      <c r="B607" s="26"/>
      <c r="C607" s="64" t="s">
        <v>64</v>
      </c>
      <c r="D607" s="64" t="s">
        <v>306</v>
      </c>
      <c r="E607" s="313">
        <v>3.625</v>
      </c>
      <c r="F607" s="313">
        <v>1.5</v>
      </c>
      <c r="G607" s="313">
        <v>2</v>
      </c>
      <c r="H607" s="313">
        <v>7.625</v>
      </c>
      <c r="I607" s="313">
        <v>5.5</v>
      </c>
      <c r="J607" s="47" t="s">
        <v>302</v>
      </c>
      <c r="K607" s="313">
        <v>11</v>
      </c>
      <c r="L607" s="313">
        <v>7.625</v>
      </c>
      <c r="M607" s="313">
        <v>2</v>
      </c>
      <c r="N607" s="313">
        <v>2154</v>
      </c>
      <c r="O607" s="47" t="s">
        <v>1338</v>
      </c>
      <c r="P607"/>
      <c r="Q607" s="47"/>
      <c r="R607" s="313"/>
      <c r="S607" s="64"/>
      <c r="T607" s="302"/>
      <c r="U607"/>
      <c r="V607"/>
      <c r="W607"/>
      <c r="X607"/>
      <c r="Y607" s="275" t="s">
        <v>1338</v>
      </c>
      <c r="AA607" s="313" t="s">
        <v>1338</v>
      </c>
      <c r="AB607">
        <v>2154</v>
      </c>
      <c r="AD607" s="313"/>
    </row>
    <row r="608" spans="2:30">
      <c r="B608" s="26"/>
      <c r="C608" s="63" t="s">
        <v>1114</v>
      </c>
      <c r="D608" s="63" t="s">
        <v>301</v>
      </c>
      <c r="E608" s="313">
        <v>13.5</v>
      </c>
      <c r="F608" s="313">
        <v>9.6875</v>
      </c>
      <c r="G608" s="313">
        <v>1.3125</v>
      </c>
      <c r="H608" s="313">
        <v>16.125</v>
      </c>
      <c r="I608" s="313">
        <v>12.3125</v>
      </c>
      <c r="J608" s="41" t="s">
        <v>302</v>
      </c>
      <c r="K608" s="313">
        <v>16.125</v>
      </c>
      <c r="L608" s="313">
        <v>12.3125</v>
      </c>
      <c r="M608" s="313">
        <v>1</v>
      </c>
      <c r="N608" s="313">
        <v>2158</v>
      </c>
      <c r="O608" s="41" t="s">
        <v>1338</v>
      </c>
      <c r="P608"/>
      <c r="Q608" s="41"/>
      <c r="R608" s="313"/>
      <c r="S608" s="63" t="s">
        <v>303</v>
      </c>
      <c r="T608" s="303" t="s">
        <v>1115</v>
      </c>
      <c r="U608"/>
      <c r="V608"/>
      <c r="W608"/>
      <c r="X608"/>
      <c r="Y608" s="275" t="s">
        <v>1338</v>
      </c>
      <c r="AA608" s="313" t="s">
        <v>1338</v>
      </c>
      <c r="AB608">
        <v>2158</v>
      </c>
      <c r="AD608" s="313"/>
    </row>
    <row r="609" spans="2:30">
      <c r="B609" s="26"/>
      <c r="C609" s="64" t="s">
        <v>1116</v>
      </c>
      <c r="D609" s="64" t="s">
        <v>306</v>
      </c>
      <c r="E609" s="313">
        <v>13.6875</v>
      </c>
      <c r="F609" s="313">
        <v>9.875</v>
      </c>
      <c r="G609" s="313">
        <v>0.75</v>
      </c>
      <c r="H609" s="313">
        <v>15.1875</v>
      </c>
      <c r="I609" s="313">
        <v>11.375</v>
      </c>
      <c r="J609" s="47" t="s">
        <v>302</v>
      </c>
      <c r="K609" s="313">
        <v>15.1875</v>
      </c>
      <c r="L609" s="313">
        <v>11.375</v>
      </c>
      <c r="M609" s="313">
        <v>1</v>
      </c>
      <c r="N609" s="313">
        <v>2158</v>
      </c>
      <c r="O609" s="47" t="s">
        <v>1338</v>
      </c>
      <c r="P609"/>
      <c r="Q609" s="47"/>
      <c r="R609" s="313"/>
      <c r="S609" s="64" t="s">
        <v>307</v>
      </c>
      <c r="T609" s="302" t="s">
        <v>307</v>
      </c>
      <c r="U609"/>
      <c r="V609"/>
      <c r="W609"/>
      <c r="X609"/>
      <c r="Y609" s="275" t="s">
        <v>1338</v>
      </c>
      <c r="AA609" s="313" t="s">
        <v>1338</v>
      </c>
      <c r="AB609">
        <v>2158</v>
      </c>
      <c r="AD609" s="313"/>
    </row>
    <row r="610" spans="2:30">
      <c r="B610" s="26"/>
      <c r="C610" s="63" t="s">
        <v>1117</v>
      </c>
      <c r="D610" s="63" t="s">
        <v>301</v>
      </c>
      <c r="E610" s="313">
        <v>4.25</v>
      </c>
      <c r="F610" s="313">
        <v>2.8125</v>
      </c>
      <c r="G610" s="313">
        <v>0.6875</v>
      </c>
      <c r="H610" s="313">
        <v>5.625</v>
      </c>
      <c r="I610" s="313">
        <v>4.1875</v>
      </c>
      <c r="J610" s="41" t="s">
        <v>302</v>
      </c>
      <c r="K610" s="313">
        <v>5.625</v>
      </c>
      <c r="L610" s="313">
        <v>8.375</v>
      </c>
      <c r="M610" s="313">
        <v>2</v>
      </c>
      <c r="N610" s="313">
        <v>2159</v>
      </c>
      <c r="O610" s="41" t="s">
        <v>1338</v>
      </c>
      <c r="P610"/>
      <c r="Q610" s="41"/>
      <c r="R610" s="313"/>
      <c r="S610" s="63" t="s">
        <v>303</v>
      </c>
      <c r="T610" s="303" t="s">
        <v>1118</v>
      </c>
      <c r="U610"/>
      <c r="V610"/>
      <c r="W610"/>
      <c r="X610"/>
      <c r="Y610" s="275" t="s">
        <v>1338</v>
      </c>
      <c r="AA610" s="313" t="s">
        <v>1338</v>
      </c>
      <c r="AB610">
        <v>2159</v>
      </c>
      <c r="AD610" s="313"/>
    </row>
    <row r="611" spans="2:30">
      <c r="B611" s="26"/>
      <c r="C611" s="64" t="s">
        <v>1119</v>
      </c>
      <c r="D611" s="64" t="s">
        <v>306</v>
      </c>
      <c r="E611" s="313">
        <v>4.375</v>
      </c>
      <c r="F611" s="313">
        <v>2.9375</v>
      </c>
      <c r="G611" s="313">
        <v>0.5</v>
      </c>
      <c r="H611" s="313">
        <v>5.375</v>
      </c>
      <c r="I611" s="313">
        <v>3.9375</v>
      </c>
      <c r="J611" s="47" t="s">
        <v>302</v>
      </c>
      <c r="K611" s="313">
        <v>5.375</v>
      </c>
      <c r="L611" s="313">
        <v>7.875</v>
      </c>
      <c r="M611" s="313">
        <v>2</v>
      </c>
      <c r="N611" s="313">
        <v>2159</v>
      </c>
      <c r="O611" s="47" t="s">
        <v>1338</v>
      </c>
      <c r="P611"/>
      <c r="Q611" s="47"/>
      <c r="R611" s="313"/>
      <c r="S611" s="64" t="s">
        <v>307</v>
      </c>
      <c r="T611" s="302" t="s">
        <v>307</v>
      </c>
      <c r="U611"/>
      <c r="V611"/>
      <c r="W611"/>
      <c r="X611"/>
      <c r="Y611" s="275" t="s">
        <v>1338</v>
      </c>
      <c r="AA611" s="313" t="s">
        <v>1338</v>
      </c>
      <c r="AB611">
        <v>2159</v>
      </c>
      <c r="AD611" s="313"/>
    </row>
    <row r="612" spans="2:30">
      <c r="B612" s="26"/>
      <c r="C612" s="63" t="s">
        <v>1120</v>
      </c>
      <c r="D612" s="63" t="s">
        <v>301</v>
      </c>
      <c r="E612" s="313">
        <v>7.875</v>
      </c>
      <c r="F612" s="313">
        <v>1.375</v>
      </c>
      <c r="G612" s="313">
        <v>0.625</v>
      </c>
      <c r="H612" s="313">
        <v>9.125</v>
      </c>
      <c r="I612" s="313">
        <v>2.625</v>
      </c>
      <c r="J612" s="41" t="s">
        <v>302</v>
      </c>
      <c r="K612" s="313">
        <v>9.125</v>
      </c>
      <c r="L612" s="313">
        <v>2.625</v>
      </c>
      <c r="M612" s="313">
        <v>1</v>
      </c>
      <c r="N612" s="313">
        <v>2160</v>
      </c>
      <c r="O612" s="41" t="s">
        <v>1338</v>
      </c>
      <c r="P612"/>
      <c r="Q612" s="41"/>
      <c r="R612" s="313"/>
      <c r="S612" s="63" t="s">
        <v>303</v>
      </c>
      <c r="T612" s="303" t="s">
        <v>1121</v>
      </c>
      <c r="U612"/>
      <c r="V612"/>
      <c r="W612"/>
      <c r="X612"/>
      <c r="Y612" s="275" t="s">
        <v>1338</v>
      </c>
      <c r="AA612" s="313" t="s">
        <v>1338</v>
      </c>
      <c r="AB612">
        <v>2160</v>
      </c>
      <c r="AD612" s="313"/>
    </row>
    <row r="613" spans="2:30">
      <c r="B613" s="26"/>
      <c r="C613" s="64" t="s">
        <v>1122</v>
      </c>
      <c r="D613" s="64" t="s">
        <v>306</v>
      </c>
      <c r="E613" s="313">
        <v>8.0625</v>
      </c>
      <c r="F613" s="313">
        <v>1.5</v>
      </c>
      <c r="G613" s="313">
        <v>0.5625</v>
      </c>
      <c r="H613" s="313">
        <v>9.1875</v>
      </c>
      <c r="I613" s="313">
        <v>2.625</v>
      </c>
      <c r="J613" s="47" t="s">
        <v>302</v>
      </c>
      <c r="K613" s="313">
        <v>9.1875</v>
      </c>
      <c r="L613" s="313">
        <v>2.625</v>
      </c>
      <c r="M613" s="313">
        <v>1</v>
      </c>
      <c r="N613" s="313">
        <v>2160</v>
      </c>
      <c r="O613" s="47" t="s">
        <v>1338</v>
      </c>
      <c r="P613"/>
      <c r="Q613" s="47"/>
      <c r="R613" s="313"/>
      <c r="S613" s="64" t="s">
        <v>307</v>
      </c>
      <c r="T613" s="302" t="s">
        <v>307</v>
      </c>
      <c r="U613"/>
      <c r="V613"/>
      <c r="W613"/>
      <c r="X613"/>
      <c r="Y613" s="275" t="s">
        <v>1338</v>
      </c>
      <c r="AA613" s="313" t="s">
        <v>1338</v>
      </c>
      <c r="AB613">
        <v>2160</v>
      </c>
      <c r="AD613" s="313"/>
    </row>
    <row r="614" spans="2:30">
      <c r="B614" s="26"/>
      <c r="C614" s="63" t="s">
        <v>1125</v>
      </c>
      <c r="D614" s="63" t="s">
        <v>301</v>
      </c>
      <c r="E614" s="313">
        <v>2.875</v>
      </c>
      <c r="F614" s="313">
        <v>2.125</v>
      </c>
      <c r="G614" s="313">
        <v>0.75</v>
      </c>
      <c r="H614" s="313">
        <v>4.375</v>
      </c>
      <c r="I614" s="313">
        <v>3.625</v>
      </c>
      <c r="J614" s="41" t="s">
        <v>302</v>
      </c>
      <c r="K614" s="313">
        <v>8.75</v>
      </c>
      <c r="L614" s="313">
        <v>7.25</v>
      </c>
      <c r="M614" s="313">
        <v>4</v>
      </c>
      <c r="N614" s="313">
        <v>2161</v>
      </c>
      <c r="O614" s="41" t="s">
        <v>1338</v>
      </c>
      <c r="P614"/>
      <c r="Q614" s="41"/>
      <c r="R614" s="313"/>
      <c r="S614" s="63" t="s">
        <v>303</v>
      </c>
      <c r="T614" s="303" t="s">
        <v>1126</v>
      </c>
      <c r="U614"/>
      <c r="V614"/>
      <c r="W614"/>
      <c r="X614"/>
      <c r="Y614" s="275" t="s">
        <v>1338</v>
      </c>
      <c r="AA614" s="313" t="s">
        <v>1338</v>
      </c>
      <c r="AB614">
        <v>2161</v>
      </c>
      <c r="AD614" s="313"/>
    </row>
    <row r="615" spans="2:30">
      <c r="B615" s="26"/>
      <c r="C615" s="64" t="s">
        <v>1127</v>
      </c>
      <c r="D615" s="64" t="s">
        <v>306</v>
      </c>
      <c r="E615" s="313">
        <v>3</v>
      </c>
      <c r="F615" s="313">
        <v>2.25</v>
      </c>
      <c r="G615" s="313">
        <v>0.5625</v>
      </c>
      <c r="H615" s="313">
        <v>4.125</v>
      </c>
      <c r="I615" s="313">
        <v>3.375</v>
      </c>
      <c r="J615" s="47" t="s">
        <v>302</v>
      </c>
      <c r="K615" s="313">
        <v>8.25</v>
      </c>
      <c r="L615" s="313">
        <v>6.75</v>
      </c>
      <c r="M615" s="313">
        <v>4</v>
      </c>
      <c r="N615" s="313">
        <v>2161</v>
      </c>
      <c r="O615" s="47" t="s">
        <v>1338</v>
      </c>
      <c r="P615"/>
      <c r="Q615" s="47"/>
      <c r="R615" s="313"/>
      <c r="S615" s="64" t="s">
        <v>307</v>
      </c>
      <c r="T615" s="302" t="s">
        <v>307</v>
      </c>
      <c r="U615"/>
      <c r="V615"/>
      <c r="W615"/>
      <c r="X615"/>
      <c r="Y615" s="275" t="s">
        <v>1338</v>
      </c>
      <c r="AA615" s="313" t="s">
        <v>1338</v>
      </c>
      <c r="AB615">
        <v>2161</v>
      </c>
      <c r="AD615" s="313"/>
    </row>
    <row r="616" spans="2:30">
      <c r="B616" s="26"/>
      <c r="C616" s="63" t="s">
        <v>1123</v>
      </c>
      <c r="D616" s="63" t="s">
        <v>301</v>
      </c>
      <c r="E616" s="313">
        <v>2.875</v>
      </c>
      <c r="F616" s="313">
        <v>2.125</v>
      </c>
      <c r="G616" s="313">
        <v>1</v>
      </c>
      <c r="H616" s="313">
        <v>4.875</v>
      </c>
      <c r="I616" s="313">
        <v>4.125</v>
      </c>
      <c r="J616" s="41" t="s">
        <v>302</v>
      </c>
      <c r="K616" s="313">
        <v>4.875</v>
      </c>
      <c r="L616" s="313">
        <v>8.25</v>
      </c>
      <c r="M616" s="313">
        <v>2</v>
      </c>
      <c r="N616" s="313">
        <v>2161</v>
      </c>
      <c r="O616" s="41" t="s">
        <v>1338</v>
      </c>
      <c r="P616"/>
      <c r="Q616" s="41"/>
      <c r="R616" s="313"/>
      <c r="S616" s="63" t="s">
        <v>309</v>
      </c>
      <c r="T616" s="303" t="s">
        <v>1124</v>
      </c>
      <c r="U616"/>
      <c r="V616"/>
      <c r="W616"/>
      <c r="X616"/>
      <c r="Y616" s="275" t="s">
        <v>1338</v>
      </c>
      <c r="AA616" s="313" t="s">
        <v>1338</v>
      </c>
      <c r="AB616">
        <v>2161</v>
      </c>
      <c r="AD616" s="313"/>
    </row>
    <row r="617" spans="2:30">
      <c r="B617" s="26"/>
      <c r="C617" s="64" t="s">
        <v>1735</v>
      </c>
      <c r="D617" s="64" t="s">
        <v>262</v>
      </c>
      <c r="E617" s="313">
        <v>9.1875</v>
      </c>
      <c r="F617" s="313">
        <v>6</v>
      </c>
      <c r="G617" s="313">
        <v>1E-3</v>
      </c>
      <c r="H617" s="313">
        <v>9.1895000000000007</v>
      </c>
      <c r="I617" s="313">
        <v>6.0019999999999998</v>
      </c>
      <c r="J617" s="47" t="s">
        <v>302</v>
      </c>
      <c r="K617" s="313">
        <v>9.2187000000000001</v>
      </c>
      <c r="L617" s="313">
        <v>6</v>
      </c>
      <c r="M617" s="313">
        <v>1</v>
      </c>
      <c r="N617" s="313">
        <v>2162</v>
      </c>
      <c r="O617" s="47" t="s">
        <v>1338</v>
      </c>
      <c r="P617" t="s">
        <v>2475</v>
      </c>
      <c r="Q617" s="47"/>
      <c r="R617" s="313"/>
      <c r="S617" s="64"/>
      <c r="T617" s="302"/>
      <c r="U617"/>
      <c r="V617"/>
      <c r="W617"/>
      <c r="X617"/>
      <c r="Y617" s="275" t="s">
        <v>1338</v>
      </c>
      <c r="AA617" s="313" t="s">
        <v>1338</v>
      </c>
      <c r="AB617">
        <v>2162</v>
      </c>
      <c r="AD617" s="313"/>
    </row>
    <row r="618" spans="2:30">
      <c r="B618" s="26"/>
      <c r="C618" s="63" t="s">
        <v>2794</v>
      </c>
      <c r="D618" s="63" t="s">
        <v>2795</v>
      </c>
      <c r="E618" s="313">
        <v>9.2187999999999999</v>
      </c>
      <c r="F618" s="313">
        <v>6</v>
      </c>
      <c r="G618" s="313">
        <v>0.84379999999999999</v>
      </c>
      <c r="H618" s="313">
        <v>6.2187999999999999</v>
      </c>
      <c r="I618" s="313">
        <v>6</v>
      </c>
      <c r="J618" s="41" t="s">
        <v>302</v>
      </c>
      <c r="K618" s="313">
        <v>18.6875</v>
      </c>
      <c r="L618" s="313">
        <v>24</v>
      </c>
      <c r="M618" s="313">
        <v>8</v>
      </c>
      <c r="N618" s="313">
        <v>2162</v>
      </c>
      <c r="O618" s="41" t="s">
        <v>269</v>
      </c>
      <c r="P618"/>
      <c r="Q618" s="41"/>
      <c r="R618" s="313">
        <v>1.7999999999999999E-2</v>
      </c>
      <c r="S618" s="63"/>
      <c r="T618" s="303"/>
      <c r="U618"/>
      <c r="V618"/>
      <c r="W618"/>
      <c r="X618"/>
      <c r="Y618" s="275" t="s">
        <v>2771</v>
      </c>
      <c r="AA618" s="313" t="s">
        <v>269</v>
      </c>
      <c r="AB618">
        <v>2162</v>
      </c>
      <c r="AD618" s="313"/>
    </row>
    <row r="619" spans="2:30">
      <c r="B619" s="26"/>
      <c r="C619" s="64" t="s">
        <v>1128</v>
      </c>
      <c r="D619" s="64" t="s">
        <v>301</v>
      </c>
      <c r="E619" s="313">
        <v>5</v>
      </c>
      <c r="F619" s="313">
        <v>4.875</v>
      </c>
      <c r="G619" s="313">
        <v>0.75</v>
      </c>
      <c r="H619" s="313">
        <v>6.5</v>
      </c>
      <c r="I619" s="313">
        <v>6.375</v>
      </c>
      <c r="J619" s="47" t="s">
        <v>302</v>
      </c>
      <c r="K619" s="313">
        <v>6.5</v>
      </c>
      <c r="L619" s="313">
        <v>6.375</v>
      </c>
      <c r="M619" s="313">
        <v>1</v>
      </c>
      <c r="N619" s="313">
        <v>2163</v>
      </c>
      <c r="O619" s="47" t="s">
        <v>1338</v>
      </c>
      <c r="P619"/>
      <c r="Q619" s="47"/>
      <c r="R619" s="313"/>
      <c r="S619" s="64" t="s">
        <v>303</v>
      </c>
      <c r="T619" s="302" t="s">
        <v>1129</v>
      </c>
      <c r="U619"/>
      <c r="V619"/>
      <c r="W619"/>
      <c r="X619"/>
      <c r="Y619" s="275" t="s">
        <v>1338</v>
      </c>
      <c r="AA619" s="313" t="s">
        <v>1338</v>
      </c>
      <c r="AB619">
        <v>2163</v>
      </c>
      <c r="AD619" s="313"/>
    </row>
    <row r="620" spans="2:30">
      <c r="B620" s="26"/>
      <c r="C620" s="63" t="s">
        <v>1130</v>
      </c>
      <c r="D620" s="63" t="s">
        <v>306</v>
      </c>
      <c r="E620" s="313">
        <v>5.1875</v>
      </c>
      <c r="F620" s="313">
        <v>5</v>
      </c>
      <c r="G620" s="313">
        <v>1.25</v>
      </c>
      <c r="H620" s="313">
        <v>7.6875</v>
      </c>
      <c r="I620" s="313">
        <v>7.5</v>
      </c>
      <c r="J620" s="41" t="s">
        <v>302</v>
      </c>
      <c r="K620" s="313">
        <v>7.6875</v>
      </c>
      <c r="L620" s="313">
        <v>7.5</v>
      </c>
      <c r="M620" s="313">
        <v>1</v>
      </c>
      <c r="N620" s="313">
        <v>2163</v>
      </c>
      <c r="O620" s="41" t="s">
        <v>1338</v>
      </c>
      <c r="P620"/>
      <c r="Q620" s="41"/>
      <c r="R620" s="313"/>
      <c r="S620" s="63" t="s">
        <v>307</v>
      </c>
      <c r="T620" s="303" t="s">
        <v>307</v>
      </c>
      <c r="U620"/>
      <c r="V620"/>
      <c r="W620"/>
      <c r="X620"/>
      <c r="Y620" s="275" t="s">
        <v>1338</v>
      </c>
      <c r="AA620" s="313" t="s">
        <v>1338</v>
      </c>
      <c r="AB620">
        <v>2163</v>
      </c>
      <c r="AD620" s="313"/>
    </row>
    <row r="621" spans="2:30">
      <c r="B621" s="26"/>
      <c r="C621" s="64" t="s">
        <v>1131</v>
      </c>
      <c r="D621" s="64" t="s">
        <v>301</v>
      </c>
      <c r="E621" s="313">
        <v>6</v>
      </c>
      <c r="F621" s="313">
        <v>5.5</v>
      </c>
      <c r="G621" s="313">
        <v>1.0625</v>
      </c>
      <c r="H621" s="313">
        <v>8.125</v>
      </c>
      <c r="I621" s="313">
        <v>7.625</v>
      </c>
      <c r="J621" s="47" t="s">
        <v>302</v>
      </c>
      <c r="K621" s="313">
        <v>8.125</v>
      </c>
      <c r="L621" s="313">
        <v>7.625</v>
      </c>
      <c r="M621" s="313">
        <v>1</v>
      </c>
      <c r="N621" s="313">
        <v>2164</v>
      </c>
      <c r="O621" s="47" t="s">
        <v>1338</v>
      </c>
      <c r="P621"/>
      <c r="Q621" s="47"/>
      <c r="R621" s="313"/>
      <c r="S621" s="64" t="s">
        <v>303</v>
      </c>
      <c r="T621" s="302" t="s">
        <v>1132</v>
      </c>
      <c r="U621"/>
      <c r="V621"/>
      <c r="W621"/>
      <c r="X621"/>
      <c r="Y621" s="275" t="s">
        <v>1338</v>
      </c>
      <c r="AA621" s="313" t="s">
        <v>1338</v>
      </c>
      <c r="AB621">
        <v>2164</v>
      </c>
      <c r="AD621" s="313"/>
    </row>
    <row r="622" spans="2:30">
      <c r="B622" s="26"/>
      <c r="C622" s="63" t="s">
        <v>1133</v>
      </c>
      <c r="D622" s="63" t="s">
        <v>306</v>
      </c>
      <c r="E622" s="313">
        <v>6.1875</v>
      </c>
      <c r="F622" s="313">
        <v>5.6875</v>
      </c>
      <c r="G622" s="313">
        <v>0.75</v>
      </c>
      <c r="H622" s="313">
        <v>7.6875</v>
      </c>
      <c r="I622" s="313">
        <v>7.1875</v>
      </c>
      <c r="J622" s="41" t="s">
        <v>302</v>
      </c>
      <c r="K622" s="313">
        <v>7.6875</v>
      </c>
      <c r="L622" s="313">
        <v>7.1875</v>
      </c>
      <c r="M622" s="313">
        <v>1</v>
      </c>
      <c r="N622" s="313">
        <v>2164</v>
      </c>
      <c r="O622" s="41" t="s">
        <v>1338</v>
      </c>
      <c r="P622"/>
      <c r="Q622" s="41"/>
      <c r="R622" s="313"/>
      <c r="S622" s="63" t="s">
        <v>307</v>
      </c>
      <c r="T622" s="303" t="s">
        <v>307</v>
      </c>
      <c r="U622"/>
      <c r="V622"/>
      <c r="W622"/>
      <c r="X622"/>
      <c r="Y622" s="275" t="s">
        <v>1338</v>
      </c>
      <c r="AA622" s="313" t="s">
        <v>1338</v>
      </c>
      <c r="AB622">
        <v>2164</v>
      </c>
      <c r="AD622" s="313"/>
    </row>
    <row r="623" spans="2:30">
      <c r="B623" s="26"/>
      <c r="C623" s="64" t="s">
        <v>1134</v>
      </c>
      <c r="D623" s="64" t="s">
        <v>301</v>
      </c>
      <c r="E623" s="313">
        <v>6.9375</v>
      </c>
      <c r="F623" s="313">
        <v>4.75</v>
      </c>
      <c r="G623" s="313">
        <v>0.5</v>
      </c>
      <c r="H623" s="313">
        <v>7.9375</v>
      </c>
      <c r="I623" s="313">
        <v>5.75</v>
      </c>
      <c r="J623" s="47" t="s">
        <v>302</v>
      </c>
      <c r="K623" s="313">
        <v>7.9375</v>
      </c>
      <c r="L623" s="313">
        <v>5.75</v>
      </c>
      <c r="M623" s="313">
        <v>1</v>
      </c>
      <c r="N623" s="313">
        <v>2165</v>
      </c>
      <c r="O623" s="47" t="s">
        <v>1338</v>
      </c>
      <c r="P623"/>
      <c r="Q623" s="47"/>
      <c r="R623" s="313"/>
      <c r="S623" s="64" t="s">
        <v>303</v>
      </c>
      <c r="T623" s="302" t="s">
        <v>1135</v>
      </c>
      <c r="U623"/>
      <c r="V623"/>
      <c r="W623"/>
      <c r="X623"/>
      <c r="Y623" s="275" t="s">
        <v>1338</v>
      </c>
      <c r="AA623" s="313" t="s">
        <v>1338</v>
      </c>
      <c r="AB623">
        <v>2165</v>
      </c>
      <c r="AC623" t="s">
        <v>2899</v>
      </c>
      <c r="AD623" s="313" t="s">
        <v>5649</v>
      </c>
    </row>
    <row r="624" spans="2:30">
      <c r="B624" s="26"/>
      <c r="C624" s="63" t="s">
        <v>1137</v>
      </c>
      <c r="D624" s="63" t="s">
        <v>306</v>
      </c>
      <c r="E624" s="313">
        <v>7.125</v>
      </c>
      <c r="F624" s="313">
        <v>4.875</v>
      </c>
      <c r="G624" s="313">
        <v>0.75</v>
      </c>
      <c r="H624" s="313">
        <v>8.625</v>
      </c>
      <c r="I624" s="313">
        <v>6.375</v>
      </c>
      <c r="J624" s="41" t="s">
        <v>302</v>
      </c>
      <c r="K624" s="313">
        <v>8.625</v>
      </c>
      <c r="L624" s="313">
        <v>6.375</v>
      </c>
      <c r="M624" s="313">
        <v>1</v>
      </c>
      <c r="N624" s="313">
        <v>2165</v>
      </c>
      <c r="O624" s="41" t="s">
        <v>1338</v>
      </c>
      <c r="P624"/>
      <c r="Q624" s="41"/>
      <c r="R624" s="313"/>
      <c r="S624" s="63" t="s">
        <v>307</v>
      </c>
      <c r="T624" s="303" t="s">
        <v>307</v>
      </c>
      <c r="U624"/>
      <c r="V624"/>
      <c r="W624"/>
      <c r="X624"/>
      <c r="Y624" s="275" t="s">
        <v>1338</v>
      </c>
      <c r="AA624" s="313" t="s">
        <v>1338</v>
      </c>
      <c r="AB624">
        <v>2165</v>
      </c>
      <c r="AC624" t="s">
        <v>2899</v>
      </c>
      <c r="AD624" s="313" t="s">
        <v>5649</v>
      </c>
    </row>
    <row r="625" spans="2:30">
      <c r="B625" s="26"/>
      <c r="C625" s="64" t="s">
        <v>1141</v>
      </c>
      <c r="D625" s="64" t="s">
        <v>301</v>
      </c>
      <c r="E625" s="313">
        <v>9.75</v>
      </c>
      <c r="F625" s="313">
        <v>3.3125</v>
      </c>
      <c r="G625" s="313">
        <v>1</v>
      </c>
      <c r="H625" s="313">
        <v>11.75</v>
      </c>
      <c r="I625" s="313">
        <v>5.3125</v>
      </c>
      <c r="J625" s="47" t="s">
        <v>302</v>
      </c>
      <c r="K625" s="313">
        <v>11.75</v>
      </c>
      <c r="L625" s="313">
        <v>5.3125</v>
      </c>
      <c r="M625" s="313">
        <v>1</v>
      </c>
      <c r="N625" s="313">
        <v>2168</v>
      </c>
      <c r="O625" s="47" t="s">
        <v>1338</v>
      </c>
      <c r="P625"/>
      <c r="Q625" s="47"/>
      <c r="R625" s="313"/>
      <c r="S625" s="64" t="s">
        <v>303</v>
      </c>
      <c r="T625" s="302" t="s">
        <v>1142</v>
      </c>
      <c r="U625"/>
      <c r="V625"/>
      <c r="W625"/>
      <c r="X625"/>
      <c r="Y625" s="275" t="s">
        <v>1338</v>
      </c>
      <c r="AA625" s="313" t="s">
        <v>1338</v>
      </c>
      <c r="AB625">
        <v>2168</v>
      </c>
      <c r="AD625" s="313"/>
    </row>
    <row r="626" spans="2:30">
      <c r="B626" s="26"/>
      <c r="C626" s="63" t="s">
        <v>1143</v>
      </c>
      <c r="D626" s="63" t="s">
        <v>306</v>
      </c>
      <c r="E626" s="313">
        <v>9.9375</v>
      </c>
      <c r="F626" s="313">
        <v>3.4375</v>
      </c>
      <c r="G626" s="313">
        <v>0.625</v>
      </c>
      <c r="H626" s="313">
        <v>11.1875</v>
      </c>
      <c r="I626" s="313">
        <v>4.6875</v>
      </c>
      <c r="J626" s="41" t="s">
        <v>302</v>
      </c>
      <c r="K626" s="313">
        <v>11.1875</v>
      </c>
      <c r="L626" s="313">
        <v>4.6875</v>
      </c>
      <c r="M626" s="313">
        <v>1</v>
      </c>
      <c r="N626" s="313">
        <v>2168</v>
      </c>
      <c r="O626" s="41" t="s">
        <v>1338</v>
      </c>
      <c r="P626"/>
      <c r="Q626" s="41"/>
      <c r="R626" s="313"/>
      <c r="S626" s="63" t="s">
        <v>307</v>
      </c>
      <c r="T626" s="303" t="s">
        <v>307</v>
      </c>
      <c r="U626"/>
      <c r="V626"/>
      <c r="W626"/>
      <c r="X626"/>
      <c r="Y626" s="275" t="s">
        <v>1338</v>
      </c>
      <c r="AA626" s="313" t="s">
        <v>1338</v>
      </c>
      <c r="AB626">
        <v>2168</v>
      </c>
      <c r="AD626" s="313"/>
    </row>
    <row r="627" spans="2:30">
      <c r="B627" s="26"/>
      <c r="C627" s="64" t="s">
        <v>1144</v>
      </c>
      <c r="D627" s="64" t="s">
        <v>301</v>
      </c>
      <c r="E627" s="313">
        <v>4.25</v>
      </c>
      <c r="F627" s="313">
        <v>3.125</v>
      </c>
      <c r="G627" s="313">
        <v>1</v>
      </c>
      <c r="H627" s="313">
        <v>6.25</v>
      </c>
      <c r="I627" s="313">
        <v>5.125</v>
      </c>
      <c r="J627" s="47" t="s">
        <v>302</v>
      </c>
      <c r="K627" s="313">
        <v>6.25</v>
      </c>
      <c r="L627" s="313">
        <v>10.25</v>
      </c>
      <c r="M627" s="313">
        <v>2</v>
      </c>
      <c r="N627" s="313">
        <v>2169</v>
      </c>
      <c r="O627" s="47" t="s">
        <v>1338</v>
      </c>
      <c r="P627"/>
      <c r="Q627" s="47"/>
      <c r="R627" s="313"/>
      <c r="S627" s="64" t="s">
        <v>303</v>
      </c>
      <c r="T627" s="302" t="s">
        <v>1145</v>
      </c>
      <c r="U627"/>
      <c r="V627"/>
      <c r="W627"/>
      <c r="X627"/>
      <c r="Y627" s="275" t="s">
        <v>1338</v>
      </c>
      <c r="AA627" s="313" t="s">
        <v>1338</v>
      </c>
      <c r="AB627">
        <v>2169</v>
      </c>
      <c r="AD627" s="313"/>
    </row>
    <row r="628" spans="2:30">
      <c r="B628" s="26"/>
      <c r="C628" s="63" t="s">
        <v>1146</v>
      </c>
      <c r="D628" s="63" t="s">
        <v>306</v>
      </c>
      <c r="E628" s="313">
        <v>4.375</v>
      </c>
      <c r="F628" s="313">
        <v>3.25</v>
      </c>
      <c r="G628" s="313">
        <v>0.625</v>
      </c>
      <c r="H628" s="313">
        <v>5.625</v>
      </c>
      <c r="I628" s="313">
        <v>4.5</v>
      </c>
      <c r="J628" s="41" t="s">
        <v>302</v>
      </c>
      <c r="K628" s="313">
        <v>5.625</v>
      </c>
      <c r="L628" s="313">
        <v>9</v>
      </c>
      <c r="M628" s="313">
        <v>2</v>
      </c>
      <c r="N628" s="313">
        <v>2169</v>
      </c>
      <c r="O628" s="41" t="s">
        <v>1338</v>
      </c>
      <c r="P628"/>
      <c r="Q628" s="41"/>
      <c r="R628" s="313"/>
      <c r="S628" s="63" t="s">
        <v>307</v>
      </c>
      <c r="T628" s="303" t="s">
        <v>307</v>
      </c>
      <c r="U628"/>
      <c r="V628"/>
      <c r="W628"/>
      <c r="X628"/>
      <c r="Y628" s="275" t="s">
        <v>1338</v>
      </c>
      <c r="AA628" s="313" t="s">
        <v>1338</v>
      </c>
      <c r="AB628">
        <v>2169</v>
      </c>
      <c r="AD628" s="313"/>
    </row>
    <row r="629" spans="2:30">
      <c r="B629" s="26"/>
      <c r="C629" s="261" t="s">
        <v>1147</v>
      </c>
      <c r="D629" s="64" t="s">
        <v>301</v>
      </c>
      <c r="E629" s="313">
        <v>2.875</v>
      </c>
      <c r="F629" s="313">
        <v>2.5</v>
      </c>
      <c r="G629" s="313">
        <v>1.25</v>
      </c>
      <c r="H629" s="313">
        <v>5.375</v>
      </c>
      <c r="I629" s="313">
        <v>5</v>
      </c>
      <c r="J629" s="47" t="s">
        <v>302</v>
      </c>
      <c r="K629" s="313">
        <v>5.375</v>
      </c>
      <c r="L629" s="313">
        <v>10</v>
      </c>
      <c r="M629" s="313">
        <v>2</v>
      </c>
      <c r="N629" s="313">
        <v>2171</v>
      </c>
      <c r="O629" s="47" t="s">
        <v>1338</v>
      </c>
      <c r="P629"/>
      <c r="Q629" s="47"/>
      <c r="R629" s="313"/>
      <c r="S629" s="64" t="s">
        <v>303</v>
      </c>
      <c r="T629" s="302" t="s">
        <v>1148</v>
      </c>
      <c r="U629"/>
      <c r="V629"/>
      <c r="W629"/>
      <c r="X629"/>
      <c r="Y629" s="275" t="s">
        <v>1338</v>
      </c>
      <c r="AA629" s="313" t="s">
        <v>1338</v>
      </c>
      <c r="AB629">
        <v>2171</v>
      </c>
      <c r="AD629" s="313"/>
    </row>
    <row r="630" spans="2:30">
      <c r="B630" s="26"/>
      <c r="C630" s="63" t="s">
        <v>1149</v>
      </c>
      <c r="D630" s="63" t="s">
        <v>306</v>
      </c>
      <c r="E630" s="313">
        <v>3</v>
      </c>
      <c r="F630" s="313">
        <v>2.625</v>
      </c>
      <c r="G630" s="313">
        <v>0.5625</v>
      </c>
      <c r="H630" s="313">
        <v>4.125</v>
      </c>
      <c r="I630" s="313">
        <v>3.75</v>
      </c>
      <c r="J630" s="41" t="s">
        <v>302</v>
      </c>
      <c r="K630" s="313">
        <v>4.125</v>
      </c>
      <c r="L630" s="313">
        <v>7.5</v>
      </c>
      <c r="M630" s="313">
        <v>2</v>
      </c>
      <c r="N630" s="313">
        <v>2171</v>
      </c>
      <c r="O630" s="41" t="s">
        <v>1338</v>
      </c>
      <c r="P630"/>
      <c r="Q630" s="41"/>
      <c r="R630" s="313"/>
      <c r="S630" s="63" t="s">
        <v>307</v>
      </c>
      <c r="T630" s="303" t="s">
        <v>307</v>
      </c>
      <c r="U630"/>
      <c r="V630"/>
      <c r="W630"/>
      <c r="X630"/>
      <c r="Y630" s="275" t="s">
        <v>1338</v>
      </c>
      <c r="AA630" s="313" t="s">
        <v>1338</v>
      </c>
      <c r="AB630">
        <v>2171</v>
      </c>
      <c r="AD630" s="313"/>
    </row>
    <row r="631" spans="2:30">
      <c r="B631" s="26"/>
      <c r="C631" s="258" t="s">
        <v>33</v>
      </c>
      <c r="D631" s="272" t="s">
        <v>301</v>
      </c>
      <c r="E631" s="313">
        <v>10.438000000000001</v>
      </c>
      <c r="F631" s="313">
        <v>6.0625</v>
      </c>
      <c r="G631" s="313">
        <v>0.75</v>
      </c>
      <c r="H631" s="313">
        <v>11.938000000000001</v>
      </c>
      <c r="I631" s="313">
        <v>7.5625</v>
      </c>
      <c r="J631" s="275" t="s">
        <v>302</v>
      </c>
      <c r="K631" s="313">
        <v>35.814</v>
      </c>
      <c r="L631" s="313">
        <v>22.6875</v>
      </c>
      <c r="M631" s="313">
        <v>9</v>
      </c>
      <c r="N631" s="313">
        <v>2172</v>
      </c>
      <c r="O631" s="275" t="s">
        <v>269</v>
      </c>
      <c r="P631"/>
      <c r="Q631" s="284"/>
      <c r="R631" s="313"/>
      <c r="S631" s="296"/>
      <c r="T631" s="304"/>
      <c r="U631"/>
      <c r="V631"/>
      <c r="W631"/>
      <c r="X631"/>
      <c r="Y631" s="275" t="s">
        <v>269</v>
      </c>
      <c r="AA631" s="313" t="s">
        <v>269</v>
      </c>
      <c r="AB631">
        <v>2172</v>
      </c>
      <c r="AD631" s="313"/>
    </row>
    <row r="632" spans="2:30">
      <c r="B632" s="26"/>
      <c r="C632" s="64" t="s">
        <v>32</v>
      </c>
      <c r="D632" s="64" t="s">
        <v>306</v>
      </c>
      <c r="E632" s="313">
        <v>10.688000000000001</v>
      </c>
      <c r="F632" s="313">
        <v>6.1875</v>
      </c>
      <c r="G632" s="313">
        <v>0.67500000000000004</v>
      </c>
      <c r="H632" s="313">
        <v>12.038</v>
      </c>
      <c r="I632" s="313">
        <v>7.5374999999999996</v>
      </c>
      <c r="J632" s="47" t="s">
        <v>302</v>
      </c>
      <c r="K632" s="313">
        <v>36.114000000000004</v>
      </c>
      <c r="L632" s="313">
        <v>22.612499999999997</v>
      </c>
      <c r="M632" s="313">
        <v>9</v>
      </c>
      <c r="N632" s="313">
        <v>2172</v>
      </c>
      <c r="O632" s="47" t="s">
        <v>269</v>
      </c>
      <c r="P632"/>
      <c r="Q632" s="47"/>
      <c r="R632" s="313"/>
      <c r="S632" s="64"/>
      <c r="T632" s="302"/>
      <c r="U632"/>
      <c r="V632"/>
      <c r="W632"/>
      <c r="X632"/>
      <c r="Y632" s="275" t="s">
        <v>269</v>
      </c>
      <c r="AA632" s="313" t="s">
        <v>269</v>
      </c>
      <c r="AB632">
        <v>2172</v>
      </c>
      <c r="AD632" s="313"/>
    </row>
    <row r="633" spans="2:30">
      <c r="B633" s="26"/>
      <c r="C633" s="63" t="s">
        <v>77</v>
      </c>
      <c r="D633" s="63" t="s">
        <v>301</v>
      </c>
      <c r="E633" s="313">
        <v>10.438000000000001</v>
      </c>
      <c r="F633" s="313">
        <v>6.0629999999999997</v>
      </c>
      <c r="G633" s="313">
        <v>1</v>
      </c>
      <c r="H633" s="313">
        <v>12.438000000000001</v>
      </c>
      <c r="I633" s="313">
        <v>8.0629999999999988</v>
      </c>
      <c r="J633" s="41" t="s">
        <v>302</v>
      </c>
      <c r="K633" s="313">
        <v>37.314</v>
      </c>
      <c r="L633" s="313">
        <v>24.188999999999997</v>
      </c>
      <c r="M633" s="313">
        <v>12</v>
      </c>
      <c r="N633" s="313">
        <v>2172</v>
      </c>
      <c r="O633" s="41" t="s">
        <v>269</v>
      </c>
      <c r="P633"/>
      <c r="Q633" s="41"/>
      <c r="R633" s="313"/>
      <c r="S633" s="63"/>
      <c r="T633" s="303"/>
      <c r="U633"/>
      <c r="V633"/>
      <c r="W633"/>
      <c r="X633"/>
      <c r="Y633" s="275" t="s">
        <v>269</v>
      </c>
      <c r="AA633" s="313" t="s">
        <v>269</v>
      </c>
      <c r="AB633">
        <v>2172</v>
      </c>
      <c r="AD633" s="313"/>
    </row>
    <row r="634" spans="2:30">
      <c r="B634" s="26"/>
      <c r="C634" s="64" t="s">
        <v>1944</v>
      </c>
      <c r="D634" s="64" t="s">
        <v>301</v>
      </c>
      <c r="E634" s="313">
        <v>10.4375</v>
      </c>
      <c r="F634" s="313">
        <v>6.0625</v>
      </c>
      <c r="G634" s="313">
        <v>0.75</v>
      </c>
      <c r="H634" s="313">
        <v>11.9375</v>
      </c>
      <c r="I634" s="313">
        <v>7.5625</v>
      </c>
      <c r="J634" s="47" t="s">
        <v>302</v>
      </c>
      <c r="K634" s="313">
        <v>11.9375</v>
      </c>
      <c r="L634" s="313">
        <v>7.5625</v>
      </c>
      <c r="M634" s="313">
        <v>1</v>
      </c>
      <c r="N634" s="313">
        <v>2172</v>
      </c>
      <c r="O634" s="47" t="s">
        <v>1338</v>
      </c>
      <c r="P634"/>
      <c r="Q634" s="47"/>
      <c r="R634" s="313"/>
      <c r="S634" s="64"/>
      <c r="T634" s="302"/>
      <c r="U634"/>
      <c r="V634"/>
      <c r="W634"/>
      <c r="X634"/>
      <c r="Y634" s="275" t="s">
        <v>1338</v>
      </c>
      <c r="AA634" s="313" t="s">
        <v>1338</v>
      </c>
      <c r="AB634">
        <v>2172</v>
      </c>
      <c r="AD634" s="313"/>
    </row>
    <row r="635" spans="2:30">
      <c r="B635" s="26"/>
      <c r="C635" s="63" t="s">
        <v>1943</v>
      </c>
      <c r="D635" s="63" t="s">
        <v>306</v>
      </c>
      <c r="E635" s="313">
        <v>10.563000000000001</v>
      </c>
      <c r="F635" s="313">
        <v>6.1875</v>
      </c>
      <c r="G635" s="313">
        <v>0.67500000000000004</v>
      </c>
      <c r="H635" s="313">
        <v>11.913</v>
      </c>
      <c r="I635" s="313">
        <v>7.5374999999999996</v>
      </c>
      <c r="J635" s="41" t="s">
        <v>302</v>
      </c>
      <c r="K635" s="313">
        <v>11.913</v>
      </c>
      <c r="L635" s="313">
        <v>7.5374999999999996</v>
      </c>
      <c r="M635" s="313">
        <v>1</v>
      </c>
      <c r="N635" s="313">
        <v>2172</v>
      </c>
      <c r="O635" s="41" t="s">
        <v>1338</v>
      </c>
      <c r="P635"/>
      <c r="Q635" s="41"/>
      <c r="R635" s="313"/>
      <c r="S635" s="63"/>
      <c r="T635" s="303"/>
      <c r="U635"/>
      <c r="V635"/>
      <c r="W635"/>
      <c r="X635"/>
      <c r="Y635" s="275" t="s">
        <v>1338</v>
      </c>
      <c r="AA635" s="313" t="s">
        <v>1338</v>
      </c>
      <c r="AB635">
        <v>2172</v>
      </c>
      <c r="AD635" s="313"/>
    </row>
    <row r="636" spans="2:30">
      <c r="B636" s="26"/>
      <c r="C636" s="64" t="s">
        <v>1971</v>
      </c>
      <c r="D636" s="64" t="s">
        <v>301</v>
      </c>
      <c r="E636" s="313">
        <v>10.438000000000001</v>
      </c>
      <c r="F636" s="313">
        <v>6.0629999999999997</v>
      </c>
      <c r="G636" s="313">
        <v>2</v>
      </c>
      <c r="H636" s="313">
        <v>14.438000000000001</v>
      </c>
      <c r="I636" s="313">
        <v>10.062999999999999</v>
      </c>
      <c r="J636" s="47" t="s">
        <v>302</v>
      </c>
      <c r="K636" s="313">
        <v>14.438000000000001</v>
      </c>
      <c r="L636" s="313">
        <v>10.062999999999999</v>
      </c>
      <c r="M636" s="313">
        <v>1</v>
      </c>
      <c r="N636" s="313">
        <v>2172</v>
      </c>
      <c r="O636" s="47" t="s">
        <v>1338</v>
      </c>
      <c r="P636"/>
      <c r="Q636" s="47"/>
      <c r="R636" s="313"/>
      <c r="S636" s="64"/>
      <c r="T636" s="302"/>
      <c r="U636"/>
      <c r="V636"/>
      <c r="W636"/>
      <c r="X636"/>
      <c r="Y636" s="275" t="s">
        <v>1338</v>
      </c>
      <c r="AA636" s="313" t="s">
        <v>1338</v>
      </c>
      <c r="AB636">
        <v>2172</v>
      </c>
      <c r="AD636" s="313"/>
    </row>
    <row r="637" spans="2:30">
      <c r="B637" s="26"/>
      <c r="C637" s="63" t="s">
        <v>76</v>
      </c>
      <c r="D637" s="63" t="s">
        <v>301</v>
      </c>
      <c r="E637" s="313">
        <v>10.438000000000001</v>
      </c>
      <c r="F637" s="313">
        <v>6.0629999999999997</v>
      </c>
      <c r="G637" s="313">
        <v>1</v>
      </c>
      <c r="H637" s="313">
        <v>12.438000000000001</v>
      </c>
      <c r="I637" s="313">
        <v>8.0629999999999988</v>
      </c>
      <c r="J637" s="41" t="s">
        <v>302</v>
      </c>
      <c r="K637" s="313">
        <v>12.438000000000001</v>
      </c>
      <c r="L637" s="313">
        <v>8.0629999999999988</v>
      </c>
      <c r="M637" s="313">
        <v>1</v>
      </c>
      <c r="N637" s="313">
        <v>2172</v>
      </c>
      <c r="O637" s="41" t="s">
        <v>1338</v>
      </c>
      <c r="P637"/>
      <c r="Q637" s="41"/>
      <c r="R637" s="313"/>
      <c r="S637" s="63"/>
      <c r="T637" s="303"/>
      <c r="U637"/>
      <c r="V637"/>
      <c r="W637"/>
      <c r="X637"/>
      <c r="Y637" s="275" t="s">
        <v>1338</v>
      </c>
      <c r="AA637" s="313" t="s">
        <v>1338</v>
      </c>
      <c r="AB637">
        <v>2172</v>
      </c>
      <c r="AD637" s="313"/>
    </row>
    <row r="638" spans="2:30">
      <c r="B638" s="26"/>
      <c r="C638" s="64" t="s">
        <v>1150</v>
      </c>
      <c r="D638" s="64" t="s">
        <v>301</v>
      </c>
      <c r="E638" s="313">
        <v>4.625</v>
      </c>
      <c r="F638" s="313">
        <v>4.40625</v>
      </c>
      <c r="G638" s="313">
        <v>0.9375</v>
      </c>
      <c r="H638" s="313">
        <v>6.5</v>
      </c>
      <c r="I638" s="313">
        <v>6.28125</v>
      </c>
      <c r="J638" s="47" t="s">
        <v>302</v>
      </c>
      <c r="K638" s="313">
        <v>6.5</v>
      </c>
      <c r="L638" s="313">
        <v>12.5625</v>
      </c>
      <c r="M638" s="313">
        <v>2</v>
      </c>
      <c r="N638" s="313">
        <v>2193</v>
      </c>
      <c r="O638" s="47" t="s">
        <v>1338</v>
      </c>
      <c r="P638"/>
      <c r="Q638" s="47"/>
      <c r="R638" s="313"/>
      <c r="S638" s="64" t="s">
        <v>303</v>
      </c>
      <c r="T638" s="302" t="s">
        <v>1151</v>
      </c>
      <c r="U638"/>
      <c r="V638"/>
      <c r="W638"/>
      <c r="X638"/>
      <c r="Y638" s="275" t="s">
        <v>1338</v>
      </c>
      <c r="AA638" s="313" t="s">
        <v>1338</v>
      </c>
      <c r="AB638">
        <v>2193</v>
      </c>
      <c r="AC638" t="s">
        <v>2861</v>
      </c>
      <c r="AD638" s="313" t="s">
        <v>5645</v>
      </c>
    </row>
    <row r="639" spans="2:30">
      <c r="B639" s="26"/>
      <c r="C639" s="63" t="s">
        <v>1152</v>
      </c>
      <c r="D639" s="63" t="s">
        <v>306</v>
      </c>
      <c r="E639" s="313">
        <v>4.75</v>
      </c>
      <c r="F639" s="313">
        <v>4.53125</v>
      </c>
      <c r="G639" s="313">
        <v>0.625</v>
      </c>
      <c r="H639" s="313">
        <v>6</v>
      </c>
      <c r="I639" s="313">
        <v>5.78125</v>
      </c>
      <c r="J639" s="41" t="s">
        <v>302</v>
      </c>
      <c r="K639" s="313">
        <v>6</v>
      </c>
      <c r="L639" s="313">
        <v>11.5625</v>
      </c>
      <c r="M639" s="313">
        <v>2</v>
      </c>
      <c r="N639" s="313">
        <v>2193</v>
      </c>
      <c r="O639" s="41" t="s">
        <v>1338</v>
      </c>
      <c r="P639"/>
      <c r="Q639" s="41"/>
      <c r="R639" s="313"/>
      <c r="S639" s="63" t="s">
        <v>307</v>
      </c>
      <c r="T639" s="303" t="s">
        <v>307</v>
      </c>
      <c r="U639"/>
      <c r="V639"/>
      <c r="W639"/>
      <c r="X639"/>
      <c r="Y639" s="275" t="s">
        <v>1338</v>
      </c>
      <c r="AA639" s="313" t="s">
        <v>1338</v>
      </c>
      <c r="AB639">
        <v>2193</v>
      </c>
      <c r="AC639" t="s">
        <v>2861</v>
      </c>
      <c r="AD639" s="313" t="s">
        <v>5645</v>
      </c>
    </row>
    <row r="640" spans="2:30">
      <c r="B640" s="26"/>
      <c r="C640" s="63" t="s">
        <v>2517</v>
      </c>
      <c r="D640" s="63" t="s">
        <v>262</v>
      </c>
      <c r="E640" s="313">
        <v>2.0939999999999999</v>
      </c>
      <c r="F640" s="313">
        <v>1.1879999999999999</v>
      </c>
      <c r="G640" s="313">
        <v>2.7</v>
      </c>
      <c r="H640" s="313">
        <v>7.4939999999999998</v>
      </c>
      <c r="I640" s="313">
        <v>6.5880000000000001</v>
      </c>
      <c r="J640" s="41" t="s">
        <v>302</v>
      </c>
      <c r="K640" s="313">
        <v>7.2190000000000003</v>
      </c>
      <c r="L640" s="313">
        <v>13.542</v>
      </c>
      <c r="M640" s="313">
        <v>5</v>
      </c>
      <c r="N640" s="313">
        <v>2197</v>
      </c>
      <c r="O640" s="41" t="s">
        <v>1338</v>
      </c>
      <c r="P640">
        <v>44413</v>
      </c>
      <c r="Q640" s="41"/>
      <c r="R640" s="313"/>
      <c r="S640" s="63"/>
      <c r="T640" s="303"/>
      <c r="U640"/>
      <c r="V640"/>
      <c r="W640"/>
      <c r="X640"/>
      <c r="Y640" s="275" t="s">
        <v>1338</v>
      </c>
      <c r="AA640" s="313" t="s">
        <v>1338</v>
      </c>
      <c r="AB640">
        <v>2197</v>
      </c>
      <c r="AD640" s="313"/>
    </row>
    <row r="641" spans="2:30">
      <c r="B641" s="26"/>
      <c r="C641" s="64" t="s">
        <v>1923</v>
      </c>
      <c r="D641" s="64" t="s">
        <v>301</v>
      </c>
      <c r="E641" s="313">
        <v>3.375</v>
      </c>
      <c r="F641" s="313">
        <v>2</v>
      </c>
      <c r="G641" s="313">
        <v>1.4375</v>
      </c>
      <c r="H641" s="313">
        <v>6.25</v>
      </c>
      <c r="I641" s="313">
        <v>4.875</v>
      </c>
      <c r="J641" s="47" t="s">
        <v>302</v>
      </c>
      <c r="K641" s="313">
        <v>38.75</v>
      </c>
      <c r="L641" s="313">
        <v>25.375</v>
      </c>
      <c r="M641" s="313">
        <v>30</v>
      </c>
      <c r="N641" s="313">
        <v>2014</v>
      </c>
      <c r="O641" s="47" t="s">
        <v>269</v>
      </c>
      <c r="P641"/>
      <c r="Q641" s="47"/>
      <c r="R641" s="313"/>
      <c r="S641" s="64"/>
      <c r="T641" s="302"/>
      <c r="U641"/>
      <c r="V641"/>
      <c r="W641"/>
      <c r="X641"/>
      <c r="Y641" s="275" t="s">
        <v>269</v>
      </c>
      <c r="AA641" s="313" t="s">
        <v>269</v>
      </c>
      <c r="AD641" s="313"/>
    </row>
    <row r="642" spans="2:30">
      <c r="B642" s="26"/>
      <c r="C642" s="63" t="s">
        <v>1924</v>
      </c>
      <c r="D642" s="63" t="s">
        <v>306</v>
      </c>
      <c r="E642" s="313">
        <v>3.5310000000000001</v>
      </c>
      <c r="F642" s="313">
        <v>2.125</v>
      </c>
      <c r="G642" s="313">
        <v>2</v>
      </c>
      <c r="H642" s="313">
        <v>7.5310000000000006</v>
      </c>
      <c r="I642" s="313">
        <v>6.125</v>
      </c>
      <c r="J642" s="41" t="s">
        <v>302</v>
      </c>
      <c r="K642" s="313">
        <v>38.5</v>
      </c>
      <c r="L642" s="313">
        <v>25.25</v>
      </c>
      <c r="M642" s="313">
        <v>20</v>
      </c>
      <c r="N642" s="313">
        <v>2014</v>
      </c>
      <c r="O642" s="41" t="s">
        <v>269</v>
      </c>
      <c r="P642"/>
      <c r="Q642" s="41"/>
      <c r="R642" s="313"/>
      <c r="S642" s="63"/>
      <c r="T642" s="303"/>
      <c r="U642"/>
      <c r="V642"/>
      <c r="W642"/>
      <c r="X642"/>
      <c r="Y642" s="275" t="s">
        <v>269</v>
      </c>
      <c r="AA642" s="313" t="s">
        <v>269</v>
      </c>
      <c r="AD642" s="313"/>
    </row>
    <row r="643" spans="2:30">
      <c r="B643" s="26"/>
      <c r="C643" s="64" t="s">
        <v>1897</v>
      </c>
      <c r="D643" s="64" t="s">
        <v>301</v>
      </c>
      <c r="E643" s="313">
        <v>1.875</v>
      </c>
      <c r="F643" s="313">
        <v>1.875</v>
      </c>
      <c r="G643" s="313">
        <v>0.75</v>
      </c>
      <c r="H643" s="313">
        <v>3.375</v>
      </c>
      <c r="I643" s="313">
        <v>3.375</v>
      </c>
      <c r="J643" s="47" t="s">
        <v>302</v>
      </c>
      <c r="K643" s="313">
        <v>35.25</v>
      </c>
      <c r="L643" s="313">
        <v>25.8125</v>
      </c>
      <c r="M643" s="313">
        <v>70</v>
      </c>
      <c r="N643" s="313">
        <v>2018</v>
      </c>
      <c r="O643" s="47" t="s">
        <v>269</v>
      </c>
      <c r="P643" t="s">
        <v>2291</v>
      </c>
      <c r="Q643" s="47"/>
      <c r="R643" s="313"/>
      <c r="S643" s="64"/>
      <c r="T643" s="302"/>
      <c r="U643"/>
      <c r="V643"/>
      <c r="W643"/>
      <c r="X643"/>
      <c r="Y643" s="275" t="s">
        <v>269</v>
      </c>
      <c r="AA643" s="313" t="s">
        <v>269</v>
      </c>
      <c r="AD643" s="313"/>
    </row>
    <row r="644" spans="2:30">
      <c r="B644" s="26"/>
      <c r="C644" s="63" t="s">
        <v>1896</v>
      </c>
      <c r="D644" s="63" t="s">
        <v>306</v>
      </c>
      <c r="E644" s="313">
        <v>2</v>
      </c>
      <c r="F644" s="313">
        <v>2</v>
      </c>
      <c r="G644" s="313">
        <v>0.875</v>
      </c>
      <c r="H644" s="313">
        <v>3.75</v>
      </c>
      <c r="I644" s="313">
        <v>3.75</v>
      </c>
      <c r="J644" s="41" t="s">
        <v>302</v>
      </c>
      <c r="K644" s="313">
        <v>32.1252</v>
      </c>
      <c r="L644" s="313">
        <v>25.125</v>
      </c>
      <c r="M644" s="313">
        <v>48</v>
      </c>
      <c r="N644" s="313">
        <v>2018</v>
      </c>
      <c r="O644" s="41" t="s">
        <v>269</v>
      </c>
      <c r="P644" t="s">
        <v>2292</v>
      </c>
      <c r="Q644" s="41"/>
      <c r="R644" s="313"/>
      <c r="S644" s="63"/>
      <c r="T644" s="303"/>
      <c r="U644"/>
      <c r="V644"/>
      <c r="W644"/>
      <c r="X644"/>
      <c r="Y644" s="275" t="s">
        <v>2202</v>
      </c>
      <c r="AA644" s="313" t="s">
        <v>269</v>
      </c>
      <c r="AD644" s="313"/>
    </row>
    <row r="645" spans="2:30">
      <c r="B645" s="26"/>
      <c r="C645" s="64" t="s">
        <v>1916</v>
      </c>
      <c r="D645" s="64" t="s">
        <v>301</v>
      </c>
      <c r="E645" s="313">
        <v>3.125</v>
      </c>
      <c r="F645" s="313">
        <v>3.125</v>
      </c>
      <c r="G645" s="313">
        <v>2</v>
      </c>
      <c r="H645" s="313">
        <v>7.125</v>
      </c>
      <c r="I645" s="313">
        <v>7.125</v>
      </c>
      <c r="J645" s="47" t="s">
        <v>302</v>
      </c>
      <c r="K645" s="313">
        <v>34.75</v>
      </c>
      <c r="L645" s="313">
        <v>24.75</v>
      </c>
      <c r="M645" s="313">
        <v>15</v>
      </c>
      <c r="N645" s="313">
        <v>2219</v>
      </c>
      <c r="O645" s="47" t="s">
        <v>269</v>
      </c>
      <c r="P645"/>
      <c r="Q645" s="47"/>
      <c r="R645" s="313"/>
      <c r="S645" s="64"/>
      <c r="T645" s="302"/>
      <c r="U645"/>
      <c r="V645"/>
      <c r="W645"/>
      <c r="X645"/>
      <c r="Y645" s="275" t="s">
        <v>269</v>
      </c>
      <c r="AA645" s="313" t="s">
        <v>269</v>
      </c>
      <c r="AB645">
        <v>2219</v>
      </c>
      <c r="AD645" s="313"/>
    </row>
    <row r="646" spans="2:30">
      <c r="B646" s="26"/>
      <c r="C646" s="63" t="s">
        <v>1917</v>
      </c>
      <c r="D646" s="63" t="s">
        <v>306</v>
      </c>
      <c r="E646" s="313">
        <v>3.25</v>
      </c>
      <c r="F646" s="313">
        <v>3.25</v>
      </c>
      <c r="G646" s="313">
        <v>0.75</v>
      </c>
      <c r="H646" s="313">
        <v>4.75</v>
      </c>
      <c r="I646" s="313">
        <v>4.75</v>
      </c>
      <c r="J646" s="41" t="s">
        <v>302</v>
      </c>
      <c r="K646" s="313">
        <v>36.5</v>
      </c>
      <c r="L646" s="313">
        <v>22</v>
      </c>
      <c r="M646" s="313">
        <v>35</v>
      </c>
      <c r="N646" s="313">
        <v>2219</v>
      </c>
      <c r="O646" s="41" t="s">
        <v>269</v>
      </c>
      <c r="P646"/>
      <c r="Q646" s="41"/>
      <c r="R646" s="313"/>
      <c r="S646" s="63"/>
      <c r="T646" s="303"/>
      <c r="U646"/>
      <c r="V646"/>
      <c r="W646"/>
      <c r="X646"/>
      <c r="Y646" s="275" t="s">
        <v>269</v>
      </c>
      <c r="AA646" s="313" t="s">
        <v>269</v>
      </c>
      <c r="AB646">
        <v>2219</v>
      </c>
      <c r="AD646" s="313"/>
    </row>
    <row r="647" spans="2:30">
      <c r="B647" s="26"/>
      <c r="C647" s="64" t="s">
        <v>1153</v>
      </c>
      <c r="D647" s="64" t="s">
        <v>301</v>
      </c>
      <c r="E647" s="313">
        <v>3.125</v>
      </c>
      <c r="F647" s="313">
        <v>3.125</v>
      </c>
      <c r="G647" s="313">
        <v>2</v>
      </c>
      <c r="H647" s="313">
        <v>7.125</v>
      </c>
      <c r="I647" s="313">
        <v>7.125</v>
      </c>
      <c r="J647" s="47" t="s">
        <v>302</v>
      </c>
      <c r="K647" s="313">
        <v>14.5</v>
      </c>
      <c r="L647" s="313">
        <v>7.125</v>
      </c>
      <c r="M647" s="313">
        <v>2</v>
      </c>
      <c r="N647" s="313">
        <v>2219</v>
      </c>
      <c r="O647" s="47" t="s">
        <v>1338</v>
      </c>
      <c r="P647"/>
      <c r="Q647" s="47"/>
      <c r="R647" s="313"/>
      <c r="S647" s="64" t="s">
        <v>303</v>
      </c>
      <c r="T647" s="302" t="s">
        <v>1154</v>
      </c>
      <c r="U647"/>
      <c r="V647"/>
      <c r="W647"/>
      <c r="X647"/>
      <c r="Y647" s="275" t="s">
        <v>1338</v>
      </c>
      <c r="AA647" s="313" t="s">
        <v>1338</v>
      </c>
      <c r="AB647">
        <v>2219</v>
      </c>
      <c r="AD647" s="313"/>
    </row>
    <row r="648" spans="2:30">
      <c r="B648" s="26"/>
      <c r="C648" s="63" t="s">
        <v>1155</v>
      </c>
      <c r="D648" s="63" t="s">
        <v>306</v>
      </c>
      <c r="E648" s="313">
        <v>3.25</v>
      </c>
      <c r="F648" s="313">
        <v>3.25</v>
      </c>
      <c r="G648" s="313">
        <v>0.75</v>
      </c>
      <c r="H648" s="313">
        <v>4.75</v>
      </c>
      <c r="I648" s="313">
        <v>4.75</v>
      </c>
      <c r="J648" s="41" t="s">
        <v>302</v>
      </c>
      <c r="K648" s="313">
        <v>9.75</v>
      </c>
      <c r="L648" s="313">
        <v>9.75</v>
      </c>
      <c r="M648" s="313">
        <v>4</v>
      </c>
      <c r="N648" s="313">
        <v>2219</v>
      </c>
      <c r="O648" s="41" t="s">
        <v>1338</v>
      </c>
      <c r="P648"/>
      <c r="Q648" s="41"/>
      <c r="R648" s="313"/>
      <c r="S648" s="63" t="s">
        <v>307</v>
      </c>
      <c r="T648" s="303" t="s">
        <v>307</v>
      </c>
      <c r="U648"/>
      <c r="V648"/>
      <c r="W648"/>
      <c r="X648"/>
      <c r="Y648" s="275" t="s">
        <v>1338</v>
      </c>
      <c r="AA648" s="313" t="s">
        <v>1338</v>
      </c>
      <c r="AB648">
        <v>2219</v>
      </c>
      <c r="AD648" s="313"/>
    </row>
    <row r="649" spans="2:30">
      <c r="B649" s="26"/>
      <c r="C649" s="64" t="s">
        <v>1156</v>
      </c>
      <c r="D649" s="64" t="s">
        <v>1157</v>
      </c>
      <c r="E649" s="313">
        <v>3</v>
      </c>
      <c r="F649" s="313">
        <v>2.75</v>
      </c>
      <c r="G649" s="313">
        <v>1.5</v>
      </c>
      <c r="H649" s="313">
        <v>11.5</v>
      </c>
      <c r="I649" s="313">
        <v>1.5</v>
      </c>
      <c r="J649" s="47" t="s">
        <v>302</v>
      </c>
      <c r="K649" s="313">
        <v>11.5</v>
      </c>
      <c r="L649" s="313">
        <v>7.5</v>
      </c>
      <c r="M649" s="313">
        <v>5</v>
      </c>
      <c r="N649" s="313">
        <v>2219</v>
      </c>
      <c r="O649" s="47" t="s">
        <v>1338</v>
      </c>
      <c r="P649"/>
      <c r="Q649" s="47"/>
      <c r="R649" s="313"/>
      <c r="S649" s="64" t="s">
        <v>234</v>
      </c>
      <c r="T649" s="302" t="s">
        <v>234</v>
      </c>
      <c r="U649"/>
      <c r="V649"/>
      <c r="W649"/>
      <c r="X649"/>
      <c r="Y649" s="275" t="s">
        <v>1338</v>
      </c>
      <c r="AA649" s="313" t="s">
        <v>1338</v>
      </c>
      <c r="AB649">
        <v>2219</v>
      </c>
      <c r="AD649" s="313"/>
    </row>
    <row r="650" spans="2:30">
      <c r="B650" s="26"/>
      <c r="C650" s="63" t="s">
        <v>1962</v>
      </c>
      <c r="D650" s="63" t="s">
        <v>1742</v>
      </c>
      <c r="E650" s="313">
        <v>3</v>
      </c>
      <c r="F650" s="313">
        <v>3</v>
      </c>
      <c r="G650" s="313">
        <v>1.5</v>
      </c>
      <c r="H650" s="313">
        <v>6</v>
      </c>
      <c r="I650" s="313">
        <v>3</v>
      </c>
      <c r="J650" s="41" t="s">
        <v>302</v>
      </c>
      <c r="K650" s="313">
        <v>12</v>
      </c>
      <c r="L650" s="313">
        <v>6</v>
      </c>
      <c r="M650" s="313">
        <v>4</v>
      </c>
      <c r="N650" s="313">
        <v>2219</v>
      </c>
      <c r="O650" s="41" t="s">
        <v>1338</v>
      </c>
      <c r="P650"/>
      <c r="Q650" s="41"/>
      <c r="R650" s="313"/>
      <c r="S650" s="63"/>
      <c r="T650" s="303"/>
      <c r="U650"/>
      <c r="V650"/>
      <c r="W650"/>
      <c r="X650"/>
      <c r="Y650" s="275" t="s">
        <v>1338</v>
      </c>
      <c r="AA650" s="313" t="s">
        <v>1338</v>
      </c>
      <c r="AB650">
        <v>2219</v>
      </c>
      <c r="AD650" s="313"/>
    </row>
    <row r="651" spans="2:30">
      <c r="B651" s="26"/>
      <c r="C651" s="64" t="s">
        <v>1158</v>
      </c>
      <c r="D651" s="64" t="s">
        <v>301</v>
      </c>
      <c r="E651" s="313">
        <v>10.5</v>
      </c>
      <c r="F651" s="313">
        <v>7.5</v>
      </c>
      <c r="G651" s="313">
        <v>3</v>
      </c>
      <c r="H651" s="313">
        <v>16.5</v>
      </c>
      <c r="I651" s="313">
        <v>13.5</v>
      </c>
      <c r="J651" s="47" t="s">
        <v>302</v>
      </c>
      <c r="K651" s="313">
        <v>16.5</v>
      </c>
      <c r="L651" s="313">
        <v>13.5</v>
      </c>
      <c r="M651" s="313">
        <v>1</v>
      </c>
      <c r="N651" s="313">
        <v>2220</v>
      </c>
      <c r="O651" s="47" t="s">
        <v>1338</v>
      </c>
      <c r="P651"/>
      <c r="Q651" s="47"/>
      <c r="R651" s="313"/>
      <c r="S651" s="64" t="s">
        <v>303</v>
      </c>
      <c r="T651" s="302" t="s">
        <v>1162</v>
      </c>
      <c r="U651"/>
      <c r="V651"/>
      <c r="W651"/>
      <c r="X651"/>
      <c r="Y651" s="275" t="s">
        <v>1338</v>
      </c>
      <c r="AA651" s="313" t="s">
        <v>1338</v>
      </c>
      <c r="AB651">
        <v>2220</v>
      </c>
      <c r="AD651" s="313"/>
    </row>
    <row r="652" spans="2:30">
      <c r="B652" s="26"/>
      <c r="C652" s="63" t="s">
        <v>1163</v>
      </c>
      <c r="D652" s="63" t="s">
        <v>306</v>
      </c>
      <c r="E652" s="313">
        <v>10.625</v>
      </c>
      <c r="F652" s="313">
        <v>7.625</v>
      </c>
      <c r="G652" s="313">
        <v>0.75</v>
      </c>
      <c r="H652" s="313">
        <v>12.125</v>
      </c>
      <c r="I652" s="313">
        <v>9.125</v>
      </c>
      <c r="J652" s="41" t="s">
        <v>302</v>
      </c>
      <c r="K652" s="313">
        <v>12.125</v>
      </c>
      <c r="L652" s="313">
        <v>9.125</v>
      </c>
      <c r="M652" s="313">
        <v>1</v>
      </c>
      <c r="N652" s="313">
        <v>2220</v>
      </c>
      <c r="O652" s="41" t="s">
        <v>1338</v>
      </c>
      <c r="P652"/>
      <c r="Q652" s="41"/>
      <c r="R652" s="313"/>
      <c r="S652" s="63" t="s">
        <v>307</v>
      </c>
      <c r="T652" s="303" t="s">
        <v>307</v>
      </c>
      <c r="U652"/>
      <c r="V652"/>
      <c r="W652"/>
      <c r="X652"/>
      <c r="Y652" s="275" t="s">
        <v>1338</v>
      </c>
      <c r="AA652" s="313" t="s">
        <v>1338</v>
      </c>
      <c r="AB652">
        <v>2220</v>
      </c>
      <c r="AD652" s="313"/>
    </row>
    <row r="653" spans="2:30">
      <c r="B653" s="26"/>
      <c r="C653" s="63" t="s">
        <v>1769</v>
      </c>
      <c r="D653" s="63" t="s">
        <v>301</v>
      </c>
      <c r="E653" s="313">
        <v>6.625</v>
      </c>
      <c r="F653" s="313">
        <v>3.625</v>
      </c>
      <c r="G653" s="313">
        <v>0.8125</v>
      </c>
      <c r="H653" s="313">
        <v>8.25</v>
      </c>
      <c r="I653" s="313">
        <v>5.25</v>
      </c>
      <c r="J653" s="41" t="s">
        <v>302</v>
      </c>
      <c r="K653" s="313">
        <v>8.25</v>
      </c>
      <c r="L653" s="313">
        <v>5.25</v>
      </c>
      <c r="M653" s="313">
        <v>1</v>
      </c>
      <c r="N653" s="313">
        <v>2224</v>
      </c>
      <c r="O653" s="41" t="s">
        <v>1338</v>
      </c>
      <c r="P653"/>
      <c r="Q653" s="41"/>
      <c r="R653" s="313"/>
      <c r="S653" s="63" t="s">
        <v>303</v>
      </c>
      <c r="T653" s="303" t="s">
        <v>1770</v>
      </c>
      <c r="U653"/>
      <c r="V653"/>
      <c r="W653"/>
      <c r="X653"/>
      <c r="Y653" s="275" t="s">
        <v>1338</v>
      </c>
      <c r="AA653" s="313" t="s">
        <v>1338</v>
      </c>
      <c r="AB653">
        <v>2224</v>
      </c>
      <c r="AD653" s="313"/>
    </row>
    <row r="654" spans="2:30">
      <c r="B654" s="26"/>
      <c r="C654" s="64" t="s">
        <v>1771</v>
      </c>
      <c r="D654" s="64" t="s">
        <v>306</v>
      </c>
      <c r="E654" s="313">
        <v>6.75</v>
      </c>
      <c r="F654" s="313">
        <v>3.75</v>
      </c>
      <c r="G654" s="313">
        <v>0.625</v>
      </c>
      <c r="H654" s="313">
        <v>8</v>
      </c>
      <c r="I654" s="313">
        <v>5</v>
      </c>
      <c r="J654" s="47" t="s">
        <v>302</v>
      </c>
      <c r="K654" s="313">
        <v>8</v>
      </c>
      <c r="L654" s="313">
        <v>5</v>
      </c>
      <c r="M654" s="313">
        <v>1</v>
      </c>
      <c r="N654" s="313">
        <v>2224</v>
      </c>
      <c r="O654" s="47" t="s">
        <v>1338</v>
      </c>
      <c r="P654"/>
      <c r="Q654" s="47"/>
      <c r="R654" s="313"/>
      <c r="S654" s="64" t="s">
        <v>307</v>
      </c>
      <c r="T654" s="302" t="s">
        <v>307</v>
      </c>
      <c r="U654"/>
      <c r="V654"/>
      <c r="W654"/>
      <c r="X654"/>
      <c r="Y654" s="275" t="s">
        <v>1338</v>
      </c>
      <c r="AA654" s="313" t="s">
        <v>1338</v>
      </c>
      <c r="AB654">
        <v>2224</v>
      </c>
      <c r="AD654" s="313"/>
    </row>
    <row r="655" spans="2:30">
      <c r="B655" s="26"/>
      <c r="C655" s="63" t="s">
        <v>175</v>
      </c>
      <c r="D655" s="63" t="s">
        <v>306</v>
      </c>
      <c r="E655" s="313">
        <v>6.6875</v>
      </c>
      <c r="F655" s="313" t="s">
        <v>178</v>
      </c>
      <c r="G655" s="313">
        <v>0.75</v>
      </c>
      <c r="H655" s="313">
        <v>8.1875</v>
      </c>
      <c r="I655" s="313">
        <v>1.5</v>
      </c>
      <c r="J655" s="41" t="s">
        <v>302</v>
      </c>
      <c r="K655" s="313">
        <v>8.9375</v>
      </c>
      <c r="L655" s="313">
        <v>8.9375</v>
      </c>
      <c r="M655" s="313">
        <v>1</v>
      </c>
      <c r="N655" s="313">
        <v>2225</v>
      </c>
      <c r="O655" s="41" t="s">
        <v>1338</v>
      </c>
      <c r="P655"/>
      <c r="Q655" s="41"/>
      <c r="R655" s="313"/>
      <c r="S655" s="63"/>
      <c r="T655" s="303"/>
      <c r="U655"/>
      <c r="V655"/>
      <c r="W655"/>
      <c r="X655"/>
      <c r="Y655" s="275" t="s">
        <v>1338</v>
      </c>
      <c r="AA655" s="313" t="s">
        <v>1338</v>
      </c>
      <c r="AB655">
        <v>2225</v>
      </c>
      <c r="AD655" s="313"/>
    </row>
    <row r="656" spans="2:30">
      <c r="B656" s="26"/>
      <c r="C656" s="64" t="s">
        <v>2322</v>
      </c>
      <c r="D656" s="64" t="s">
        <v>179</v>
      </c>
      <c r="E656" s="313">
        <v>6.5625</v>
      </c>
      <c r="F656" s="313">
        <v>2.125</v>
      </c>
      <c r="G656" s="313" t="s">
        <v>180</v>
      </c>
      <c r="H656" s="313">
        <v>6.5625</v>
      </c>
      <c r="I656" s="313">
        <v>2.125</v>
      </c>
      <c r="J656" s="47" t="s">
        <v>302</v>
      </c>
      <c r="K656" s="313">
        <v>6.5625</v>
      </c>
      <c r="L656" s="313">
        <v>6.5625</v>
      </c>
      <c r="M656" s="313">
        <v>1</v>
      </c>
      <c r="N656" s="313">
        <v>2225</v>
      </c>
      <c r="O656" s="47"/>
      <c r="P656"/>
      <c r="Q656" s="47"/>
      <c r="R656" s="313"/>
      <c r="S656" s="64"/>
      <c r="T656" s="302"/>
      <c r="U656"/>
      <c r="V656"/>
      <c r="W656"/>
      <c r="X656"/>
      <c r="Y656" s="275"/>
      <c r="AA656" s="313"/>
      <c r="AB656">
        <v>2225</v>
      </c>
      <c r="AD656" s="313"/>
    </row>
    <row r="657" spans="2:30">
      <c r="B657" s="26"/>
      <c r="C657" s="63" t="s">
        <v>1919</v>
      </c>
      <c r="D657" s="63" t="s">
        <v>301</v>
      </c>
      <c r="E657" s="313">
        <v>2.125</v>
      </c>
      <c r="F657" s="313">
        <v>1.75</v>
      </c>
      <c r="G657" s="313">
        <v>0.75</v>
      </c>
      <c r="H657" s="313">
        <v>3.625</v>
      </c>
      <c r="I657" s="313">
        <v>3.25</v>
      </c>
      <c r="J657" s="41" t="s">
        <v>302</v>
      </c>
      <c r="K657" s="313">
        <v>38.5</v>
      </c>
      <c r="L657" s="313">
        <v>28</v>
      </c>
      <c r="M657" s="313">
        <v>80</v>
      </c>
      <c r="N657" s="313">
        <v>2227</v>
      </c>
      <c r="O657" s="41" t="s">
        <v>269</v>
      </c>
      <c r="P657"/>
      <c r="Q657" s="41"/>
      <c r="R657" s="313"/>
      <c r="S657" s="63"/>
      <c r="T657" s="303"/>
      <c r="U657"/>
      <c r="V657"/>
      <c r="W657"/>
      <c r="X657"/>
      <c r="Y657" s="275" t="s">
        <v>269</v>
      </c>
      <c r="AA657" s="313" t="s">
        <v>269</v>
      </c>
      <c r="AB657">
        <v>2227</v>
      </c>
      <c r="AC657" t="s">
        <v>2899</v>
      </c>
      <c r="AD657" s="313" t="s">
        <v>5649</v>
      </c>
    </row>
    <row r="658" spans="2:30">
      <c r="B658" s="26"/>
      <c r="C658" s="64" t="s">
        <v>1920</v>
      </c>
      <c r="D658" s="64" t="s">
        <v>306</v>
      </c>
      <c r="E658" s="313">
        <v>2.25</v>
      </c>
      <c r="F658" s="313">
        <v>1.875</v>
      </c>
      <c r="G658" s="313">
        <v>0.5625</v>
      </c>
      <c r="H658" s="313">
        <v>3.375</v>
      </c>
      <c r="I658" s="313">
        <v>3</v>
      </c>
      <c r="J658" s="47" t="s">
        <v>302</v>
      </c>
      <c r="K658" s="313">
        <v>38.5</v>
      </c>
      <c r="L658" s="313">
        <v>28</v>
      </c>
      <c r="M658" s="313">
        <v>80</v>
      </c>
      <c r="N658" s="313">
        <v>2227</v>
      </c>
      <c r="O658" s="47" t="s">
        <v>269</v>
      </c>
      <c r="P658"/>
      <c r="Q658" s="47"/>
      <c r="R658" s="313"/>
      <c r="S658" s="64"/>
      <c r="T658" s="302"/>
      <c r="U658"/>
      <c r="V658"/>
      <c r="W658"/>
      <c r="X658"/>
      <c r="Y658" s="275" t="s">
        <v>269</v>
      </c>
      <c r="AA658" s="313" t="s">
        <v>269</v>
      </c>
      <c r="AB658">
        <v>2227</v>
      </c>
      <c r="AC658" t="s">
        <v>2899</v>
      </c>
      <c r="AD658" s="313" t="s">
        <v>5649</v>
      </c>
    </row>
    <row r="659" spans="2:30">
      <c r="B659" s="26"/>
      <c r="C659" s="63" t="s">
        <v>1164</v>
      </c>
      <c r="D659" s="63" t="s">
        <v>301</v>
      </c>
      <c r="E659" s="313">
        <v>2.125</v>
      </c>
      <c r="F659" s="313">
        <v>1.75</v>
      </c>
      <c r="G659" s="313">
        <v>0.75</v>
      </c>
      <c r="H659" s="313">
        <v>3.625</v>
      </c>
      <c r="I659" s="313">
        <v>3.25</v>
      </c>
      <c r="J659" s="41" t="s">
        <v>302</v>
      </c>
      <c r="K659" s="313">
        <v>7.25</v>
      </c>
      <c r="L659" s="313">
        <v>6.5</v>
      </c>
      <c r="M659" s="313">
        <v>4</v>
      </c>
      <c r="N659" s="313">
        <v>2227</v>
      </c>
      <c r="O659" s="41" t="s">
        <v>1338</v>
      </c>
      <c r="P659"/>
      <c r="Q659" s="41"/>
      <c r="R659" s="313"/>
      <c r="S659" s="63" t="s">
        <v>303</v>
      </c>
      <c r="T659" s="303" t="s">
        <v>1165</v>
      </c>
      <c r="U659"/>
      <c r="V659"/>
      <c r="W659"/>
      <c r="X659"/>
      <c r="Y659" s="275" t="s">
        <v>1338</v>
      </c>
      <c r="AA659" s="313" t="s">
        <v>1338</v>
      </c>
      <c r="AB659">
        <v>2227</v>
      </c>
      <c r="AC659" t="s">
        <v>2899</v>
      </c>
      <c r="AD659" s="313" t="s">
        <v>5649</v>
      </c>
    </row>
    <row r="660" spans="2:30">
      <c r="B660" s="26"/>
      <c r="C660" s="64" t="s">
        <v>1166</v>
      </c>
      <c r="D660" s="64" t="s">
        <v>306</v>
      </c>
      <c r="E660" s="313">
        <v>2.25</v>
      </c>
      <c r="F660" s="313">
        <v>1.875</v>
      </c>
      <c r="G660" s="313">
        <v>0.5625</v>
      </c>
      <c r="H660" s="313">
        <v>3.375</v>
      </c>
      <c r="I660" s="313">
        <v>3</v>
      </c>
      <c r="J660" s="47" t="s">
        <v>302</v>
      </c>
      <c r="K660" s="313">
        <v>6.75</v>
      </c>
      <c r="L660" s="313">
        <v>6</v>
      </c>
      <c r="M660" s="313">
        <v>4</v>
      </c>
      <c r="N660" s="313">
        <v>2227</v>
      </c>
      <c r="O660" s="47" t="s">
        <v>1338</v>
      </c>
      <c r="P660"/>
      <c r="Q660" s="47"/>
      <c r="R660" s="313"/>
      <c r="S660" s="64" t="s">
        <v>307</v>
      </c>
      <c r="T660" s="302" t="s">
        <v>307</v>
      </c>
      <c r="U660"/>
      <c r="V660"/>
      <c r="W660"/>
      <c r="X660"/>
      <c r="Y660" s="275" t="s">
        <v>1338</v>
      </c>
      <c r="AA660" s="313" t="s">
        <v>1338</v>
      </c>
      <c r="AB660">
        <v>2227</v>
      </c>
      <c r="AC660" t="s">
        <v>2899</v>
      </c>
      <c r="AD660" s="313" t="s">
        <v>5649</v>
      </c>
    </row>
    <row r="661" spans="2:30">
      <c r="B661" s="26"/>
      <c r="C661" s="63" t="s">
        <v>1921</v>
      </c>
      <c r="D661" s="63" t="s">
        <v>301</v>
      </c>
      <c r="E661" s="313">
        <v>3.5</v>
      </c>
      <c r="F661" s="313">
        <v>2.75</v>
      </c>
      <c r="G661" s="313">
        <v>1.4375</v>
      </c>
      <c r="H661" s="313">
        <v>6.375</v>
      </c>
      <c r="I661" s="313">
        <v>5.625</v>
      </c>
      <c r="J661" s="41" t="s">
        <v>302</v>
      </c>
      <c r="K661" s="313">
        <v>39.5</v>
      </c>
      <c r="L661" s="313">
        <v>23</v>
      </c>
      <c r="M661" s="313">
        <v>24</v>
      </c>
      <c r="N661" s="313">
        <v>2025</v>
      </c>
      <c r="O661" s="41" t="s">
        <v>269</v>
      </c>
      <c r="P661"/>
      <c r="Q661" s="41"/>
      <c r="R661" s="313"/>
      <c r="S661" s="63"/>
      <c r="T661" s="303"/>
      <c r="U661"/>
      <c r="V661"/>
      <c r="W661"/>
      <c r="X661"/>
      <c r="Y661" s="275" t="s">
        <v>269</v>
      </c>
      <c r="AA661" s="313" t="s">
        <v>269</v>
      </c>
      <c r="AD661" s="313"/>
    </row>
    <row r="662" spans="2:30">
      <c r="B662" s="26"/>
      <c r="C662" s="64" t="s">
        <v>1922</v>
      </c>
      <c r="D662" s="64" t="s">
        <v>306</v>
      </c>
      <c r="E662" s="313">
        <v>3.625</v>
      </c>
      <c r="F662" s="313">
        <v>2.875</v>
      </c>
      <c r="G662" s="313">
        <v>1</v>
      </c>
      <c r="H662" s="313">
        <v>5.625</v>
      </c>
      <c r="I662" s="313">
        <v>4.875</v>
      </c>
      <c r="J662" s="47" t="s">
        <v>302</v>
      </c>
      <c r="K662" s="313">
        <v>23.25</v>
      </c>
      <c r="L662" s="313">
        <v>15.375</v>
      </c>
      <c r="M662" s="313">
        <v>12</v>
      </c>
      <c r="N662" s="313">
        <v>2025</v>
      </c>
      <c r="O662" s="47" t="s">
        <v>269</v>
      </c>
      <c r="P662"/>
      <c r="Q662" s="47"/>
      <c r="R662" s="313"/>
      <c r="S662" s="64" t="s">
        <v>307</v>
      </c>
      <c r="T662" s="302" t="s">
        <v>307</v>
      </c>
      <c r="U662"/>
      <c r="V662"/>
      <c r="W662"/>
      <c r="X662"/>
      <c r="Y662" s="275" t="s">
        <v>269</v>
      </c>
      <c r="AA662" s="313" t="s">
        <v>269</v>
      </c>
      <c r="AD662" s="313"/>
    </row>
    <row r="663" spans="2:30">
      <c r="B663" s="26"/>
      <c r="C663" s="63" t="s">
        <v>1922</v>
      </c>
      <c r="D663" s="63" t="s">
        <v>306</v>
      </c>
      <c r="E663" s="313">
        <v>3.625</v>
      </c>
      <c r="F663" s="313">
        <v>2.875</v>
      </c>
      <c r="G663" s="313">
        <v>1</v>
      </c>
      <c r="H663" s="313">
        <v>5.625</v>
      </c>
      <c r="I663" s="313">
        <v>4.875</v>
      </c>
      <c r="J663" s="41" t="s">
        <v>302</v>
      </c>
      <c r="K663" s="313">
        <v>35.25</v>
      </c>
      <c r="L663" s="313">
        <v>25.5</v>
      </c>
      <c r="M663" s="313">
        <v>30</v>
      </c>
      <c r="N663" s="313">
        <v>2025</v>
      </c>
      <c r="O663" s="41" t="s">
        <v>269</v>
      </c>
      <c r="P663"/>
      <c r="Q663" s="41"/>
      <c r="R663" s="313"/>
      <c r="S663" s="63"/>
      <c r="T663" s="303"/>
      <c r="U663"/>
      <c r="V663"/>
      <c r="W663"/>
      <c r="X663"/>
      <c r="Y663" s="275" t="s">
        <v>2202</v>
      </c>
      <c r="AA663" s="313" t="s">
        <v>269</v>
      </c>
      <c r="AD663" s="313"/>
    </row>
    <row r="664" spans="2:30">
      <c r="B664" s="26"/>
      <c r="C664" s="64" t="s">
        <v>2509</v>
      </c>
      <c r="D664" s="64" t="s">
        <v>262</v>
      </c>
      <c r="E664" s="313">
        <v>2.5950000000000002</v>
      </c>
      <c r="F664" s="313">
        <v>1.1870000000000001</v>
      </c>
      <c r="G664" s="313">
        <v>3.0350000000000001</v>
      </c>
      <c r="H664" s="313">
        <v>8.6650000000000009</v>
      </c>
      <c r="I664" s="313">
        <v>7.2570000000000006</v>
      </c>
      <c r="J664" s="47"/>
      <c r="K664" s="313">
        <v>8.1560000000000006</v>
      </c>
      <c r="L664" s="313">
        <v>13.988</v>
      </c>
      <c r="M664" s="313">
        <v>4</v>
      </c>
      <c r="N664" s="313">
        <v>2235</v>
      </c>
      <c r="O664" s="47" t="s">
        <v>2508</v>
      </c>
      <c r="P664">
        <v>44335</v>
      </c>
      <c r="Q664" s="47"/>
      <c r="R664" s="313"/>
      <c r="S664" s="64"/>
      <c r="T664" s="302"/>
      <c r="U664"/>
      <c r="V664"/>
      <c r="W664"/>
      <c r="X664"/>
      <c r="Y664" s="275" t="s">
        <v>2508</v>
      </c>
      <c r="AA664" s="313" t="s">
        <v>2111</v>
      </c>
      <c r="AB664">
        <v>2235</v>
      </c>
      <c r="AD664" s="313"/>
    </row>
    <row r="665" spans="2:30">
      <c r="B665" s="26"/>
      <c r="C665" s="63" t="s">
        <v>1961</v>
      </c>
      <c r="D665" s="63" t="s">
        <v>301</v>
      </c>
      <c r="E665" s="313">
        <v>7.0625</v>
      </c>
      <c r="F665" s="313">
        <v>3.625</v>
      </c>
      <c r="G665" s="313">
        <v>0.8125</v>
      </c>
      <c r="H665" s="313">
        <v>8.6875</v>
      </c>
      <c r="I665" s="313">
        <v>5.25</v>
      </c>
      <c r="J665" s="41" t="s">
        <v>302</v>
      </c>
      <c r="K665" s="313">
        <v>8.6875</v>
      </c>
      <c r="L665" s="313">
        <v>10.5</v>
      </c>
      <c r="M665" s="313">
        <v>2</v>
      </c>
      <c r="N665" s="313">
        <v>2239</v>
      </c>
      <c r="O665" s="41" t="s">
        <v>1338</v>
      </c>
      <c r="P665"/>
      <c r="Q665" s="41"/>
      <c r="R665" s="313"/>
      <c r="S665" s="63"/>
      <c r="T665" s="303"/>
      <c r="U665"/>
      <c r="V665"/>
      <c r="W665"/>
      <c r="X665"/>
      <c r="Y665" s="275" t="s">
        <v>1338</v>
      </c>
      <c r="AA665" s="313" t="s">
        <v>1338</v>
      </c>
      <c r="AB665">
        <v>2239</v>
      </c>
      <c r="AD665" s="313"/>
    </row>
    <row r="666" spans="2:30">
      <c r="B666" s="26"/>
      <c r="C666" s="64" t="s">
        <v>1960</v>
      </c>
      <c r="D666" s="64" t="s">
        <v>306</v>
      </c>
      <c r="E666" s="313">
        <v>1.84375</v>
      </c>
      <c r="F666" s="313">
        <v>1.625</v>
      </c>
      <c r="G666" s="313">
        <v>0.625</v>
      </c>
      <c r="H666" s="313">
        <v>3.09375</v>
      </c>
      <c r="I666" s="313">
        <v>2.875</v>
      </c>
      <c r="J666" s="47" t="s">
        <v>302</v>
      </c>
      <c r="K666" s="313">
        <v>8.4375</v>
      </c>
      <c r="L666" s="313">
        <v>10</v>
      </c>
      <c r="M666" s="313">
        <v>2</v>
      </c>
      <c r="N666" s="313">
        <v>2239</v>
      </c>
      <c r="O666" s="47" t="s">
        <v>1338</v>
      </c>
      <c r="P666"/>
      <c r="Q666" s="47"/>
      <c r="R666" s="313"/>
      <c r="S666" s="64"/>
      <c r="T666" s="302"/>
      <c r="U666"/>
      <c r="V666"/>
      <c r="W666"/>
      <c r="X666"/>
      <c r="Y666" s="275" t="s">
        <v>1338</v>
      </c>
      <c r="AA666" s="313" t="s">
        <v>1338</v>
      </c>
      <c r="AB666">
        <v>2239</v>
      </c>
      <c r="AD666" s="313"/>
    </row>
    <row r="667" spans="2:30">
      <c r="B667" s="26"/>
      <c r="C667" s="63" t="s">
        <v>1963</v>
      </c>
      <c r="D667" s="63" t="s">
        <v>1788</v>
      </c>
      <c r="E667" s="313">
        <v>1.71875</v>
      </c>
      <c r="F667" s="313">
        <v>1.5</v>
      </c>
      <c r="G667" s="313">
        <v>0.625</v>
      </c>
      <c r="H667" s="313">
        <v>2.96875</v>
      </c>
      <c r="I667" s="313">
        <v>2.75</v>
      </c>
      <c r="J667" s="41" t="s">
        <v>302</v>
      </c>
      <c r="K667" s="313">
        <v>5.9375</v>
      </c>
      <c r="L667" s="313">
        <v>8.25</v>
      </c>
      <c r="M667" s="313">
        <v>6</v>
      </c>
      <c r="N667" s="313">
        <v>2248</v>
      </c>
      <c r="O667" s="41" t="s">
        <v>1338</v>
      </c>
      <c r="P667"/>
      <c r="Q667" s="41"/>
      <c r="R667" s="313"/>
      <c r="S667" s="63"/>
      <c r="T667" s="303"/>
      <c r="U667"/>
      <c r="V667"/>
      <c r="W667"/>
      <c r="X667"/>
      <c r="Y667" s="275" t="s">
        <v>1338</v>
      </c>
      <c r="AA667" s="313" t="s">
        <v>1338</v>
      </c>
      <c r="AB667">
        <v>2248</v>
      </c>
      <c r="AD667" s="313"/>
    </row>
    <row r="668" spans="2:30">
      <c r="B668" s="26"/>
      <c r="C668" s="64" t="s">
        <v>12</v>
      </c>
      <c r="D668" s="64" t="s">
        <v>262</v>
      </c>
      <c r="E668" s="313">
        <v>11</v>
      </c>
      <c r="F668" s="313">
        <v>3.5</v>
      </c>
      <c r="G668" s="313">
        <v>1E-3</v>
      </c>
      <c r="H668" s="313">
        <v>11</v>
      </c>
      <c r="I668" s="313">
        <v>7.5</v>
      </c>
      <c r="J668" s="47" t="s">
        <v>302</v>
      </c>
      <c r="K668" s="313">
        <v>11</v>
      </c>
      <c r="L668" s="313">
        <v>7.5</v>
      </c>
      <c r="M668" s="313">
        <v>2</v>
      </c>
      <c r="N668" s="313">
        <v>2250</v>
      </c>
      <c r="O668" s="47" t="s">
        <v>1338</v>
      </c>
      <c r="P668"/>
      <c r="Q668" s="47"/>
      <c r="R668" s="313"/>
      <c r="S668" s="64"/>
      <c r="T668" s="302"/>
      <c r="U668"/>
      <c r="V668"/>
      <c r="W668"/>
      <c r="X668"/>
      <c r="Y668" s="275" t="s">
        <v>1338</v>
      </c>
      <c r="AA668" s="313" t="s">
        <v>1338</v>
      </c>
      <c r="AB668">
        <v>2250</v>
      </c>
      <c r="AD668" s="313"/>
    </row>
    <row r="669" spans="2:30">
      <c r="B669" s="26"/>
      <c r="C669" s="63" t="s">
        <v>1772</v>
      </c>
      <c r="D669" s="63" t="s">
        <v>301</v>
      </c>
      <c r="E669" s="313">
        <v>2.75</v>
      </c>
      <c r="F669" s="313">
        <v>2</v>
      </c>
      <c r="G669" s="313">
        <v>1</v>
      </c>
      <c r="H669" s="313">
        <v>4.75</v>
      </c>
      <c r="I669" s="313">
        <v>4</v>
      </c>
      <c r="J669" s="41" t="s">
        <v>302</v>
      </c>
      <c r="K669" s="313">
        <v>4.75</v>
      </c>
      <c r="L669" s="313">
        <v>8</v>
      </c>
      <c r="M669" s="313">
        <v>2</v>
      </c>
      <c r="N669" s="313">
        <v>2251</v>
      </c>
      <c r="O669" s="41" t="s">
        <v>1338</v>
      </c>
      <c r="P669"/>
      <c r="Q669" s="41"/>
      <c r="R669" s="313"/>
      <c r="S669" s="63" t="s">
        <v>303</v>
      </c>
      <c r="T669" s="303" t="s">
        <v>1773</v>
      </c>
      <c r="U669"/>
      <c r="V669"/>
      <c r="W669"/>
      <c r="X669"/>
      <c r="Y669" s="275" t="s">
        <v>1338</v>
      </c>
      <c r="AA669" s="313" t="s">
        <v>1338</v>
      </c>
      <c r="AB669">
        <v>2251</v>
      </c>
      <c r="AD669" s="313"/>
    </row>
    <row r="670" spans="2:30">
      <c r="B670" s="26"/>
      <c r="C670" s="64" t="s">
        <v>1774</v>
      </c>
      <c r="D670" s="64" t="s">
        <v>306</v>
      </c>
      <c r="E670" s="313">
        <v>2.875</v>
      </c>
      <c r="F670" s="313">
        <v>2.125</v>
      </c>
      <c r="G670" s="313">
        <v>0.625</v>
      </c>
      <c r="H670" s="313">
        <v>4.125</v>
      </c>
      <c r="I670" s="313">
        <v>3.375</v>
      </c>
      <c r="J670" s="47" t="s">
        <v>302</v>
      </c>
      <c r="K670" s="313">
        <v>4.125</v>
      </c>
      <c r="L670" s="313">
        <v>6.75</v>
      </c>
      <c r="M670" s="313">
        <v>2</v>
      </c>
      <c r="N670" s="313">
        <v>2251</v>
      </c>
      <c r="O670" s="47" t="s">
        <v>1338</v>
      </c>
      <c r="P670"/>
      <c r="Q670" s="47"/>
      <c r="R670" s="313"/>
      <c r="S670" s="64" t="s">
        <v>307</v>
      </c>
      <c r="T670" s="302" t="s">
        <v>307</v>
      </c>
      <c r="U670"/>
      <c r="V670"/>
      <c r="W670"/>
      <c r="X670"/>
      <c r="Y670" s="275" t="s">
        <v>1338</v>
      </c>
      <c r="AA670" s="313" t="s">
        <v>1338</v>
      </c>
      <c r="AB670">
        <v>2251</v>
      </c>
      <c r="AD670" s="313"/>
    </row>
    <row r="671" spans="2:30">
      <c r="B671" s="26"/>
      <c r="C671" s="63" t="s">
        <v>2</v>
      </c>
      <c r="D671" s="63" t="s">
        <v>262</v>
      </c>
      <c r="E671" s="313">
        <v>10</v>
      </c>
      <c r="F671" s="313">
        <v>2.25</v>
      </c>
      <c r="G671" s="313">
        <v>1E-3</v>
      </c>
      <c r="H671" s="313">
        <v>10</v>
      </c>
      <c r="I671" s="313">
        <v>7.625</v>
      </c>
      <c r="J671" s="41" t="s">
        <v>302</v>
      </c>
      <c r="K671" s="313">
        <v>10</v>
      </c>
      <c r="L671" s="313">
        <v>7.625</v>
      </c>
      <c r="M671" s="313">
        <v>4</v>
      </c>
      <c r="N671" s="313">
        <v>2253</v>
      </c>
      <c r="O671" s="41" t="s">
        <v>1338</v>
      </c>
      <c r="P671"/>
      <c r="Q671" s="41"/>
      <c r="R671" s="313"/>
      <c r="S671" s="63"/>
      <c r="T671" s="303"/>
      <c r="U671"/>
      <c r="V671"/>
      <c r="W671"/>
      <c r="X671"/>
      <c r="Y671" s="275" t="s">
        <v>1338</v>
      </c>
      <c r="AA671" s="313" t="s">
        <v>1338</v>
      </c>
      <c r="AB671">
        <v>2253</v>
      </c>
      <c r="AD671" s="313"/>
    </row>
    <row r="672" spans="2:30">
      <c r="B672" s="26"/>
      <c r="C672" s="64" t="s">
        <v>2020</v>
      </c>
      <c r="D672" s="64" t="s">
        <v>301</v>
      </c>
      <c r="E672" s="313">
        <v>7.4375</v>
      </c>
      <c r="F672" s="313">
        <v>6.8125</v>
      </c>
      <c r="G672" s="313">
        <v>0.8125</v>
      </c>
      <c r="H672" s="313">
        <v>9.0625</v>
      </c>
      <c r="I672" s="313">
        <v>8.4375</v>
      </c>
      <c r="J672" s="47" t="s">
        <v>302</v>
      </c>
      <c r="K672" s="313">
        <v>9.0625</v>
      </c>
      <c r="L672" s="313">
        <v>8.4375</v>
      </c>
      <c r="M672" s="313">
        <v>1</v>
      </c>
      <c r="N672" s="313">
        <v>2254</v>
      </c>
      <c r="O672" s="47" t="s">
        <v>1338</v>
      </c>
      <c r="P672"/>
      <c r="Q672" s="47"/>
      <c r="R672" s="313"/>
      <c r="S672" s="64"/>
      <c r="T672" s="302"/>
      <c r="U672"/>
      <c r="V672"/>
      <c r="W672"/>
      <c r="X672"/>
      <c r="Y672" s="275" t="s">
        <v>1338</v>
      </c>
      <c r="AA672" s="313" t="s">
        <v>1338</v>
      </c>
      <c r="AB672">
        <v>2254</v>
      </c>
      <c r="AD672" s="313"/>
    </row>
    <row r="673" spans="2:30">
      <c r="B673" s="26"/>
      <c r="C673" s="63" t="s">
        <v>2019</v>
      </c>
      <c r="D673" s="63" t="s">
        <v>306</v>
      </c>
      <c r="E673" s="313">
        <v>7.5625</v>
      </c>
      <c r="F673" s="313">
        <v>6.9375</v>
      </c>
      <c r="G673" s="313">
        <v>0.625</v>
      </c>
      <c r="H673" s="313">
        <v>8.8125</v>
      </c>
      <c r="I673" s="313">
        <v>8.1875</v>
      </c>
      <c r="J673" s="41" t="s">
        <v>302</v>
      </c>
      <c r="K673" s="313">
        <v>8.8125</v>
      </c>
      <c r="L673" s="313">
        <v>8.1875</v>
      </c>
      <c r="M673" s="313">
        <v>1</v>
      </c>
      <c r="N673" s="313">
        <v>2254</v>
      </c>
      <c r="O673" s="41" t="s">
        <v>1338</v>
      </c>
      <c r="P673"/>
      <c r="Q673" s="41"/>
      <c r="R673" s="313"/>
      <c r="S673" s="63"/>
      <c r="T673" s="303"/>
      <c r="U673"/>
      <c r="V673"/>
      <c r="W673"/>
      <c r="X673"/>
      <c r="Y673" s="275" t="s">
        <v>1338</v>
      </c>
      <c r="AA673" s="313" t="s">
        <v>1338</v>
      </c>
      <c r="AB673">
        <v>2254</v>
      </c>
      <c r="AD673" s="313"/>
    </row>
    <row r="674" spans="2:30">
      <c r="B674" s="26"/>
      <c r="C674" s="64" t="s">
        <v>1777</v>
      </c>
      <c r="D674" s="64" t="s">
        <v>301</v>
      </c>
      <c r="E674" s="313">
        <v>8.5</v>
      </c>
      <c r="F674" s="313">
        <v>5</v>
      </c>
      <c r="G674" s="313">
        <v>2</v>
      </c>
      <c r="H674" s="313">
        <v>12.5</v>
      </c>
      <c r="I674" s="313">
        <v>9</v>
      </c>
      <c r="J674" s="47" t="s">
        <v>302</v>
      </c>
      <c r="K674" s="313">
        <v>12.5</v>
      </c>
      <c r="L674" s="313">
        <v>9</v>
      </c>
      <c r="M674" s="313">
        <v>1</v>
      </c>
      <c r="N674" s="313">
        <v>2255</v>
      </c>
      <c r="O674" s="47" t="s">
        <v>1338</v>
      </c>
      <c r="P674"/>
      <c r="Q674" s="47"/>
      <c r="R674" s="313"/>
      <c r="S674" s="64" t="s">
        <v>307</v>
      </c>
      <c r="T674" s="302" t="s">
        <v>307</v>
      </c>
      <c r="U674"/>
      <c r="V674"/>
      <c r="W674"/>
      <c r="X674"/>
      <c r="Y674" s="275" t="s">
        <v>1338</v>
      </c>
      <c r="AA674" s="313" t="s">
        <v>1338</v>
      </c>
      <c r="AB674">
        <v>2255</v>
      </c>
      <c r="AC674" t="s">
        <v>2899</v>
      </c>
      <c r="AD674" s="313" t="s">
        <v>5649</v>
      </c>
    </row>
    <row r="675" spans="2:30">
      <c r="B675" s="26"/>
      <c r="C675" s="63" t="s">
        <v>1778</v>
      </c>
      <c r="D675" s="63" t="s">
        <v>306</v>
      </c>
      <c r="E675" s="313">
        <v>8.625</v>
      </c>
      <c r="F675" s="313">
        <v>5.125</v>
      </c>
      <c r="G675" s="313">
        <v>0.75</v>
      </c>
      <c r="H675" s="313">
        <v>10.125</v>
      </c>
      <c r="I675" s="313">
        <v>6.625</v>
      </c>
      <c r="J675" s="41" t="s">
        <v>302</v>
      </c>
      <c r="K675" s="313">
        <v>10.125</v>
      </c>
      <c r="L675" s="313">
        <v>6.625</v>
      </c>
      <c r="M675" s="313">
        <v>1</v>
      </c>
      <c r="N675" s="313">
        <v>2255</v>
      </c>
      <c r="O675" s="41" t="s">
        <v>1338</v>
      </c>
      <c r="P675"/>
      <c r="Q675" s="41"/>
      <c r="R675" s="313"/>
      <c r="S675" s="63" t="s">
        <v>307</v>
      </c>
      <c r="T675" s="303" t="s">
        <v>307</v>
      </c>
      <c r="U675"/>
      <c r="V675"/>
      <c r="W675"/>
      <c r="X675"/>
      <c r="Y675" s="275" t="s">
        <v>1338</v>
      </c>
      <c r="AA675" s="313" t="s">
        <v>1338</v>
      </c>
      <c r="AB675">
        <v>2255</v>
      </c>
      <c r="AC675" t="s">
        <v>2899</v>
      </c>
      <c r="AD675" s="313" t="s">
        <v>5649</v>
      </c>
    </row>
    <row r="676" spans="2:30">
      <c r="B676" s="26"/>
      <c r="C676" s="64" t="s">
        <v>1779</v>
      </c>
      <c r="D676" s="64" t="s">
        <v>1742</v>
      </c>
      <c r="E676" s="313">
        <v>7.9375</v>
      </c>
      <c r="F676" s="313">
        <v>11.46875</v>
      </c>
      <c r="G676" s="313">
        <v>0</v>
      </c>
      <c r="H676" s="313">
        <v>7.9375</v>
      </c>
      <c r="I676" s="313">
        <v>11.46875</v>
      </c>
      <c r="J676" s="47" t="s">
        <v>302</v>
      </c>
      <c r="K676" s="313">
        <v>7.9375</v>
      </c>
      <c r="L676" s="313">
        <v>11.46875</v>
      </c>
      <c r="M676" s="313">
        <v>1</v>
      </c>
      <c r="N676" s="313">
        <v>2255</v>
      </c>
      <c r="O676" s="47" t="s">
        <v>1338</v>
      </c>
      <c r="P676"/>
      <c r="Q676" s="47"/>
      <c r="R676" s="313"/>
      <c r="S676" s="64" t="s">
        <v>307</v>
      </c>
      <c r="T676" s="302" t="s">
        <v>307</v>
      </c>
      <c r="U676"/>
      <c r="V676"/>
      <c r="W676"/>
      <c r="X676"/>
      <c r="Y676" s="275" t="s">
        <v>1338</v>
      </c>
      <c r="AA676" s="313" t="s">
        <v>1338</v>
      </c>
      <c r="AB676">
        <v>2255</v>
      </c>
      <c r="AC676" t="s">
        <v>2899</v>
      </c>
      <c r="AD676" s="313" t="s">
        <v>5649</v>
      </c>
    </row>
    <row r="677" spans="2:30">
      <c r="B677" s="26"/>
      <c r="C677" s="63" t="s">
        <v>2044</v>
      </c>
      <c r="D677" s="63" t="s">
        <v>262</v>
      </c>
      <c r="E677" s="313">
        <v>8.5</v>
      </c>
      <c r="F677" s="313">
        <v>2.875</v>
      </c>
      <c r="G677" s="313">
        <v>1E-3</v>
      </c>
      <c r="H677" s="313">
        <v>8.5</v>
      </c>
      <c r="I677" s="313">
        <v>2.875</v>
      </c>
      <c r="J677" s="41" t="s">
        <v>302</v>
      </c>
      <c r="K677" s="313">
        <v>17.375</v>
      </c>
      <c r="L677" s="313">
        <v>12.75</v>
      </c>
      <c r="M677" s="313">
        <v>8</v>
      </c>
      <c r="N677" s="313">
        <v>2257</v>
      </c>
      <c r="O677" s="41" t="s">
        <v>1338</v>
      </c>
      <c r="P677"/>
      <c r="Q677" s="41"/>
      <c r="R677" s="313"/>
      <c r="S677" s="63"/>
      <c r="T677" s="303"/>
      <c r="U677"/>
      <c r="V677"/>
      <c r="W677"/>
      <c r="X677"/>
      <c r="Y677" s="275" t="s">
        <v>1338</v>
      </c>
      <c r="AA677" s="313" t="s">
        <v>1338</v>
      </c>
      <c r="AB677">
        <v>2257</v>
      </c>
      <c r="AD677" s="313"/>
    </row>
    <row r="678" spans="2:30">
      <c r="B678" s="26"/>
      <c r="C678" s="64" t="s">
        <v>1413</v>
      </c>
      <c r="D678" s="64" t="s">
        <v>262</v>
      </c>
      <c r="E678" s="313">
        <v>8.375</v>
      </c>
      <c r="F678" s="313">
        <v>5.5</v>
      </c>
      <c r="G678" s="313">
        <v>1E-3</v>
      </c>
      <c r="H678" s="313">
        <v>8.3770000000000007</v>
      </c>
      <c r="I678" s="313">
        <v>5.5019999999999998</v>
      </c>
      <c r="J678" s="47" t="s">
        <v>302</v>
      </c>
      <c r="K678" s="313">
        <v>8.3770000000000007</v>
      </c>
      <c r="L678" s="313">
        <v>11.004</v>
      </c>
      <c r="M678" s="313">
        <v>2</v>
      </c>
      <c r="N678" s="313">
        <v>2258</v>
      </c>
      <c r="O678" s="47" t="s">
        <v>1338</v>
      </c>
      <c r="P678"/>
      <c r="Q678" s="47"/>
      <c r="R678" s="313"/>
      <c r="S678" s="64"/>
      <c r="T678" s="302"/>
      <c r="U678"/>
      <c r="V678"/>
      <c r="W678"/>
      <c r="X678"/>
      <c r="Y678" s="275" t="s">
        <v>1338</v>
      </c>
      <c r="AA678" s="313" t="s">
        <v>1338</v>
      </c>
      <c r="AB678">
        <v>2258</v>
      </c>
      <c r="AD678" s="313"/>
    </row>
    <row r="679" spans="2:30">
      <c r="B679" s="26"/>
      <c r="C679" s="63" t="s">
        <v>1782</v>
      </c>
      <c r="D679" s="63" t="s">
        <v>301</v>
      </c>
      <c r="E679" s="313">
        <v>3.4375</v>
      </c>
      <c r="F679" s="313">
        <v>1.375</v>
      </c>
      <c r="G679" s="313">
        <v>1.375</v>
      </c>
      <c r="H679" s="313">
        <v>6.1875</v>
      </c>
      <c r="I679" s="313">
        <v>4.125</v>
      </c>
      <c r="J679" s="41" t="s">
        <v>302</v>
      </c>
      <c r="K679" s="313">
        <v>6.1875</v>
      </c>
      <c r="L679" s="313">
        <v>8.5</v>
      </c>
      <c r="M679" s="313">
        <v>2</v>
      </c>
      <c r="N679" s="313">
        <v>2262</v>
      </c>
      <c r="O679" s="41" t="s">
        <v>1338</v>
      </c>
      <c r="P679"/>
      <c r="Q679" s="41"/>
      <c r="R679" s="313"/>
      <c r="S679" s="63" t="s">
        <v>303</v>
      </c>
      <c r="T679" s="303" t="s">
        <v>1785</v>
      </c>
      <c r="U679"/>
      <c r="V679"/>
      <c r="W679"/>
      <c r="X679"/>
      <c r="Y679" s="275" t="s">
        <v>1338</v>
      </c>
      <c r="AA679" s="313" t="s">
        <v>1338</v>
      </c>
      <c r="AB679">
        <v>2262</v>
      </c>
      <c r="AD679" s="313"/>
    </row>
    <row r="680" spans="2:30">
      <c r="B680" s="26"/>
      <c r="C680" s="64" t="s">
        <v>1786</v>
      </c>
      <c r="D680" s="64" t="s">
        <v>306</v>
      </c>
      <c r="E680" s="313">
        <v>3.5625</v>
      </c>
      <c r="F680" s="313">
        <v>1.5</v>
      </c>
      <c r="G680" s="313">
        <v>2.25</v>
      </c>
      <c r="H680" s="313">
        <v>8.0625</v>
      </c>
      <c r="I680" s="313">
        <v>6</v>
      </c>
      <c r="J680" s="47" t="s">
        <v>302</v>
      </c>
      <c r="K680" s="313">
        <v>8.0625</v>
      </c>
      <c r="L680" s="313">
        <v>12.25</v>
      </c>
      <c r="M680" s="313">
        <v>2</v>
      </c>
      <c r="N680" s="313">
        <v>2262</v>
      </c>
      <c r="O680" s="47" t="s">
        <v>1338</v>
      </c>
      <c r="P680"/>
      <c r="Q680" s="47"/>
      <c r="R680" s="313"/>
      <c r="S680" s="64" t="s">
        <v>307</v>
      </c>
      <c r="T680" s="302" t="s">
        <v>307</v>
      </c>
      <c r="U680"/>
      <c r="V680"/>
      <c r="W680"/>
      <c r="X680"/>
      <c r="Y680" s="275" t="s">
        <v>1338</v>
      </c>
      <c r="AA680" s="313" t="s">
        <v>1338</v>
      </c>
      <c r="AB680">
        <v>2262</v>
      </c>
      <c r="AD680" s="313"/>
    </row>
    <row r="681" spans="2:30">
      <c r="B681" s="26"/>
      <c r="C681" s="63" t="s">
        <v>2406</v>
      </c>
      <c r="D681" s="63" t="s">
        <v>301</v>
      </c>
      <c r="E681" s="313">
        <v>9.375</v>
      </c>
      <c r="F681" s="313">
        <v>6</v>
      </c>
      <c r="G681" s="313">
        <v>1.125</v>
      </c>
      <c r="H681" s="313">
        <v>11.625</v>
      </c>
      <c r="I681" s="313">
        <v>8.25</v>
      </c>
      <c r="J681" s="41" t="s">
        <v>318</v>
      </c>
      <c r="K681" s="313">
        <v>46.505800000000001</v>
      </c>
      <c r="L681" s="313">
        <v>24.7502</v>
      </c>
      <c r="M681" s="313">
        <v>12</v>
      </c>
      <c r="N681" s="313">
        <v>2263</v>
      </c>
      <c r="O681" s="41" t="s">
        <v>269</v>
      </c>
      <c r="P681"/>
      <c r="Q681" s="41"/>
      <c r="R681" s="313"/>
      <c r="S681" s="63"/>
      <c r="T681" s="303"/>
      <c r="U681"/>
      <c r="V681"/>
      <c r="W681"/>
      <c r="X681"/>
      <c r="Y681" s="275" t="s">
        <v>269</v>
      </c>
      <c r="AA681" s="313" t="s">
        <v>269</v>
      </c>
      <c r="AB681">
        <v>2263</v>
      </c>
      <c r="AC681" t="s">
        <v>2855</v>
      </c>
      <c r="AD681" s="313" t="s">
        <v>5644</v>
      </c>
    </row>
    <row r="682" spans="2:30">
      <c r="B682" s="26"/>
      <c r="C682" s="64" t="s">
        <v>2406</v>
      </c>
      <c r="D682" s="64" t="s">
        <v>301</v>
      </c>
      <c r="E682" s="313">
        <v>9.375</v>
      </c>
      <c r="F682" s="313">
        <v>6</v>
      </c>
      <c r="G682" s="313">
        <v>1.125</v>
      </c>
      <c r="H682" s="313">
        <v>11.625</v>
      </c>
      <c r="I682" s="313">
        <v>8.25</v>
      </c>
      <c r="J682" s="47" t="s">
        <v>318</v>
      </c>
      <c r="K682" s="313">
        <v>46.5</v>
      </c>
      <c r="L682" s="313">
        <v>24.75</v>
      </c>
      <c r="M682" s="313">
        <v>12</v>
      </c>
      <c r="N682" s="313">
        <v>2263</v>
      </c>
      <c r="O682" s="47" t="s">
        <v>269</v>
      </c>
      <c r="P682">
        <v>44267</v>
      </c>
      <c r="Q682" s="47"/>
      <c r="R682" s="313"/>
      <c r="S682" s="64"/>
      <c r="T682" s="302"/>
      <c r="U682"/>
      <c r="V682"/>
      <c r="W682"/>
      <c r="X682"/>
      <c r="Y682" s="275" t="s">
        <v>269</v>
      </c>
      <c r="AA682" s="313" t="s">
        <v>269</v>
      </c>
      <c r="AB682">
        <v>2263</v>
      </c>
      <c r="AC682" t="s">
        <v>2855</v>
      </c>
      <c r="AD682" s="313" t="s">
        <v>5644</v>
      </c>
    </row>
    <row r="683" spans="2:30">
      <c r="B683" s="26"/>
      <c r="C683" s="63" t="s">
        <v>1787</v>
      </c>
      <c r="D683" s="63" t="s">
        <v>1788</v>
      </c>
      <c r="E683" s="313">
        <v>9.5</v>
      </c>
      <c r="F683" s="313">
        <v>6.125</v>
      </c>
      <c r="G683" s="313">
        <v>1.0625</v>
      </c>
      <c r="H683" s="313">
        <v>11.625</v>
      </c>
      <c r="I683" s="313">
        <v>8.25</v>
      </c>
      <c r="J683" s="41" t="s">
        <v>302</v>
      </c>
      <c r="K683" s="313">
        <v>11.625</v>
      </c>
      <c r="L683" s="313">
        <v>8.25</v>
      </c>
      <c r="M683" s="313">
        <v>1</v>
      </c>
      <c r="N683" s="313">
        <v>2263</v>
      </c>
      <c r="O683" s="41" t="s">
        <v>1338</v>
      </c>
      <c r="P683"/>
      <c r="Q683" s="41"/>
      <c r="R683" s="313"/>
      <c r="S683" s="63" t="s">
        <v>309</v>
      </c>
      <c r="T683" s="303" t="s">
        <v>1789</v>
      </c>
      <c r="U683"/>
      <c r="V683"/>
      <c r="W683"/>
      <c r="X683"/>
      <c r="Y683" s="275" t="s">
        <v>1338</v>
      </c>
      <c r="AA683" s="313" t="s">
        <v>1338</v>
      </c>
      <c r="AB683">
        <v>2263</v>
      </c>
      <c r="AC683" t="s">
        <v>2855</v>
      </c>
      <c r="AD683" s="313" t="s">
        <v>5644</v>
      </c>
    </row>
    <row r="684" spans="2:30">
      <c r="B684" s="26"/>
      <c r="C684" s="64" t="s">
        <v>1790</v>
      </c>
      <c r="D684" s="64" t="s">
        <v>1788</v>
      </c>
      <c r="E684" s="313">
        <v>5.125</v>
      </c>
      <c r="F684" s="313">
        <v>1.5</v>
      </c>
      <c r="G684" s="313">
        <v>0.625</v>
      </c>
      <c r="H684" s="313">
        <v>6.375</v>
      </c>
      <c r="I684" s="313">
        <v>2.75</v>
      </c>
      <c r="J684" s="47" t="s">
        <v>302</v>
      </c>
      <c r="K684" s="313">
        <v>6.375</v>
      </c>
      <c r="L684" s="313">
        <v>8.25</v>
      </c>
      <c r="M684" s="313">
        <v>3</v>
      </c>
      <c r="N684" s="313">
        <v>2266</v>
      </c>
      <c r="O684" s="47" t="s">
        <v>1338</v>
      </c>
      <c r="P684"/>
      <c r="Q684" s="47"/>
      <c r="R684" s="313"/>
      <c r="S684" s="64" t="s">
        <v>309</v>
      </c>
      <c r="T684" s="302" t="s">
        <v>1791</v>
      </c>
      <c r="U684"/>
      <c r="V684"/>
      <c r="W684"/>
      <c r="X684"/>
      <c r="Y684" s="275" t="s">
        <v>1338</v>
      </c>
      <c r="AA684" s="313" t="s">
        <v>1338</v>
      </c>
      <c r="AB684">
        <v>2266</v>
      </c>
      <c r="AC684" t="s">
        <v>2899</v>
      </c>
      <c r="AD684" s="313" t="s">
        <v>5649</v>
      </c>
    </row>
    <row r="685" spans="2:30">
      <c r="B685" s="26"/>
      <c r="C685" s="64" t="s">
        <v>1794</v>
      </c>
      <c r="D685" s="64" t="s">
        <v>1788</v>
      </c>
      <c r="E685" s="313">
        <v>3</v>
      </c>
      <c r="F685" s="313">
        <v>2.1875</v>
      </c>
      <c r="G685" s="313">
        <v>1.875</v>
      </c>
      <c r="H685" s="313">
        <v>6.75</v>
      </c>
      <c r="I685" s="313">
        <v>5.9375</v>
      </c>
      <c r="J685" s="47" t="s">
        <v>302</v>
      </c>
      <c r="K685" s="313">
        <v>6.75</v>
      </c>
      <c r="L685" s="313">
        <v>11.875</v>
      </c>
      <c r="M685" s="313">
        <v>2</v>
      </c>
      <c r="N685" s="313">
        <v>2267</v>
      </c>
      <c r="O685" s="47" t="s">
        <v>1338</v>
      </c>
      <c r="P685"/>
      <c r="Q685" s="47"/>
      <c r="R685" s="313"/>
      <c r="S685" s="64" t="s">
        <v>309</v>
      </c>
      <c r="T685" s="302" t="s">
        <v>1795</v>
      </c>
      <c r="U685"/>
      <c r="V685"/>
      <c r="W685"/>
      <c r="X685"/>
      <c r="Y685" s="275" t="s">
        <v>1338</v>
      </c>
      <c r="AA685" s="313" t="s">
        <v>1338</v>
      </c>
      <c r="AB685">
        <v>2267</v>
      </c>
      <c r="AD685" s="313"/>
    </row>
    <row r="686" spans="2:30">
      <c r="B686" s="26"/>
      <c r="C686" s="63" t="s">
        <v>1796</v>
      </c>
      <c r="D686" s="63" t="s">
        <v>1788</v>
      </c>
      <c r="E686" s="313">
        <v>5.5625</v>
      </c>
      <c r="F686" s="313">
        <v>1.875</v>
      </c>
      <c r="G686" s="313">
        <v>0.625</v>
      </c>
      <c r="H686" s="313">
        <v>6.8125</v>
      </c>
      <c r="I686" s="313">
        <v>3.125</v>
      </c>
      <c r="J686" s="41" t="s">
        <v>302</v>
      </c>
      <c r="K686" s="313">
        <v>6.8125</v>
      </c>
      <c r="L686" s="313">
        <v>9.375</v>
      </c>
      <c r="M686" s="313">
        <v>3</v>
      </c>
      <c r="N686" s="313">
        <v>2268</v>
      </c>
      <c r="O686" s="41" t="s">
        <v>1338</v>
      </c>
      <c r="P686"/>
      <c r="Q686" s="41"/>
      <c r="R686" s="313"/>
      <c r="S686" s="63" t="s">
        <v>309</v>
      </c>
      <c r="T686" s="303" t="s">
        <v>1797</v>
      </c>
      <c r="U686"/>
      <c r="V686"/>
      <c r="W686"/>
      <c r="X686"/>
      <c r="Y686" s="275" t="s">
        <v>1338</v>
      </c>
      <c r="AA686" s="313" t="s">
        <v>1338</v>
      </c>
      <c r="AB686">
        <v>2268</v>
      </c>
      <c r="AD686" s="313"/>
    </row>
    <row r="687" spans="2:30">
      <c r="B687" s="26"/>
      <c r="C687" s="64" t="s">
        <v>1798</v>
      </c>
      <c r="D687" s="64" t="s">
        <v>301</v>
      </c>
      <c r="E687" s="313">
        <v>3.75</v>
      </c>
      <c r="F687" s="313">
        <v>2.375</v>
      </c>
      <c r="G687" s="313">
        <v>2.0625</v>
      </c>
      <c r="H687" s="313">
        <v>7.875</v>
      </c>
      <c r="I687" s="313">
        <v>6.5</v>
      </c>
      <c r="J687" s="47" t="s">
        <v>302</v>
      </c>
      <c r="K687" s="313">
        <v>7.875</v>
      </c>
      <c r="L687" s="313">
        <v>6.5</v>
      </c>
      <c r="M687" s="313">
        <v>1</v>
      </c>
      <c r="N687" s="313">
        <v>2269</v>
      </c>
      <c r="O687" s="47" t="s">
        <v>1338</v>
      </c>
      <c r="P687"/>
      <c r="Q687" s="47"/>
      <c r="R687" s="313"/>
      <c r="S687" s="64" t="s">
        <v>303</v>
      </c>
      <c r="T687" s="302" t="s">
        <v>1799</v>
      </c>
      <c r="U687"/>
      <c r="V687"/>
      <c r="W687"/>
      <c r="X687"/>
      <c r="Y687" s="275" t="s">
        <v>1338</v>
      </c>
      <c r="AA687" s="313" t="s">
        <v>1338</v>
      </c>
      <c r="AB687">
        <v>2269</v>
      </c>
      <c r="AD687" s="313"/>
    </row>
    <row r="688" spans="2:30">
      <c r="B688" s="26"/>
      <c r="C688" s="63" t="s">
        <v>1800</v>
      </c>
      <c r="D688" s="63" t="s">
        <v>306</v>
      </c>
      <c r="E688" s="313">
        <v>3.875</v>
      </c>
      <c r="F688" s="313">
        <v>2.5</v>
      </c>
      <c r="G688" s="313">
        <v>1.25</v>
      </c>
      <c r="H688" s="313">
        <v>6.375</v>
      </c>
      <c r="I688" s="313">
        <v>5</v>
      </c>
      <c r="J688" s="41" t="s">
        <v>302</v>
      </c>
      <c r="K688" s="313">
        <v>6.375</v>
      </c>
      <c r="L688" s="313">
        <v>10</v>
      </c>
      <c r="M688" s="313">
        <v>2</v>
      </c>
      <c r="N688" s="313">
        <v>2269</v>
      </c>
      <c r="O688" s="41" t="s">
        <v>1338</v>
      </c>
      <c r="P688"/>
      <c r="Q688" s="41"/>
      <c r="R688" s="313"/>
      <c r="S688" s="63" t="s">
        <v>307</v>
      </c>
      <c r="T688" s="303" t="s">
        <v>307</v>
      </c>
      <c r="U688"/>
      <c r="V688"/>
      <c r="W688"/>
      <c r="X688"/>
      <c r="Y688" s="275" t="s">
        <v>1338</v>
      </c>
      <c r="AA688" s="313" t="s">
        <v>1338</v>
      </c>
      <c r="AB688">
        <v>2269</v>
      </c>
      <c r="AD688" s="313"/>
    </row>
    <row r="689" spans="2:30">
      <c r="B689" s="26"/>
      <c r="C689" s="64" t="s">
        <v>1801</v>
      </c>
      <c r="D689" s="64" t="s">
        <v>301</v>
      </c>
      <c r="E689" s="313">
        <v>5.25</v>
      </c>
      <c r="F689" s="313">
        <v>2.5</v>
      </c>
      <c r="G689" s="313">
        <v>3</v>
      </c>
      <c r="H689" s="313">
        <v>11.25</v>
      </c>
      <c r="I689" s="313">
        <v>8.5</v>
      </c>
      <c r="J689" s="47" t="s">
        <v>302</v>
      </c>
      <c r="K689" s="313">
        <v>11.25</v>
      </c>
      <c r="L689" s="313">
        <v>8.5</v>
      </c>
      <c r="M689" s="313">
        <v>1</v>
      </c>
      <c r="N689" s="313">
        <v>2270</v>
      </c>
      <c r="O689" s="47" t="s">
        <v>1338</v>
      </c>
      <c r="P689"/>
      <c r="Q689" s="47"/>
      <c r="R689" s="313"/>
      <c r="S689" s="64" t="s">
        <v>303</v>
      </c>
      <c r="T689" s="302" t="s">
        <v>1804</v>
      </c>
      <c r="U689"/>
      <c r="V689"/>
      <c r="W689"/>
      <c r="X689"/>
      <c r="Y689" s="275" t="s">
        <v>1338</v>
      </c>
      <c r="AA689" s="313" t="s">
        <v>1338</v>
      </c>
      <c r="AB689">
        <v>2270</v>
      </c>
      <c r="AD689" s="313"/>
    </row>
    <row r="690" spans="2:30">
      <c r="B690" s="26"/>
      <c r="C690" s="63" t="s">
        <v>1805</v>
      </c>
      <c r="D690" s="63" t="s">
        <v>306</v>
      </c>
      <c r="E690" s="313">
        <v>5.375</v>
      </c>
      <c r="F690" s="313">
        <v>2.625</v>
      </c>
      <c r="G690" s="313">
        <v>2.25</v>
      </c>
      <c r="H690" s="313">
        <v>9.875</v>
      </c>
      <c r="I690" s="313">
        <v>7.125</v>
      </c>
      <c r="J690" s="41" t="s">
        <v>302</v>
      </c>
      <c r="K690" s="313">
        <v>9.875</v>
      </c>
      <c r="L690" s="313">
        <v>7.125</v>
      </c>
      <c r="M690" s="313">
        <v>1</v>
      </c>
      <c r="N690" s="313">
        <v>2270</v>
      </c>
      <c r="O690" s="41" t="s">
        <v>1338</v>
      </c>
      <c r="P690"/>
      <c r="Q690" s="41"/>
      <c r="R690" s="313"/>
      <c r="S690" s="63" t="s">
        <v>307</v>
      </c>
      <c r="T690" s="303" t="s">
        <v>307</v>
      </c>
      <c r="U690"/>
      <c r="V690"/>
      <c r="W690"/>
      <c r="X690"/>
      <c r="Y690" s="275" t="s">
        <v>1338</v>
      </c>
      <c r="AA690" s="313" t="s">
        <v>1338</v>
      </c>
      <c r="AB690">
        <v>2270</v>
      </c>
      <c r="AD690" s="313"/>
    </row>
    <row r="691" spans="2:30">
      <c r="B691" s="26"/>
      <c r="C691" s="64" t="s">
        <v>1792</v>
      </c>
      <c r="D691" s="64" t="s">
        <v>1788</v>
      </c>
      <c r="E691" s="313">
        <v>6.25</v>
      </c>
      <c r="F691" s="313">
        <v>3.9375</v>
      </c>
      <c r="G691" s="313">
        <v>0.5625</v>
      </c>
      <c r="H691" s="313">
        <v>7.375</v>
      </c>
      <c r="I691" s="313">
        <v>5.0625</v>
      </c>
      <c r="J691" s="47" t="s">
        <v>302</v>
      </c>
      <c r="K691" s="313">
        <v>7.375</v>
      </c>
      <c r="L691" s="313">
        <v>5.0625</v>
      </c>
      <c r="M691" s="313">
        <v>1</v>
      </c>
      <c r="N691" s="313">
        <v>2271</v>
      </c>
      <c r="O691" s="47" t="s">
        <v>1338</v>
      </c>
      <c r="P691"/>
      <c r="Q691" s="47"/>
      <c r="R691" s="313"/>
      <c r="S691" s="64" t="s">
        <v>309</v>
      </c>
      <c r="T691" s="302" t="s">
        <v>1793</v>
      </c>
      <c r="U691"/>
      <c r="V691"/>
      <c r="W691"/>
      <c r="X691"/>
      <c r="Y691" s="275" t="s">
        <v>1338</v>
      </c>
      <c r="AA691" s="313" t="s">
        <v>1338</v>
      </c>
      <c r="AB691">
        <v>2271</v>
      </c>
      <c r="AD691" s="313"/>
    </row>
    <row r="692" spans="2:30">
      <c r="B692" s="26"/>
      <c r="C692" s="63" t="s">
        <v>2034</v>
      </c>
      <c r="D692" s="63" t="s">
        <v>1788</v>
      </c>
      <c r="E692" s="313">
        <v>4.25</v>
      </c>
      <c r="F692" s="313">
        <v>4.25</v>
      </c>
      <c r="G692" s="313">
        <v>1.25</v>
      </c>
      <c r="H692" s="313">
        <v>6.75</v>
      </c>
      <c r="I692" s="313">
        <v>6.75</v>
      </c>
      <c r="J692" s="41" t="s">
        <v>302</v>
      </c>
      <c r="K692" s="313">
        <v>13.5</v>
      </c>
      <c r="L692" s="313">
        <v>6.75</v>
      </c>
      <c r="M692" s="313">
        <v>2</v>
      </c>
      <c r="N692" s="313">
        <v>2273</v>
      </c>
      <c r="O692" s="41" t="s">
        <v>1338</v>
      </c>
      <c r="P692"/>
      <c r="Q692" s="41"/>
      <c r="R692" s="313"/>
      <c r="S692" s="63"/>
      <c r="T692" s="303"/>
      <c r="U692"/>
      <c r="V692"/>
      <c r="W692"/>
      <c r="X692"/>
      <c r="Y692" s="275" t="s">
        <v>1338</v>
      </c>
      <c r="AA692" s="313" t="s">
        <v>1338</v>
      </c>
      <c r="AB692">
        <v>2273</v>
      </c>
      <c r="AD692" s="313"/>
    </row>
    <row r="693" spans="2:30">
      <c r="B693" s="26"/>
      <c r="C693" s="64" t="s">
        <v>1912</v>
      </c>
      <c r="D693" s="64" t="s">
        <v>301</v>
      </c>
      <c r="E693" s="313">
        <v>3.125</v>
      </c>
      <c r="F693" s="313">
        <v>3.125</v>
      </c>
      <c r="G693" s="313">
        <v>1</v>
      </c>
      <c r="H693" s="313">
        <v>5.125</v>
      </c>
      <c r="I693" s="313">
        <v>5.125</v>
      </c>
      <c r="J693" s="47" t="s">
        <v>302</v>
      </c>
      <c r="K693" s="313">
        <v>26.625</v>
      </c>
      <c r="L693" s="313">
        <v>26.625</v>
      </c>
      <c r="M693" s="313">
        <v>25</v>
      </c>
      <c r="N693" s="313">
        <v>2274</v>
      </c>
      <c r="O693" s="47" t="s">
        <v>269</v>
      </c>
      <c r="P693"/>
      <c r="Q693" s="47"/>
      <c r="R693" s="313"/>
      <c r="S693" s="64" t="s">
        <v>303</v>
      </c>
      <c r="T693" s="302" t="s">
        <v>1809</v>
      </c>
      <c r="U693"/>
      <c r="V693"/>
      <c r="W693"/>
      <c r="X693"/>
      <c r="Y693" s="275" t="s">
        <v>269</v>
      </c>
      <c r="AA693" s="313" t="s">
        <v>269</v>
      </c>
      <c r="AB693">
        <v>2274</v>
      </c>
      <c r="AD693" s="313"/>
    </row>
    <row r="694" spans="2:30">
      <c r="B694" s="26"/>
      <c r="C694" s="63" t="s">
        <v>66</v>
      </c>
      <c r="D694" s="63" t="s">
        <v>301</v>
      </c>
      <c r="E694" s="313">
        <v>3.125</v>
      </c>
      <c r="F694" s="313">
        <v>3.125</v>
      </c>
      <c r="G694" s="313">
        <v>1</v>
      </c>
      <c r="H694" s="313">
        <v>5.125</v>
      </c>
      <c r="I694" s="313">
        <v>5.125</v>
      </c>
      <c r="J694" s="41" t="s">
        <v>302</v>
      </c>
      <c r="K694" s="313">
        <v>10.25</v>
      </c>
      <c r="L694" s="313">
        <v>5.125</v>
      </c>
      <c r="M694" s="313">
        <v>2</v>
      </c>
      <c r="N694" s="313">
        <v>2274</v>
      </c>
      <c r="O694" s="41" t="s">
        <v>1338</v>
      </c>
      <c r="P694"/>
      <c r="Q694" s="41"/>
      <c r="R694" s="313"/>
      <c r="S694" s="63"/>
      <c r="T694" s="303"/>
      <c r="U694"/>
      <c r="V694"/>
      <c r="W694"/>
      <c r="X694"/>
      <c r="Y694" s="275" t="s">
        <v>1338</v>
      </c>
      <c r="AA694" s="313" t="s">
        <v>1338</v>
      </c>
      <c r="AB694">
        <v>2274</v>
      </c>
      <c r="AD694" s="313"/>
    </row>
    <row r="695" spans="2:30">
      <c r="B695" s="26"/>
      <c r="C695" s="64" t="s">
        <v>1911</v>
      </c>
      <c r="D695" s="64" t="s">
        <v>306</v>
      </c>
      <c r="E695" s="313">
        <v>3.25</v>
      </c>
      <c r="F695" s="313">
        <v>3.25</v>
      </c>
      <c r="G695" s="313">
        <v>0.75</v>
      </c>
      <c r="H695" s="313">
        <v>4.75</v>
      </c>
      <c r="I695" s="313">
        <v>4.75</v>
      </c>
      <c r="J695" s="47" t="s">
        <v>302</v>
      </c>
      <c r="K695" s="313">
        <v>24.75</v>
      </c>
      <c r="L695" s="313">
        <v>34.75</v>
      </c>
      <c r="M695" s="313">
        <v>35</v>
      </c>
      <c r="N695" s="313">
        <v>2275</v>
      </c>
      <c r="O695" s="47" t="s">
        <v>269</v>
      </c>
      <c r="P695"/>
      <c r="Q695" s="47"/>
      <c r="R695" s="313"/>
      <c r="S695" s="64" t="s">
        <v>307</v>
      </c>
      <c r="T695" s="302" t="s">
        <v>307</v>
      </c>
      <c r="U695"/>
      <c r="V695"/>
      <c r="W695"/>
      <c r="X695"/>
      <c r="Y695" s="275" t="s">
        <v>269</v>
      </c>
      <c r="AA695" s="313" t="s">
        <v>269</v>
      </c>
      <c r="AB695">
        <v>2275</v>
      </c>
      <c r="AD695" s="313"/>
    </row>
    <row r="696" spans="2:30">
      <c r="B696" s="26"/>
      <c r="C696" s="63" t="s">
        <v>1810</v>
      </c>
      <c r="D696" s="63" t="s">
        <v>301</v>
      </c>
      <c r="E696" s="313">
        <v>3.125</v>
      </c>
      <c r="F696" s="313">
        <v>1.4375</v>
      </c>
      <c r="G696" s="313">
        <v>1</v>
      </c>
      <c r="H696" s="313">
        <v>5.125</v>
      </c>
      <c r="I696" s="313">
        <v>3.4375</v>
      </c>
      <c r="J696" s="41" t="s">
        <v>302</v>
      </c>
      <c r="K696" s="313">
        <v>10.25</v>
      </c>
      <c r="L696" s="313">
        <v>6.875</v>
      </c>
      <c r="M696" s="313">
        <v>4</v>
      </c>
      <c r="N696" s="313">
        <v>2275</v>
      </c>
      <c r="O696" s="41" t="s">
        <v>1338</v>
      </c>
      <c r="P696"/>
      <c r="Q696" s="41"/>
      <c r="R696" s="313"/>
      <c r="S696" s="63" t="s">
        <v>303</v>
      </c>
      <c r="T696" s="303" t="s">
        <v>1811</v>
      </c>
      <c r="U696"/>
      <c r="V696"/>
      <c r="W696"/>
      <c r="X696"/>
      <c r="Y696" s="275" t="s">
        <v>1338</v>
      </c>
      <c r="AA696" s="313" t="s">
        <v>1338</v>
      </c>
      <c r="AB696">
        <v>2275</v>
      </c>
      <c r="AD696" s="313"/>
    </row>
    <row r="697" spans="2:30">
      <c r="B697" s="26"/>
      <c r="C697" s="64" t="s">
        <v>1812</v>
      </c>
      <c r="D697" s="64" t="s">
        <v>306</v>
      </c>
      <c r="E697" s="313">
        <v>3.25</v>
      </c>
      <c r="F697" s="313">
        <v>1.5625</v>
      </c>
      <c r="G697" s="313">
        <v>0.75</v>
      </c>
      <c r="H697" s="313">
        <v>4.75</v>
      </c>
      <c r="I697" s="313">
        <v>3.0625</v>
      </c>
      <c r="J697" s="47" t="s">
        <v>302</v>
      </c>
      <c r="K697" s="313">
        <v>9.5</v>
      </c>
      <c r="L697" s="313">
        <v>6.125</v>
      </c>
      <c r="M697" s="313">
        <v>4</v>
      </c>
      <c r="N697" s="313">
        <v>2275</v>
      </c>
      <c r="O697" s="47" t="s">
        <v>1338</v>
      </c>
      <c r="P697"/>
      <c r="Q697" s="47"/>
      <c r="R697" s="313"/>
      <c r="S697" s="64" t="s">
        <v>307</v>
      </c>
      <c r="T697" s="302" t="s">
        <v>307</v>
      </c>
      <c r="U697"/>
      <c r="V697"/>
      <c r="W697"/>
      <c r="X697"/>
      <c r="Y697" s="275" t="s">
        <v>1338</v>
      </c>
      <c r="AA697" s="313" t="s">
        <v>1338</v>
      </c>
      <c r="AB697">
        <v>2275</v>
      </c>
      <c r="AD697" s="313"/>
    </row>
    <row r="698" spans="2:30">
      <c r="B698" s="26"/>
      <c r="C698" s="63" t="s">
        <v>1892</v>
      </c>
      <c r="D698" s="63" t="s">
        <v>301</v>
      </c>
      <c r="E698" s="313">
        <v>5</v>
      </c>
      <c r="F698" s="313">
        <v>2.25</v>
      </c>
      <c r="G698" s="313">
        <v>1</v>
      </c>
      <c r="H698" s="313">
        <v>7</v>
      </c>
      <c r="I698" s="313">
        <v>4.25</v>
      </c>
      <c r="J698" s="41" t="s">
        <v>302</v>
      </c>
      <c r="K698" s="313">
        <v>36</v>
      </c>
      <c r="L698" s="313">
        <v>26.75</v>
      </c>
      <c r="M698" s="313">
        <v>30</v>
      </c>
      <c r="N698" s="313">
        <v>2276</v>
      </c>
      <c r="O698" s="41" t="s">
        <v>269</v>
      </c>
      <c r="P698"/>
      <c r="Q698" s="41"/>
      <c r="R698" s="313"/>
      <c r="S698" s="63"/>
      <c r="T698" s="303"/>
      <c r="U698"/>
      <c r="V698"/>
      <c r="W698"/>
      <c r="X698"/>
      <c r="Y698" s="275" t="s">
        <v>269</v>
      </c>
      <c r="AA698" s="313" t="s">
        <v>269</v>
      </c>
      <c r="AB698">
        <v>2276</v>
      </c>
      <c r="AD698" s="313"/>
    </row>
    <row r="699" spans="2:30">
      <c r="B699" s="26"/>
      <c r="C699" s="64" t="s">
        <v>1893</v>
      </c>
      <c r="D699" s="64" t="s">
        <v>306</v>
      </c>
      <c r="E699" s="313">
        <v>5.125</v>
      </c>
      <c r="F699" s="313">
        <v>2.375</v>
      </c>
      <c r="G699" s="313">
        <v>0.75</v>
      </c>
      <c r="H699" s="313">
        <v>6.625</v>
      </c>
      <c r="I699" s="313">
        <v>3.875</v>
      </c>
      <c r="J699" s="47" t="s">
        <v>302</v>
      </c>
      <c r="K699" s="313">
        <v>34.125</v>
      </c>
      <c r="L699" s="313">
        <v>24.5</v>
      </c>
      <c r="M699" s="313">
        <v>30</v>
      </c>
      <c r="N699" s="313">
        <v>2276</v>
      </c>
      <c r="O699" s="47" t="s">
        <v>269</v>
      </c>
      <c r="P699"/>
      <c r="Q699" s="47"/>
      <c r="R699" s="313"/>
      <c r="S699" s="64"/>
      <c r="T699" s="302"/>
      <c r="U699"/>
      <c r="V699"/>
      <c r="W699"/>
      <c r="X699"/>
      <c r="Y699" s="275" t="s">
        <v>269</v>
      </c>
      <c r="AA699" s="313" t="s">
        <v>269</v>
      </c>
      <c r="AB699">
        <v>2276</v>
      </c>
      <c r="AD699" s="313"/>
    </row>
    <row r="700" spans="2:30">
      <c r="B700" s="26"/>
      <c r="C700" s="63" t="s">
        <v>2168</v>
      </c>
      <c r="D700" s="63" t="s">
        <v>306</v>
      </c>
      <c r="E700" s="313">
        <v>5.125</v>
      </c>
      <c r="F700" s="313">
        <v>2.375</v>
      </c>
      <c r="G700" s="313">
        <v>0.75</v>
      </c>
      <c r="H700" s="313">
        <v>6.625</v>
      </c>
      <c r="I700" s="313">
        <v>3.875</v>
      </c>
      <c r="J700" s="41"/>
      <c r="K700" s="313">
        <v>6.625</v>
      </c>
      <c r="L700" s="313">
        <v>3.875</v>
      </c>
      <c r="M700" s="313">
        <v>1</v>
      </c>
      <c r="N700" s="313">
        <v>2276</v>
      </c>
      <c r="O700" s="41" t="s">
        <v>1338</v>
      </c>
      <c r="P700"/>
      <c r="Q700" s="41"/>
      <c r="R700" s="313"/>
      <c r="S700" s="63"/>
      <c r="T700" s="303"/>
      <c r="U700"/>
      <c r="V700"/>
      <c r="W700"/>
      <c r="X700"/>
      <c r="Y700" s="275" t="s">
        <v>1338</v>
      </c>
      <c r="AA700" s="313" t="s">
        <v>1338</v>
      </c>
      <c r="AB700">
        <v>2276</v>
      </c>
      <c r="AD700" s="313"/>
    </row>
    <row r="701" spans="2:30">
      <c r="B701" s="26"/>
      <c r="C701" s="64" t="s">
        <v>1814</v>
      </c>
      <c r="D701" s="64" t="s">
        <v>301</v>
      </c>
      <c r="E701" s="313">
        <v>10.75</v>
      </c>
      <c r="F701" s="313">
        <v>5.125</v>
      </c>
      <c r="G701" s="313">
        <v>1.5625</v>
      </c>
      <c r="H701" s="313">
        <v>13.875</v>
      </c>
      <c r="I701" s="313">
        <v>8.25</v>
      </c>
      <c r="J701" s="47" t="s">
        <v>302</v>
      </c>
      <c r="K701" s="313">
        <v>13.875</v>
      </c>
      <c r="L701" s="313">
        <v>8.25</v>
      </c>
      <c r="M701" s="313">
        <v>1</v>
      </c>
      <c r="N701" s="313">
        <v>2277</v>
      </c>
      <c r="O701" s="47" t="s">
        <v>1338</v>
      </c>
      <c r="P701"/>
      <c r="Q701" s="47"/>
      <c r="R701" s="313"/>
      <c r="S701" s="64" t="s">
        <v>303</v>
      </c>
      <c r="T701" s="302" t="s">
        <v>1815</v>
      </c>
      <c r="U701"/>
      <c r="V701"/>
      <c r="W701"/>
      <c r="X701"/>
      <c r="Y701" s="275" t="s">
        <v>1338</v>
      </c>
      <c r="AA701" s="313" t="s">
        <v>1338</v>
      </c>
      <c r="AB701">
        <v>2277</v>
      </c>
      <c r="AD701" s="313"/>
    </row>
    <row r="702" spans="2:30">
      <c r="B702" s="26"/>
      <c r="C702" s="63" t="s">
        <v>1816</v>
      </c>
      <c r="D702" s="63" t="s">
        <v>306</v>
      </c>
      <c r="E702" s="313">
        <v>10.875</v>
      </c>
      <c r="F702" s="313">
        <v>5.25</v>
      </c>
      <c r="G702" s="313">
        <v>0.875</v>
      </c>
      <c r="H702" s="313">
        <v>12.625</v>
      </c>
      <c r="I702" s="313">
        <v>7</v>
      </c>
      <c r="J702" s="41" t="s">
        <v>302</v>
      </c>
      <c r="K702" s="313">
        <v>12.625</v>
      </c>
      <c r="L702" s="313">
        <v>7</v>
      </c>
      <c r="M702" s="313">
        <v>1</v>
      </c>
      <c r="N702" s="313">
        <v>2277</v>
      </c>
      <c r="O702" s="41" t="s">
        <v>1338</v>
      </c>
      <c r="P702"/>
      <c r="Q702" s="41"/>
      <c r="R702" s="313"/>
      <c r="S702" s="63" t="s">
        <v>307</v>
      </c>
      <c r="T702" s="303" t="s">
        <v>307</v>
      </c>
      <c r="U702"/>
      <c r="V702"/>
      <c r="W702"/>
      <c r="X702"/>
      <c r="Y702" s="275" t="s">
        <v>1338</v>
      </c>
      <c r="AA702" s="313" t="s">
        <v>1338</v>
      </c>
      <c r="AB702">
        <v>2277</v>
      </c>
      <c r="AD702" s="313"/>
    </row>
    <row r="703" spans="2:30">
      <c r="B703" s="26"/>
      <c r="C703" s="64" t="s">
        <v>1824</v>
      </c>
      <c r="D703" s="64" t="s">
        <v>301</v>
      </c>
      <c r="E703" s="313">
        <v>6.25</v>
      </c>
      <c r="F703" s="313">
        <v>4.3125</v>
      </c>
      <c r="G703" s="313">
        <v>1</v>
      </c>
      <c r="H703" s="313">
        <v>8.25</v>
      </c>
      <c r="I703" s="313">
        <v>6.3125</v>
      </c>
      <c r="J703" s="47" t="s">
        <v>302</v>
      </c>
      <c r="K703" s="313">
        <v>8.25</v>
      </c>
      <c r="L703" s="313">
        <v>6.3125</v>
      </c>
      <c r="M703" s="313">
        <v>1</v>
      </c>
      <c r="N703" s="313">
        <v>2278</v>
      </c>
      <c r="O703" s="47" t="s">
        <v>1338</v>
      </c>
      <c r="P703"/>
      <c r="Q703" s="47"/>
      <c r="R703" s="313"/>
      <c r="S703" s="64" t="s">
        <v>309</v>
      </c>
      <c r="T703" s="302" t="s">
        <v>1825</v>
      </c>
      <c r="U703"/>
      <c r="V703"/>
      <c r="W703"/>
      <c r="X703"/>
      <c r="Y703" s="275" t="s">
        <v>1338</v>
      </c>
      <c r="AA703" s="313" t="s">
        <v>1338</v>
      </c>
      <c r="AB703">
        <v>2278</v>
      </c>
      <c r="AD703" s="313"/>
    </row>
    <row r="704" spans="2:30">
      <c r="B704" s="26"/>
      <c r="C704" s="63" t="s">
        <v>1826</v>
      </c>
      <c r="D704" s="63" t="s">
        <v>1827</v>
      </c>
      <c r="E704" s="313">
        <v>4.4375</v>
      </c>
      <c r="F704" s="313">
        <v>3.25</v>
      </c>
      <c r="G704" s="313">
        <v>2.125</v>
      </c>
      <c r="H704" s="313">
        <v>16</v>
      </c>
      <c r="I704" s="313">
        <v>2.125</v>
      </c>
      <c r="J704" s="41" t="s">
        <v>302</v>
      </c>
      <c r="K704" s="313">
        <v>16</v>
      </c>
      <c r="L704" s="313">
        <v>6.375</v>
      </c>
      <c r="M704" s="313">
        <v>3</v>
      </c>
      <c r="N704" s="313">
        <v>2278</v>
      </c>
      <c r="O704" s="41" t="s">
        <v>1338</v>
      </c>
      <c r="P704"/>
      <c r="Q704" s="41"/>
      <c r="R704" s="313"/>
      <c r="S704" s="63" t="s">
        <v>307</v>
      </c>
      <c r="T704" s="303" t="s">
        <v>307</v>
      </c>
      <c r="U704"/>
      <c r="V704"/>
      <c r="W704"/>
      <c r="X704"/>
      <c r="Y704" s="275" t="s">
        <v>1338</v>
      </c>
      <c r="AA704" s="313" t="s">
        <v>1338</v>
      </c>
      <c r="AB704">
        <v>2278</v>
      </c>
      <c r="AD704" s="313"/>
    </row>
    <row r="705" spans="2:30">
      <c r="B705" s="26"/>
      <c r="C705" s="64" t="s">
        <v>1828</v>
      </c>
      <c r="D705" s="64" t="s">
        <v>301</v>
      </c>
      <c r="E705" s="313">
        <v>7.625</v>
      </c>
      <c r="F705" s="313">
        <v>4.125</v>
      </c>
      <c r="G705" s="313">
        <v>1.4375</v>
      </c>
      <c r="H705" s="313">
        <v>10.5</v>
      </c>
      <c r="I705" s="313">
        <v>7</v>
      </c>
      <c r="J705" s="47" t="s">
        <v>302</v>
      </c>
      <c r="K705" s="313">
        <v>10.5</v>
      </c>
      <c r="L705" s="313">
        <v>7</v>
      </c>
      <c r="M705" s="313">
        <v>1</v>
      </c>
      <c r="N705" s="313">
        <v>2279</v>
      </c>
      <c r="O705" s="47" t="s">
        <v>1338</v>
      </c>
      <c r="P705"/>
      <c r="Q705" s="47"/>
      <c r="R705" s="313"/>
      <c r="S705" s="64" t="s">
        <v>303</v>
      </c>
      <c r="T705" s="302" t="s">
        <v>1829</v>
      </c>
      <c r="U705"/>
      <c r="V705"/>
      <c r="W705"/>
      <c r="X705"/>
      <c r="Y705" s="275" t="s">
        <v>1338</v>
      </c>
      <c r="AA705" s="313" t="s">
        <v>1338</v>
      </c>
      <c r="AB705">
        <v>2279</v>
      </c>
      <c r="AD705" s="313"/>
    </row>
    <row r="706" spans="2:30">
      <c r="B706" s="26"/>
      <c r="C706" s="63" t="s">
        <v>1830</v>
      </c>
      <c r="D706" s="63" t="s">
        <v>306</v>
      </c>
      <c r="E706" s="313">
        <v>7.75</v>
      </c>
      <c r="F706" s="313">
        <v>4.25</v>
      </c>
      <c r="G706" s="313">
        <v>0.75</v>
      </c>
      <c r="H706" s="313">
        <v>9.25</v>
      </c>
      <c r="I706" s="313">
        <v>5.75</v>
      </c>
      <c r="J706" s="41" t="s">
        <v>302</v>
      </c>
      <c r="K706" s="313">
        <v>9.25</v>
      </c>
      <c r="L706" s="313">
        <v>5.75</v>
      </c>
      <c r="M706" s="313">
        <v>1</v>
      </c>
      <c r="N706" s="313">
        <v>2279</v>
      </c>
      <c r="O706" s="41" t="s">
        <v>1338</v>
      </c>
      <c r="P706"/>
      <c r="Q706" s="41"/>
      <c r="R706" s="313"/>
      <c r="S706" s="63" t="s">
        <v>307</v>
      </c>
      <c r="T706" s="303" t="s">
        <v>307</v>
      </c>
      <c r="U706"/>
      <c r="V706"/>
      <c r="W706"/>
      <c r="X706"/>
      <c r="Y706" s="275" t="s">
        <v>1338</v>
      </c>
      <c r="AA706" s="313" t="s">
        <v>1338</v>
      </c>
      <c r="AB706">
        <v>2279</v>
      </c>
      <c r="AD706" s="313"/>
    </row>
    <row r="707" spans="2:30">
      <c r="B707" s="26"/>
      <c r="C707" s="64" t="s">
        <v>1831</v>
      </c>
      <c r="D707" s="64" t="s">
        <v>1788</v>
      </c>
      <c r="E707" s="313">
        <v>7.53125</v>
      </c>
      <c r="F707" s="313">
        <v>4.03125</v>
      </c>
      <c r="G707" s="313">
        <v>1.5</v>
      </c>
      <c r="H707" s="313">
        <v>10.53125</v>
      </c>
      <c r="I707" s="313">
        <v>7.03125</v>
      </c>
      <c r="J707" s="47" t="s">
        <v>302</v>
      </c>
      <c r="K707" s="313">
        <v>10.53125</v>
      </c>
      <c r="L707" s="313">
        <v>7.03125</v>
      </c>
      <c r="M707" s="313">
        <v>1</v>
      </c>
      <c r="N707" s="313">
        <v>2279</v>
      </c>
      <c r="O707" s="47" t="s">
        <v>1338</v>
      </c>
      <c r="P707"/>
      <c r="Q707" s="47"/>
      <c r="R707" s="313"/>
      <c r="S707" s="64" t="s">
        <v>307</v>
      </c>
      <c r="T707" s="302" t="s">
        <v>307</v>
      </c>
      <c r="U707"/>
      <c r="V707"/>
      <c r="W707"/>
      <c r="X707"/>
      <c r="Y707" s="275" t="s">
        <v>1338</v>
      </c>
      <c r="AA707" s="313" t="s">
        <v>1338</v>
      </c>
      <c r="AB707">
        <v>2279</v>
      </c>
      <c r="AD707" s="313"/>
    </row>
    <row r="708" spans="2:30">
      <c r="B708" s="26"/>
      <c r="C708" s="63" t="s">
        <v>1832</v>
      </c>
      <c r="D708" s="63" t="s">
        <v>301</v>
      </c>
      <c r="E708" s="313">
        <v>3.5625</v>
      </c>
      <c r="F708" s="313">
        <v>2.75</v>
      </c>
      <c r="G708" s="313">
        <v>2.25</v>
      </c>
      <c r="H708" s="313">
        <v>8.0625</v>
      </c>
      <c r="I708" s="313">
        <v>7.25</v>
      </c>
      <c r="J708" s="41" t="s">
        <v>302</v>
      </c>
      <c r="K708" s="313">
        <v>8.0625</v>
      </c>
      <c r="L708" s="313">
        <v>7.25</v>
      </c>
      <c r="M708" s="313">
        <v>1</v>
      </c>
      <c r="N708" s="313">
        <v>2281</v>
      </c>
      <c r="O708" s="41" t="s">
        <v>1338</v>
      </c>
      <c r="P708"/>
      <c r="Q708" s="41"/>
      <c r="R708" s="313"/>
      <c r="S708" s="63" t="s">
        <v>1833</v>
      </c>
      <c r="T708" s="303" t="s">
        <v>1834</v>
      </c>
      <c r="U708"/>
      <c r="V708"/>
      <c r="W708"/>
      <c r="X708"/>
      <c r="Y708" s="275" t="s">
        <v>1338</v>
      </c>
      <c r="AA708" s="313" t="s">
        <v>1338</v>
      </c>
      <c r="AB708">
        <v>2281</v>
      </c>
      <c r="AD708" s="313"/>
    </row>
    <row r="709" spans="2:30">
      <c r="B709" s="26"/>
      <c r="C709" s="64" t="s">
        <v>1835</v>
      </c>
      <c r="D709" s="64" t="s">
        <v>1827</v>
      </c>
      <c r="E709" s="313">
        <v>3.75</v>
      </c>
      <c r="F709" s="313">
        <v>3.625</v>
      </c>
      <c r="G709" s="313">
        <v>0.75</v>
      </c>
      <c r="H709" s="313">
        <v>5.25</v>
      </c>
      <c r="I709" s="313">
        <v>5.125</v>
      </c>
      <c r="J709" s="47" t="s">
        <v>302</v>
      </c>
      <c r="K709" s="313">
        <v>5.1875</v>
      </c>
      <c r="L709" s="313">
        <v>8.75</v>
      </c>
      <c r="M709" s="313">
        <v>2</v>
      </c>
      <c r="N709" s="313">
        <v>2281</v>
      </c>
      <c r="O709" s="47" t="s">
        <v>1338</v>
      </c>
      <c r="P709"/>
      <c r="Q709" s="47"/>
      <c r="R709" s="313"/>
      <c r="S709" s="64" t="s">
        <v>307</v>
      </c>
      <c r="T709" s="302" t="s">
        <v>307</v>
      </c>
      <c r="U709"/>
      <c r="V709"/>
      <c r="W709"/>
      <c r="X709"/>
      <c r="Y709" s="275" t="s">
        <v>1338</v>
      </c>
      <c r="AA709" s="313" t="s">
        <v>1338</v>
      </c>
      <c r="AB709">
        <v>2281</v>
      </c>
      <c r="AD709" s="313"/>
    </row>
    <row r="710" spans="2:30">
      <c r="B710" s="26"/>
      <c r="C710" s="63" t="s">
        <v>1836</v>
      </c>
      <c r="D710" s="63" t="s">
        <v>301</v>
      </c>
      <c r="E710" s="313">
        <v>9.3125</v>
      </c>
      <c r="F710" s="313">
        <v>2.125</v>
      </c>
      <c r="G710" s="313">
        <v>1</v>
      </c>
      <c r="H710" s="313">
        <v>11.3125</v>
      </c>
      <c r="I710" s="313">
        <v>4.125</v>
      </c>
      <c r="J710" s="41" t="s">
        <v>302</v>
      </c>
      <c r="K710" s="313">
        <v>11.3125</v>
      </c>
      <c r="L710" s="313">
        <v>8.25</v>
      </c>
      <c r="M710" s="313">
        <v>2</v>
      </c>
      <c r="N710" s="313">
        <v>2282</v>
      </c>
      <c r="O710" s="41" t="s">
        <v>1338</v>
      </c>
      <c r="P710"/>
      <c r="Q710" s="41"/>
      <c r="R710" s="313"/>
      <c r="S710" s="63" t="s">
        <v>303</v>
      </c>
      <c r="T710" s="303" t="s">
        <v>1837</v>
      </c>
      <c r="U710"/>
      <c r="V710"/>
      <c r="W710"/>
      <c r="X710"/>
      <c r="Y710" s="275" t="s">
        <v>1338</v>
      </c>
      <c r="AA710" s="313" t="s">
        <v>1338</v>
      </c>
      <c r="AB710">
        <v>2282</v>
      </c>
      <c r="AD710" s="313"/>
    </row>
    <row r="711" spans="2:30">
      <c r="B711" s="26"/>
      <c r="C711" s="64" t="s">
        <v>1838</v>
      </c>
      <c r="D711" s="64" t="s">
        <v>306</v>
      </c>
      <c r="E711" s="313">
        <v>9.4375</v>
      </c>
      <c r="F711" s="313">
        <v>2.25</v>
      </c>
      <c r="G711" s="313">
        <v>0.75</v>
      </c>
      <c r="H711" s="313">
        <v>10.9375</v>
      </c>
      <c r="I711" s="313">
        <v>3.75</v>
      </c>
      <c r="J711" s="47" t="s">
        <v>302</v>
      </c>
      <c r="K711" s="313">
        <v>10.9375</v>
      </c>
      <c r="L711" s="313">
        <v>7.5</v>
      </c>
      <c r="M711" s="313">
        <v>2</v>
      </c>
      <c r="N711" s="313">
        <v>2282</v>
      </c>
      <c r="O711" s="47" t="s">
        <v>1338</v>
      </c>
      <c r="P711"/>
      <c r="Q711" s="47"/>
      <c r="R711" s="313"/>
      <c r="S711" s="64" t="s">
        <v>307</v>
      </c>
      <c r="T711" s="302" t="s">
        <v>307</v>
      </c>
      <c r="U711"/>
      <c r="V711"/>
      <c r="W711"/>
      <c r="X711"/>
      <c r="Y711" s="275" t="s">
        <v>1338</v>
      </c>
      <c r="AA711" s="313" t="s">
        <v>1338</v>
      </c>
      <c r="AB711">
        <v>2282</v>
      </c>
      <c r="AD711" s="313"/>
    </row>
    <row r="712" spans="2:30">
      <c r="B712" s="26"/>
      <c r="C712" s="63" t="s">
        <v>2038</v>
      </c>
      <c r="D712" s="63" t="s">
        <v>2039</v>
      </c>
      <c r="E712" s="313">
        <v>9.5</v>
      </c>
      <c r="F712" s="313">
        <v>7.5</v>
      </c>
      <c r="G712" s="313">
        <v>1E-3</v>
      </c>
      <c r="H712" s="313">
        <v>9.5</v>
      </c>
      <c r="I712" s="313">
        <v>7.5</v>
      </c>
      <c r="J712" s="41" t="s">
        <v>302</v>
      </c>
      <c r="K712" s="313">
        <v>9.5</v>
      </c>
      <c r="L712" s="313">
        <v>7.5</v>
      </c>
      <c r="M712" s="313">
        <v>1</v>
      </c>
      <c r="N712" s="313">
        <v>2282</v>
      </c>
      <c r="O712" s="41" t="s">
        <v>1338</v>
      </c>
      <c r="P712"/>
      <c r="Q712" s="41"/>
      <c r="R712" s="313"/>
      <c r="S712" s="63"/>
      <c r="T712" s="303"/>
      <c r="U712"/>
      <c r="V712"/>
      <c r="W712"/>
      <c r="X712"/>
      <c r="Y712" s="275" t="s">
        <v>1338</v>
      </c>
      <c r="AA712" s="313" t="s">
        <v>1338</v>
      </c>
      <c r="AB712">
        <v>2282</v>
      </c>
      <c r="AD712" s="313"/>
    </row>
    <row r="713" spans="2:30">
      <c r="B713" s="26"/>
      <c r="C713" s="64" t="s">
        <v>1839</v>
      </c>
      <c r="D713" s="64" t="s">
        <v>301</v>
      </c>
      <c r="E713" s="313">
        <v>6.5625</v>
      </c>
      <c r="F713" s="313">
        <v>6.25</v>
      </c>
      <c r="G713" s="313">
        <v>0.6875</v>
      </c>
      <c r="H713" s="313">
        <v>7.9375</v>
      </c>
      <c r="I713" s="313">
        <v>7.625</v>
      </c>
      <c r="J713" s="47" t="s">
        <v>302</v>
      </c>
      <c r="K713" s="313">
        <v>7.9375</v>
      </c>
      <c r="L713" s="313">
        <v>7.625</v>
      </c>
      <c r="M713" s="313">
        <v>1</v>
      </c>
      <c r="N713" s="313">
        <v>2283</v>
      </c>
      <c r="O713" s="47" t="s">
        <v>1338</v>
      </c>
      <c r="P713"/>
      <c r="Q713" s="47"/>
      <c r="R713" s="313"/>
      <c r="S713" s="64" t="s">
        <v>303</v>
      </c>
      <c r="T713" s="302" t="s">
        <v>1840</v>
      </c>
      <c r="U713"/>
      <c r="V713"/>
      <c r="W713"/>
      <c r="X713"/>
      <c r="Y713" s="275" t="s">
        <v>1338</v>
      </c>
      <c r="AA713" s="313" t="s">
        <v>1338</v>
      </c>
      <c r="AB713">
        <v>2283</v>
      </c>
      <c r="AD713" s="313"/>
    </row>
    <row r="714" spans="2:30">
      <c r="B714" s="26"/>
      <c r="C714" s="63" t="s">
        <v>1841</v>
      </c>
      <c r="D714" s="63" t="s">
        <v>306</v>
      </c>
      <c r="E714" s="313">
        <v>6.6875</v>
      </c>
      <c r="F714" s="313">
        <v>6.375</v>
      </c>
      <c r="G714" s="313">
        <v>0.625</v>
      </c>
      <c r="H714" s="313">
        <v>7.9375</v>
      </c>
      <c r="I714" s="313">
        <v>7.625</v>
      </c>
      <c r="J714" s="41" t="s">
        <v>302</v>
      </c>
      <c r="K714" s="313">
        <v>7.9375</v>
      </c>
      <c r="L714" s="313">
        <v>7.625</v>
      </c>
      <c r="M714" s="313">
        <v>1</v>
      </c>
      <c r="N714" s="313">
        <v>2283</v>
      </c>
      <c r="O714" s="41" t="s">
        <v>1338</v>
      </c>
      <c r="P714"/>
      <c r="Q714" s="41"/>
      <c r="R714" s="313"/>
      <c r="S714" s="63" t="s">
        <v>307</v>
      </c>
      <c r="T714" s="303" t="s">
        <v>307</v>
      </c>
      <c r="U714"/>
      <c r="V714"/>
      <c r="W714"/>
      <c r="X714"/>
      <c r="Y714" s="275" t="s">
        <v>1338</v>
      </c>
      <c r="AA714" s="313" t="s">
        <v>1338</v>
      </c>
      <c r="AB714">
        <v>2283</v>
      </c>
      <c r="AD714" s="313"/>
    </row>
    <row r="715" spans="2:30">
      <c r="B715" s="26"/>
      <c r="C715" s="64" t="s">
        <v>1910</v>
      </c>
      <c r="D715" s="64" t="s">
        <v>301</v>
      </c>
      <c r="E715" s="313">
        <v>3.5</v>
      </c>
      <c r="F715" s="313">
        <v>1.625</v>
      </c>
      <c r="G715" s="313">
        <v>1.375</v>
      </c>
      <c r="H715" s="313">
        <v>6.25</v>
      </c>
      <c r="I715" s="313">
        <v>4.375</v>
      </c>
      <c r="J715" s="47" t="s">
        <v>302</v>
      </c>
      <c r="K715" s="313">
        <v>39</v>
      </c>
      <c r="L715" s="313">
        <v>29</v>
      </c>
      <c r="M715" s="313">
        <v>36</v>
      </c>
      <c r="N715" s="313">
        <v>2284</v>
      </c>
      <c r="O715" s="47" t="s">
        <v>269</v>
      </c>
      <c r="P715"/>
      <c r="Q715" s="47"/>
      <c r="R715" s="313"/>
      <c r="S715" s="64" t="s">
        <v>303</v>
      </c>
      <c r="T715" s="302" t="s">
        <v>1843</v>
      </c>
      <c r="U715"/>
      <c r="V715"/>
      <c r="W715"/>
      <c r="X715"/>
      <c r="Y715" s="275" t="s">
        <v>269</v>
      </c>
      <c r="AA715" s="313" t="s">
        <v>269</v>
      </c>
      <c r="AB715">
        <v>2284</v>
      </c>
      <c r="AC715" t="s">
        <v>2861</v>
      </c>
      <c r="AD715" s="313" t="s">
        <v>5645</v>
      </c>
    </row>
    <row r="716" spans="2:30">
      <c r="B716" s="26"/>
      <c r="C716" s="63" t="s">
        <v>1909</v>
      </c>
      <c r="D716" s="63" t="s">
        <v>306</v>
      </c>
      <c r="E716" s="313">
        <v>3.625</v>
      </c>
      <c r="F716" s="313">
        <v>1.75</v>
      </c>
      <c r="G716" s="313">
        <v>2.25</v>
      </c>
      <c r="H716" s="313">
        <v>8.125</v>
      </c>
      <c r="I716" s="313">
        <v>6.25</v>
      </c>
      <c r="J716" s="41" t="s">
        <v>302</v>
      </c>
      <c r="K716" s="313">
        <v>39.125</v>
      </c>
      <c r="L716" s="313">
        <v>24</v>
      </c>
      <c r="M716" s="313">
        <v>20</v>
      </c>
      <c r="N716" s="313">
        <v>2284</v>
      </c>
      <c r="O716" s="41" t="s">
        <v>269</v>
      </c>
      <c r="P716"/>
      <c r="Q716" s="41"/>
      <c r="R716" s="313"/>
      <c r="S716" s="63" t="s">
        <v>307</v>
      </c>
      <c r="T716" s="303" t="s">
        <v>307</v>
      </c>
      <c r="U716"/>
      <c r="V716"/>
      <c r="W716"/>
      <c r="X716"/>
      <c r="Y716" s="275" t="s">
        <v>269</v>
      </c>
      <c r="AA716" s="313" t="s">
        <v>269</v>
      </c>
      <c r="AB716">
        <v>2284</v>
      </c>
      <c r="AC716" t="s">
        <v>2861</v>
      </c>
      <c r="AD716" s="313" t="s">
        <v>5645</v>
      </c>
    </row>
    <row r="717" spans="2:30">
      <c r="B717" s="26"/>
      <c r="C717" s="64" t="s">
        <v>1991</v>
      </c>
      <c r="D717" s="64" t="s">
        <v>301</v>
      </c>
      <c r="E717" s="313">
        <v>3.5</v>
      </c>
      <c r="F717" s="313">
        <v>1.625</v>
      </c>
      <c r="G717" s="313">
        <v>1.375</v>
      </c>
      <c r="H717" s="313">
        <v>6.25</v>
      </c>
      <c r="I717" s="313">
        <v>4.375</v>
      </c>
      <c r="J717" s="47" t="s">
        <v>302</v>
      </c>
      <c r="K717" s="313">
        <v>13.125</v>
      </c>
      <c r="L717" s="313">
        <v>6.25</v>
      </c>
      <c r="M717" s="313">
        <v>3</v>
      </c>
      <c r="N717" s="313">
        <v>2284</v>
      </c>
      <c r="O717" s="47" t="s">
        <v>1338</v>
      </c>
      <c r="P717"/>
      <c r="Q717" s="47"/>
      <c r="R717" s="313"/>
      <c r="S717" s="64" t="s">
        <v>303</v>
      </c>
      <c r="T717" s="302" t="s">
        <v>1843</v>
      </c>
      <c r="U717"/>
      <c r="V717"/>
      <c r="W717"/>
      <c r="X717"/>
      <c r="Y717" s="275" t="s">
        <v>1338</v>
      </c>
      <c r="AA717" s="313" t="s">
        <v>1338</v>
      </c>
      <c r="AB717">
        <v>2284</v>
      </c>
      <c r="AC717" t="s">
        <v>2861</v>
      </c>
      <c r="AD717" s="313" t="s">
        <v>5645</v>
      </c>
    </row>
    <row r="718" spans="2:30">
      <c r="B718" s="26"/>
      <c r="C718" s="63" t="s">
        <v>1992</v>
      </c>
      <c r="D718" s="63" t="s">
        <v>306</v>
      </c>
      <c r="E718" s="313">
        <v>3.625</v>
      </c>
      <c r="F718" s="313">
        <v>1.75</v>
      </c>
      <c r="G718" s="313">
        <v>2</v>
      </c>
      <c r="H718" s="313">
        <v>7.625</v>
      </c>
      <c r="I718" s="313">
        <v>5.75</v>
      </c>
      <c r="J718" s="41" t="s">
        <v>302</v>
      </c>
      <c r="K718" s="313">
        <v>11.5</v>
      </c>
      <c r="L718" s="313">
        <v>7.625</v>
      </c>
      <c r="M718" s="313">
        <v>2</v>
      </c>
      <c r="N718" s="313">
        <v>2284</v>
      </c>
      <c r="O718" s="41" t="s">
        <v>1338</v>
      </c>
      <c r="P718"/>
      <c r="Q718" s="41"/>
      <c r="R718" s="313"/>
      <c r="S718" s="63" t="s">
        <v>307</v>
      </c>
      <c r="T718" s="303" t="s">
        <v>307</v>
      </c>
      <c r="U718"/>
      <c r="V718"/>
      <c r="W718"/>
      <c r="X718"/>
      <c r="Y718" s="275" t="s">
        <v>1338</v>
      </c>
      <c r="AA718" s="313" t="s">
        <v>1338</v>
      </c>
      <c r="AB718">
        <v>2284</v>
      </c>
      <c r="AC718" t="s">
        <v>2861</v>
      </c>
      <c r="AD718" s="313" t="s">
        <v>5645</v>
      </c>
    </row>
    <row r="719" spans="2:30">
      <c r="B719" s="26"/>
      <c r="C719" s="64" t="s">
        <v>2516</v>
      </c>
      <c r="D719" s="64" t="s">
        <v>262</v>
      </c>
      <c r="E719" s="313">
        <v>4.0940000000000003</v>
      </c>
      <c r="F719" s="313">
        <v>1.25</v>
      </c>
      <c r="G719" s="313">
        <v>6.0620000000000003</v>
      </c>
      <c r="H719" s="313"/>
      <c r="I719" s="313"/>
      <c r="J719" s="47" t="s">
        <v>302</v>
      </c>
      <c r="K719" s="313">
        <v>11.281000000000001</v>
      </c>
      <c r="L719" s="313">
        <v>6.0620000000000003</v>
      </c>
      <c r="M719" s="313">
        <v>1</v>
      </c>
      <c r="N719" s="313">
        <v>2287</v>
      </c>
      <c r="O719" s="47" t="s">
        <v>1338</v>
      </c>
      <c r="P719">
        <v>44392</v>
      </c>
      <c r="Q719" s="47"/>
      <c r="R719" s="313"/>
      <c r="S719" s="64"/>
      <c r="T719" s="302"/>
      <c r="U719"/>
      <c r="V719"/>
      <c r="W719"/>
      <c r="X719"/>
      <c r="Y719" s="275" t="s">
        <v>1338</v>
      </c>
      <c r="AA719" s="313" t="s">
        <v>1338</v>
      </c>
      <c r="AB719">
        <v>2287</v>
      </c>
      <c r="AC719" t="s">
        <v>2980</v>
      </c>
      <c r="AD719" s="313" t="s">
        <v>5656</v>
      </c>
    </row>
    <row r="720" spans="2:30">
      <c r="B720" s="26"/>
      <c r="C720" s="63" t="s">
        <v>1906</v>
      </c>
      <c r="D720" s="63" t="s">
        <v>1788</v>
      </c>
      <c r="E720" s="313">
        <v>2.59375</v>
      </c>
      <c r="F720" s="313">
        <v>2.59375</v>
      </c>
      <c r="G720" s="313">
        <v>0.8125</v>
      </c>
      <c r="H720" s="313">
        <v>4.21875</v>
      </c>
      <c r="I720" s="313">
        <v>4.21875</v>
      </c>
      <c r="J720" s="41" t="s">
        <v>302</v>
      </c>
      <c r="K720" s="313">
        <v>35.5</v>
      </c>
      <c r="L720" s="313">
        <v>26.5625</v>
      </c>
      <c r="M720" s="313">
        <v>48</v>
      </c>
      <c r="N720" s="313">
        <v>2288</v>
      </c>
      <c r="O720" s="41" t="s">
        <v>269</v>
      </c>
      <c r="P720"/>
      <c r="Q720" s="41"/>
      <c r="R720" s="313"/>
      <c r="S720" s="63" t="s">
        <v>1788</v>
      </c>
      <c r="T720" s="303" t="s">
        <v>1856</v>
      </c>
      <c r="U720"/>
      <c r="V720"/>
      <c r="W720"/>
      <c r="X720"/>
      <c r="Y720" s="275" t="s">
        <v>269</v>
      </c>
      <c r="AA720" s="313" t="s">
        <v>269</v>
      </c>
      <c r="AB720">
        <v>2288</v>
      </c>
      <c r="AD720" s="313"/>
    </row>
    <row r="721" spans="2:30">
      <c r="B721" s="26"/>
      <c r="C721" s="64" t="s">
        <v>2045</v>
      </c>
      <c r="D721" s="64" t="s">
        <v>301</v>
      </c>
      <c r="E721" s="313">
        <v>2.59375</v>
      </c>
      <c r="F721" s="313">
        <v>2.59375</v>
      </c>
      <c r="G721" s="313">
        <v>0.8125</v>
      </c>
      <c r="H721" s="313">
        <v>4.21875</v>
      </c>
      <c r="I721" s="313">
        <v>4.21875</v>
      </c>
      <c r="J721" s="47" t="s">
        <v>302</v>
      </c>
      <c r="K721" s="313">
        <v>8.4375</v>
      </c>
      <c r="L721" s="313">
        <v>8.4375</v>
      </c>
      <c r="M721" s="313">
        <v>4</v>
      </c>
      <c r="N721" s="313">
        <v>2288</v>
      </c>
      <c r="O721" s="47" t="s">
        <v>1338</v>
      </c>
      <c r="P721"/>
      <c r="Q721" s="47"/>
      <c r="R721" s="313"/>
      <c r="S721" s="64"/>
      <c r="T721" s="302"/>
      <c r="U721"/>
      <c r="V721"/>
      <c r="W721"/>
      <c r="X721"/>
      <c r="Y721" s="275" t="s">
        <v>1338</v>
      </c>
      <c r="AA721" s="313" t="s">
        <v>1338</v>
      </c>
      <c r="AB721">
        <v>2288</v>
      </c>
      <c r="AD721" s="313"/>
    </row>
    <row r="722" spans="2:30">
      <c r="B722" s="26"/>
      <c r="C722" s="63" t="s">
        <v>2018</v>
      </c>
      <c r="D722" s="63" t="s">
        <v>301</v>
      </c>
      <c r="E722" s="313">
        <v>3</v>
      </c>
      <c r="F722" s="313">
        <v>2</v>
      </c>
      <c r="G722" s="313">
        <v>1</v>
      </c>
      <c r="H722" s="313">
        <v>5</v>
      </c>
      <c r="I722" s="313">
        <v>4</v>
      </c>
      <c r="J722" s="41" t="s">
        <v>318</v>
      </c>
      <c r="K722" s="313">
        <v>37.5</v>
      </c>
      <c r="L722" s="313">
        <v>28</v>
      </c>
      <c r="M722" s="313">
        <v>56</v>
      </c>
      <c r="N722" s="313">
        <v>2290</v>
      </c>
      <c r="O722" s="41" t="s">
        <v>269</v>
      </c>
      <c r="P722">
        <v>43999</v>
      </c>
      <c r="Q722" s="41"/>
      <c r="R722" s="313"/>
      <c r="S722" s="63"/>
      <c r="T722" s="303"/>
      <c r="U722"/>
      <c r="V722"/>
      <c r="W722"/>
      <c r="X722"/>
      <c r="Y722" s="275" t="s">
        <v>269</v>
      </c>
      <c r="AA722" s="313" t="s">
        <v>269</v>
      </c>
      <c r="AB722">
        <v>2290</v>
      </c>
      <c r="AD722" s="313"/>
    </row>
    <row r="723" spans="2:30">
      <c r="B723" s="26"/>
      <c r="C723" s="64" t="s">
        <v>1859</v>
      </c>
      <c r="D723" s="64" t="s">
        <v>301</v>
      </c>
      <c r="E723" s="313">
        <v>3</v>
      </c>
      <c r="F723" s="313">
        <v>2</v>
      </c>
      <c r="G723" s="313">
        <v>1</v>
      </c>
      <c r="H723" s="313">
        <v>5</v>
      </c>
      <c r="I723" s="313">
        <v>4</v>
      </c>
      <c r="J723" s="47" t="s">
        <v>302</v>
      </c>
      <c r="K723" s="313">
        <v>10</v>
      </c>
      <c r="L723" s="313">
        <v>8</v>
      </c>
      <c r="M723" s="313">
        <v>4</v>
      </c>
      <c r="N723" s="313">
        <v>2290</v>
      </c>
      <c r="O723" s="47" t="s">
        <v>1338</v>
      </c>
      <c r="P723"/>
      <c r="Q723" s="47"/>
      <c r="R723" s="313"/>
      <c r="S723" s="64" t="s">
        <v>303</v>
      </c>
      <c r="T723" s="302" t="s">
        <v>1860</v>
      </c>
      <c r="U723"/>
      <c r="V723"/>
      <c r="W723"/>
      <c r="X723"/>
      <c r="Y723" s="275" t="s">
        <v>1338</v>
      </c>
      <c r="AA723" s="313" t="s">
        <v>1338</v>
      </c>
      <c r="AB723">
        <v>2290</v>
      </c>
      <c r="AD723" s="313"/>
    </row>
    <row r="724" spans="2:30">
      <c r="B724" s="26"/>
      <c r="C724" s="63" t="s">
        <v>1861</v>
      </c>
      <c r="D724" s="63" t="s">
        <v>306</v>
      </c>
      <c r="E724" s="313">
        <v>3.125</v>
      </c>
      <c r="F724" s="313">
        <v>2.125</v>
      </c>
      <c r="G724" s="313">
        <v>0.625</v>
      </c>
      <c r="H724" s="313">
        <v>4.375</v>
      </c>
      <c r="I724" s="313">
        <v>3.375</v>
      </c>
      <c r="J724" s="41" t="s">
        <v>302</v>
      </c>
      <c r="K724" s="313">
        <v>8.75</v>
      </c>
      <c r="L724" s="313">
        <v>10.125</v>
      </c>
      <c r="M724" s="313">
        <v>6</v>
      </c>
      <c r="N724" s="313">
        <v>2290</v>
      </c>
      <c r="O724" s="41" t="s">
        <v>1338</v>
      </c>
      <c r="P724"/>
      <c r="Q724" s="41"/>
      <c r="R724" s="313"/>
      <c r="S724" s="63" t="s">
        <v>307</v>
      </c>
      <c r="T724" s="303" t="s">
        <v>307</v>
      </c>
      <c r="U724"/>
      <c r="V724"/>
      <c r="W724"/>
      <c r="X724"/>
      <c r="Y724" s="275" t="s">
        <v>1338</v>
      </c>
      <c r="AA724" s="313" t="s">
        <v>1338</v>
      </c>
      <c r="AB724">
        <v>2290</v>
      </c>
      <c r="AD724" s="313"/>
    </row>
    <row r="725" spans="2:30">
      <c r="B725" s="26"/>
      <c r="C725" s="64" t="s">
        <v>26</v>
      </c>
      <c r="D725" s="64" t="s">
        <v>301</v>
      </c>
      <c r="E725" s="313">
        <v>4</v>
      </c>
      <c r="F725" s="313">
        <v>3.5</v>
      </c>
      <c r="G725" s="313">
        <v>3</v>
      </c>
      <c r="H725" s="313">
        <v>10</v>
      </c>
      <c r="I725" s="313">
        <v>9.5</v>
      </c>
      <c r="J725" s="47" t="s">
        <v>302</v>
      </c>
      <c r="K725" s="313">
        <v>9.5</v>
      </c>
      <c r="L725" s="313">
        <v>10</v>
      </c>
      <c r="M725" s="313">
        <v>1</v>
      </c>
      <c r="N725" s="313">
        <v>2293</v>
      </c>
      <c r="O725" s="47" t="s">
        <v>1338</v>
      </c>
      <c r="P725"/>
      <c r="Q725" s="47"/>
      <c r="R725" s="313"/>
      <c r="S725" s="64"/>
      <c r="T725" s="302"/>
      <c r="U725"/>
      <c r="V725"/>
      <c r="W725"/>
      <c r="X725"/>
      <c r="Y725" s="275" t="s">
        <v>1338</v>
      </c>
      <c r="AA725" s="313" t="s">
        <v>1338</v>
      </c>
      <c r="AB725">
        <v>2293</v>
      </c>
      <c r="AD725" s="313"/>
    </row>
    <row r="726" spans="2:30">
      <c r="B726" s="26"/>
      <c r="C726" s="63" t="s">
        <v>22</v>
      </c>
      <c r="D726" s="63" t="s">
        <v>306</v>
      </c>
      <c r="E726" s="313">
        <v>4.125</v>
      </c>
      <c r="F726" s="313">
        <v>3.625</v>
      </c>
      <c r="G726" s="313">
        <v>1</v>
      </c>
      <c r="H726" s="313">
        <v>6.125</v>
      </c>
      <c r="I726" s="313">
        <v>5.625</v>
      </c>
      <c r="J726" s="41" t="s">
        <v>302</v>
      </c>
      <c r="K726" s="313">
        <v>11.25</v>
      </c>
      <c r="L726" s="313">
        <v>6.125</v>
      </c>
      <c r="M726" s="313">
        <v>2</v>
      </c>
      <c r="N726" s="313">
        <v>2293</v>
      </c>
      <c r="O726" s="41" t="s">
        <v>1338</v>
      </c>
      <c r="P726"/>
      <c r="Q726" s="41"/>
      <c r="R726" s="313"/>
      <c r="S726" s="63"/>
      <c r="T726" s="303"/>
      <c r="U726"/>
      <c r="V726"/>
      <c r="W726"/>
      <c r="X726"/>
      <c r="Y726" s="275" t="s">
        <v>1338</v>
      </c>
      <c r="AA726" s="313" t="s">
        <v>1338</v>
      </c>
      <c r="AB726">
        <v>2293</v>
      </c>
      <c r="AD726" s="313"/>
    </row>
    <row r="727" spans="2:30">
      <c r="B727" s="26"/>
      <c r="C727" s="64" t="s">
        <v>1903</v>
      </c>
      <c r="D727" s="64" t="s">
        <v>301</v>
      </c>
      <c r="E727" s="313">
        <v>3.125</v>
      </c>
      <c r="F727" s="313">
        <v>2.125</v>
      </c>
      <c r="G727" s="313">
        <v>0.625</v>
      </c>
      <c r="H727" s="313">
        <v>4.375</v>
      </c>
      <c r="I727" s="313">
        <v>3.375</v>
      </c>
      <c r="J727" s="47" t="s">
        <v>302</v>
      </c>
      <c r="K727" s="313">
        <v>36.75</v>
      </c>
      <c r="L727" s="313">
        <v>28.75</v>
      </c>
      <c r="M727" s="313">
        <v>64</v>
      </c>
      <c r="N727" s="313">
        <v>2294</v>
      </c>
      <c r="O727" s="47" t="s">
        <v>269</v>
      </c>
      <c r="P727"/>
      <c r="Q727" s="47"/>
      <c r="R727" s="313"/>
      <c r="S727" s="64" t="s">
        <v>303</v>
      </c>
      <c r="T727" s="302" t="s">
        <v>1862</v>
      </c>
      <c r="U727"/>
      <c r="V727"/>
      <c r="W727"/>
      <c r="X727"/>
      <c r="Y727" s="275" t="s">
        <v>269</v>
      </c>
      <c r="AA727" s="313" t="s">
        <v>269</v>
      </c>
      <c r="AB727">
        <v>2294</v>
      </c>
      <c r="AD727" s="313"/>
    </row>
    <row r="728" spans="2:30">
      <c r="B728" s="26"/>
      <c r="C728" s="63" t="s">
        <v>1902</v>
      </c>
      <c r="D728" s="63" t="s">
        <v>306</v>
      </c>
      <c r="E728" s="313">
        <v>3.25</v>
      </c>
      <c r="F728" s="313">
        <v>2.25</v>
      </c>
      <c r="G728" s="313">
        <v>0.46875</v>
      </c>
      <c r="H728" s="313">
        <v>4.1875</v>
      </c>
      <c r="I728" s="313">
        <v>3.1875</v>
      </c>
      <c r="J728" s="41" t="s">
        <v>302</v>
      </c>
      <c r="K728" s="313">
        <v>35.25</v>
      </c>
      <c r="L728" s="313">
        <v>27.25</v>
      </c>
      <c r="M728" s="313">
        <v>64</v>
      </c>
      <c r="N728" s="313">
        <v>2294</v>
      </c>
      <c r="O728" s="41" t="s">
        <v>269</v>
      </c>
      <c r="P728"/>
      <c r="Q728" s="41"/>
      <c r="R728" s="313"/>
      <c r="S728" s="63" t="s">
        <v>307</v>
      </c>
      <c r="T728" s="303" t="s">
        <v>307</v>
      </c>
      <c r="U728"/>
      <c r="V728"/>
      <c r="W728"/>
      <c r="X728"/>
      <c r="Y728" s="275" t="s">
        <v>269</v>
      </c>
      <c r="AA728" s="313" t="s">
        <v>269</v>
      </c>
      <c r="AB728">
        <v>2294</v>
      </c>
      <c r="AD728" s="313"/>
    </row>
    <row r="729" spans="2:30">
      <c r="B729" s="26"/>
      <c r="C729" s="64" t="s">
        <v>2011</v>
      </c>
      <c r="D729" s="64" t="s">
        <v>301</v>
      </c>
      <c r="E729" s="313">
        <v>3.125</v>
      </c>
      <c r="F729" s="313">
        <v>2.125</v>
      </c>
      <c r="G729" s="313">
        <v>0.625</v>
      </c>
      <c r="H729" s="313">
        <v>4.375</v>
      </c>
      <c r="I729" s="313">
        <v>3.375</v>
      </c>
      <c r="J729" s="47" t="s">
        <v>302</v>
      </c>
      <c r="K729" s="313">
        <v>10.125</v>
      </c>
      <c r="L729" s="313">
        <v>8.75</v>
      </c>
      <c r="M729" s="313">
        <v>6</v>
      </c>
      <c r="N729" s="313">
        <v>2294</v>
      </c>
      <c r="O729" s="47" t="s">
        <v>1338</v>
      </c>
      <c r="P729"/>
      <c r="Q729" s="47"/>
      <c r="R729" s="313"/>
      <c r="S729" s="64"/>
      <c r="T729" s="302"/>
      <c r="U729"/>
      <c r="V729"/>
      <c r="W729"/>
      <c r="X729"/>
      <c r="Y729" s="275" t="s">
        <v>1338</v>
      </c>
      <c r="AA729" s="313" t="s">
        <v>1338</v>
      </c>
      <c r="AB729">
        <v>2294</v>
      </c>
      <c r="AD729" s="313"/>
    </row>
    <row r="730" spans="2:30">
      <c r="B730" s="26"/>
      <c r="C730" s="63" t="s">
        <v>2010</v>
      </c>
      <c r="D730" s="63" t="s">
        <v>306</v>
      </c>
      <c r="E730" s="313">
        <v>3.25</v>
      </c>
      <c r="F730" s="313">
        <v>2.25</v>
      </c>
      <c r="G730" s="313">
        <v>0.46875</v>
      </c>
      <c r="H730" s="313">
        <v>4.1875</v>
      </c>
      <c r="I730" s="313">
        <v>3.1875</v>
      </c>
      <c r="J730" s="41" t="s">
        <v>302</v>
      </c>
      <c r="K730" s="313">
        <v>9.5625</v>
      </c>
      <c r="L730" s="313">
        <v>8.375</v>
      </c>
      <c r="M730" s="313">
        <v>6</v>
      </c>
      <c r="N730" s="313">
        <v>2294</v>
      </c>
      <c r="O730" s="41" t="s">
        <v>1338</v>
      </c>
      <c r="P730"/>
      <c r="Q730" s="41"/>
      <c r="R730" s="313"/>
      <c r="S730" s="63"/>
      <c r="T730" s="303"/>
      <c r="U730"/>
      <c r="V730"/>
      <c r="W730"/>
      <c r="X730"/>
      <c r="Y730" s="275" t="s">
        <v>1338</v>
      </c>
      <c r="AA730" s="313" t="s">
        <v>1338</v>
      </c>
      <c r="AB730">
        <v>2294</v>
      </c>
      <c r="AD730" s="313"/>
    </row>
    <row r="731" spans="2:30">
      <c r="B731" s="26"/>
      <c r="C731" s="64" t="s">
        <v>1935</v>
      </c>
      <c r="D731" s="64" t="s">
        <v>301</v>
      </c>
      <c r="E731" s="313">
        <v>3.125</v>
      </c>
      <c r="F731" s="313">
        <v>2.125</v>
      </c>
      <c r="G731" s="313">
        <v>0.75</v>
      </c>
      <c r="H731" s="313">
        <v>4.625</v>
      </c>
      <c r="I731" s="313">
        <v>3.625</v>
      </c>
      <c r="J731" s="47" t="s">
        <v>302</v>
      </c>
      <c r="K731" s="313">
        <v>10.875</v>
      </c>
      <c r="L731" s="313">
        <v>9.25</v>
      </c>
      <c r="M731" s="313">
        <v>6</v>
      </c>
      <c r="N731" s="313">
        <v>2294</v>
      </c>
      <c r="O731" s="47" t="s">
        <v>1338</v>
      </c>
      <c r="P731"/>
      <c r="Q731" s="47"/>
      <c r="R731" s="313"/>
      <c r="S731" s="64"/>
      <c r="T731" s="302"/>
      <c r="U731"/>
      <c r="V731"/>
      <c r="W731"/>
      <c r="X731"/>
      <c r="Y731" s="275" t="s">
        <v>1338</v>
      </c>
      <c r="AA731" s="313" t="s">
        <v>1338</v>
      </c>
      <c r="AB731">
        <v>2294</v>
      </c>
      <c r="AD731" s="313"/>
    </row>
    <row r="732" spans="2:30">
      <c r="B732" s="26"/>
      <c r="C732" s="63" t="s">
        <v>1863</v>
      </c>
      <c r="D732" s="63" t="s">
        <v>301</v>
      </c>
      <c r="E732" s="313">
        <v>6</v>
      </c>
      <c r="F732" s="313">
        <v>4.5</v>
      </c>
      <c r="G732" s="313">
        <v>1</v>
      </c>
      <c r="H732" s="313">
        <v>8</v>
      </c>
      <c r="I732" s="313">
        <v>6.5</v>
      </c>
      <c r="J732" s="41" t="s">
        <v>302</v>
      </c>
      <c r="K732" s="313">
        <v>8</v>
      </c>
      <c r="L732" s="313">
        <v>6.5</v>
      </c>
      <c r="M732" s="313">
        <v>1</v>
      </c>
      <c r="N732" s="313">
        <v>2295</v>
      </c>
      <c r="O732" s="41" t="s">
        <v>1338</v>
      </c>
      <c r="P732"/>
      <c r="Q732" s="41"/>
      <c r="R732" s="313"/>
      <c r="S732" s="63" t="s">
        <v>303</v>
      </c>
      <c r="T732" s="303" t="s">
        <v>1864</v>
      </c>
      <c r="U732"/>
      <c r="V732"/>
      <c r="W732"/>
      <c r="X732"/>
      <c r="Y732" s="275" t="s">
        <v>1338</v>
      </c>
      <c r="AA732" s="313" t="s">
        <v>1338</v>
      </c>
      <c r="AB732">
        <v>2295</v>
      </c>
      <c r="AD732" s="313"/>
    </row>
    <row r="733" spans="2:30">
      <c r="B733" s="26"/>
      <c r="C733" s="64" t="s">
        <v>1865</v>
      </c>
      <c r="D733" s="64" t="s">
        <v>306</v>
      </c>
      <c r="E733" s="313">
        <v>6.125</v>
      </c>
      <c r="F733" s="313">
        <v>4.625</v>
      </c>
      <c r="G733" s="313">
        <v>0.625</v>
      </c>
      <c r="H733" s="313">
        <v>7.375</v>
      </c>
      <c r="I733" s="313">
        <v>5.875</v>
      </c>
      <c r="J733" s="47" t="s">
        <v>302</v>
      </c>
      <c r="K733" s="313">
        <v>7.375</v>
      </c>
      <c r="L733" s="313">
        <v>5.875</v>
      </c>
      <c r="M733" s="313">
        <v>1</v>
      </c>
      <c r="N733" s="313">
        <v>2295</v>
      </c>
      <c r="O733" s="47" t="s">
        <v>1338</v>
      </c>
      <c r="P733"/>
      <c r="Q733" s="47"/>
      <c r="R733" s="313"/>
      <c r="S733" s="64" t="s">
        <v>307</v>
      </c>
      <c r="T733" s="302" t="s">
        <v>307</v>
      </c>
      <c r="U733"/>
      <c r="V733"/>
      <c r="W733"/>
      <c r="X733"/>
      <c r="Y733" s="275" t="s">
        <v>1338</v>
      </c>
      <c r="AA733" s="313" t="s">
        <v>1338</v>
      </c>
      <c r="AB733">
        <v>2295</v>
      </c>
      <c r="AD733" s="313"/>
    </row>
    <row r="734" spans="2:30">
      <c r="B734" s="26"/>
      <c r="C734" s="63" t="s">
        <v>1866</v>
      </c>
      <c r="D734" s="63" t="s">
        <v>301</v>
      </c>
      <c r="E734" s="313">
        <v>4.625</v>
      </c>
      <c r="F734" s="313">
        <v>3.125</v>
      </c>
      <c r="G734" s="313">
        <v>2.3125</v>
      </c>
      <c r="H734" s="313">
        <v>9.25</v>
      </c>
      <c r="I734" s="313">
        <v>7.75</v>
      </c>
      <c r="J734" s="41" t="s">
        <v>302</v>
      </c>
      <c r="K734" s="313">
        <v>9.25</v>
      </c>
      <c r="L734" s="313">
        <v>7.75</v>
      </c>
      <c r="M734" s="313">
        <v>1</v>
      </c>
      <c r="N734" s="313">
        <v>2297</v>
      </c>
      <c r="O734" s="41" t="s">
        <v>1338</v>
      </c>
      <c r="P734"/>
      <c r="Q734" s="41"/>
      <c r="R734" s="313"/>
      <c r="S734" s="63" t="s">
        <v>303</v>
      </c>
      <c r="T734" s="303" t="s">
        <v>1867</v>
      </c>
      <c r="U734"/>
      <c r="V734"/>
      <c r="W734"/>
      <c r="X734"/>
      <c r="Y734" s="275" t="s">
        <v>1338</v>
      </c>
      <c r="AA734" s="313" t="s">
        <v>1338</v>
      </c>
      <c r="AB734">
        <v>2297</v>
      </c>
      <c r="AD734" s="313"/>
    </row>
    <row r="735" spans="2:30">
      <c r="B735" s="26"/>
      <c r="C735" s="64" t="s">
        <v>1868</v>
      </c>
      <c r="D735" s="64" t="s">
        <v>306</v>
      </c>
      <c r="E735" s="313">
        <v>4.75</v>
      </c>
      <c r="F735" s="313">
        <v>3.25</v>
      </c>
      <c r="G735" s="313">
        <v>1.3125</v>
      </c>
      <c r="H735" s="313">
        <v>7.375</v>
      </c>
      <c r="I735" s="313">
        <v>5.875</v>
      </c>
      <c r="J735" s="47" t="s">
        <v>302</v>
      </c>
      <c r="K735" s="313">
        <v>7.375</v>
      </c>
      <c r="L735" s="313">
        <v>5.875</v>
      </c>
      <c r="M735" s="313">
        <v>1</v>
      </c>
      <c r="N735" s="313">
        <v>2297</v>
      </c>
      <c r="O735" s="47" t="s">
        <v>1338</v>
      </c>
      <c r="P735"/>
      <c r="Q735" s="47"/>
      <c r="R735" s="313"/>
      <c r="S735" s="64" t="s">
        <v>307</v>
      </c>
      <c r="T735" s="302" t="s">
        <v>307</v>
      </c>
      <c r="U735"/>
      <c r="V735"/>
      <c r="W735"/>
      <c r="X735"/>
      <c r="Y735" s="275" t="s">
        <v>1338</v>
      </c>
      <c r="AA735" s="313" t="s">
        <v>1338</v>
      </c>
      <c r="AB735">
        <v>2297</v>
      </c>
      <c r="AD735" s="313"/>
    </row>
    <row r="736" spans="2:30">
      <c r="B736" s="26"/>
      <c r="C736" s="63" t="s">
        <v>1942</v>
      </c>
      <c r="D736" s="63" t="s">
        <v>301</v>
      </c>
      <c r="E736" s="313">
        <v>1.5</v>
      </c>
      <c r="F736" s="313">
        <v>1.5</v>
      </c>
      <c r="G736" s="313">
        <v>0.9375</v>
      </c>
      <c r="H736" s="313">
        <v>3.375</v>
      </c>
      <c r="I736" s="313">
        <v>3.375</v>
      </c>
      <c r="J736" s="41" t="s">
        <v>302</v>
      </c>
      <c r="K736" s="313">
        <v>39</v>
      </c>
      <c r="L736" s="313">
        <v>27.5</v>
      </c>
      <c r="M736" s="313">
        <v>70</v>
      </c>
      <c r="N736" s="313">
        <v>2298</v>
      </c>
      <c r="O736" s="41" t="s">
        <v>269</v>
      </c>
      <c r="P736"/>
      <c r="Q736" s="41"/>
      <c r="R736" s="313"/>
      <c r="S736" s="63"/>
      <c r="T736" s="303"/>
      <c r="U736"/>
      <c r="V736"/>
      <c r="W736"/>
      <c r="X736"/>
      <c r="Y736" s="275" t="s">
        <v>269</v>
      </c>
      <c r="AA736" s="313" t="s">
        <v>269</v>
      </c>
      <c r="AB736">
        <v>2298</v>
      </c>
      <c r="AC736" t="s">
        <v>2899</v>
      </c>
      <c r="AD736" s="313" t="s">
        <v>5649</v>
      </c>
    </row>
    <row r="737" spans="2:30">
      <c r="B737" s="26"/>
      <c r="C737" s="64" t="s">
        <v>1926</v>
      </c>
      <c r="D737" s="64" t="s">
        <v>306</v>
      </c>
      <c r="E737" s="313">
        <v>1.625</v>
      </c>
      <c r="F737" s="313">
        <v>1.625</v>
      </c>
      <c r="G737" s="313">
        <v>0.625</v>
      </c>
      <c r="H737" s="313">
        <v>2.875</v>
      </c>
      <c r="I737" s="313">
        <v>2.875</v>
      </c>
      <c r="J737" s="47" t="s">
        <v>302</v>
      </c>
      <c r="K737" s="313">
        <v>37.640999999999998</v>
      </c>
      <c r="L737" s="313">
        <v>25.437000000000001</v>
      </c>
      <c r="M737" s="313">
        <v>88</v>
      </c>
      <c r="N737" s="313">
        <v>2298</v>
      </c>
      <c r="O737" s="47" t="s">
        <v>269</v>
      </c>
      <c r="P737"/>
      <c r="Q737" s="47"/>
      <c r="R737" s="313"/>
      <c r="S737" s="64"/>
      <c r="T737" s="302"/>
      <c r="U737"/>
      <c r="V737"/>
      <c r="W737"/>
      <c r="X737"/>
      <c r="Y737" s="275" t="s">
        <v>269</v>
      </c>
      <c r="AA737" s="313" t="s">
        <v>269</v>
      </c>
      <c r="AB737">
        <v>2298</v>
      </c>
      <c r="AC737" t="s">
        <v>2899</v>
      </c>
      <c r="AD737" s="313" t="s">
        <v>5649</v>
      </c>
    </row>
    <row r="738" spans="2:30">
      <c r="B738" s="26"/>
      <c r="C738" s="63" t="s">
        <v>1977</v>
      </c>
      <c r="D738" s="63" t="s">
        <v>301</v>
      </c>
      <c r="E738" s="313">
        <v>1.5</v>
      </c>
      <c r="F738" s="313">
        <v>1.5</v>
      </c>
      <c r="G738" s="313">
        <v>0.9375</v>
      </c>
      <c r="H738" s="313">
        <v>3.375</v>
      </c>
      <c r="I738" s="313">
        <v>3.375</v>
      </c>
      <c r="J738" s="41" t="s">
        <v>302</v>
      </c>
      <c r="K738" s="313">
        <v>10.125</v>
      </c>
      <c r="L738" s="313">
        <v>6.75</v>
      </c>
      <c r="M738" s="313">
        <v>6</v>
      </c>
      <c r="N738" s="313">
        <v>2298</v>
      </c>
      <c r="O738" s="41" t="s">
        <v>1338</v>
      </c>
      <c r="P738"/>
      <c r="Q738" s="41"/>
      <c r="R738" s="313"/>
      <c r="S738" s="63"/>
      <c r="T738" s="303"/>
      <c r="U738"/>
      <c r="V738"/>
      <c r="W738"/>
      <c r="X738"/>
      <c r="Y738" s="275" t="s">
        <v>1338</v>
      </c>
      <c r="AA738" s="313" t="s">
        <v>1338</v>
      </c>
      <c r="AB738">
        <v>2298</v>
      </c>
      <c r="AC738" t="s">
        <v>2899</v>
      </c>
      <c r="AD738" s="313" t="s">
        <v>5649</v>
      </c>
    </row>
    <row r="739" spans="2:30">
      <c r="B739" s="26"/>
      <c r="C739" s="64" t="s">
        <v>1978</v>
      </c>
      <c r="D739" s="64" t="s">
        <v>306</v>
      </c>
      <c r="E739" s="313">
        <v>1.625</v>
      </c>
      <c r="F739" s="313">
        <v>1.625</v>
      </c>
      <c r="G739" s="313">
        <v>0.625</v>
      </c>
      <c r="H739" s="313">
        <v>2.875</v>
      </c>
      <c r="I739" s="313">
        <v>2.875</v>
      </c>
      <c r="J739" s="47" t="s">
        <v>302</v>
      </c>
      <c r="K739" s="313">
        <v>8.625</v>
      </c>
      <c r="L739" s="313">
        <v>5.75</v>
      </c>
      <c r="M739" s="313">
        <v>6</v>
      </c>
      <c r="N739" s="313">
        <v>2298</v>
      </c>
      <c r="O739" s="47" t="s">
        <v>1338</v>
      </c>
      <c r="P739"/>
      <c r="Q739" s="47"/>
      <c r="R739" s="313"/>
      <c r="S739" s="64"/>
      <c r="T739" s="302"/>
      <c r="U739"/>
      <c r="V739"/>
      <c r="W739"/>
      <c r="X739"/>
      <c r="Y739" s="275" t="s">
        <v>1338</v>
      </c>
      <c r="AA739" s="313" t="s">
        <v>1338</v>
      </c>
      <c r="AB739">
        <v>2298</v>
      </c>
      <c r="AC739" t="s">
        <v>2899</v>
      </c>
      <c r="AD739" s="313" t="s">
        <v>5649</v>
      </c>
    </row>
    <row r="740" spans="2:30">
      <c r="B740" s="26"/>
      <c r="C740" s="63" t="s">
        <v>79</v>
      </c>
      <c r="D740" s="63" t="s">
        <v>301</v>
      </c>
      <c r="E740" s="313">
        <v>4.375</v>
      </c>
      <c r="F740" s="313">
        <v>3.25</v>
      </c>
      <c r="G740" s="313">
        <v>1.4375</v>
      </c>
      <c r="H740" s="313">
        <v>7.25</v>
      </c>
      <c r="I740" s="313">
        <v>6.125</v>
      </c>
      <c r="J740" s="41" t="s">
        <v>302</v>
      </c>
      <c r="K740" s="313"/>
      <c r="L740" s="313"/>
      <c r="M740" s="313">
        <v>1</v>
      </c>
      <c r="N740" s="313">
        <v>2299</v>
      </c>
      <c r="O740" s="41" t="s">
        <v>1338</v>
      </c>
      <c r="P740"/>
      <c r="Q740" s="41"/>
      <c r="R740" s="313"/>
      <c r="S740" s="63"/>
      <c r="T740" s="303"/>
      <c r="U740"/>
      <c r="V740"/>
      <c r="W740"/>
      <c r="X740"/>
      <c r="Y740" s="275" t="s">
        <v>1338</v>
      </c>
      <c r="AA740" s="313" t="s">
        <v>1338</v>
      </c>
      <c r="AB740">
        <v>2299</v>
      </c>
      <c r="AD740" s="313"/>
    </row>
    <row r="741" spans="2:30">
      <c r="B741" s="26"/>
      <c r="C741" s="64" t="s">
        <v>78</v>
      </c>
      <c r="D741" s="64" t="s">
        <v>306</v>
      </c>
      <c r="E741" s="313">
        <v>4.5</v>
      </c>
      <c r="F741" s="313">
        <v>3.375</v>
      </c>
      <c r="G741" s="313">
        <v>0.625</v>
      </c>
      <c r="H741" s="313">
        <v>5.75</v>
      </c>
      <c r="I741" s="313">
        <v>4.625</v>
      </c>
      <c r="J741" s="47" t="s">
        <v>302</v>
      </c>
      <c r="K741" s="313"/>
      <c r="L741" s="313"/>
      <c r="M741" s="313">
        <v>1</v>
      </c>
      <c r="N741" s="313">
        <v>2299</v>
      </c>
      <c r="O741" s="47" t="s">
        <v>1338</v>
      </c>
      <c r="P741"/>
      <c r="Q741" s="47"/>
      <c r="R741" s="313"/>
      <c r="S741" s="64"/>
      <c r="T741" s="302"/>
      <c r="U741"/>
      <c r="V741"/>
      <c r="W741"/>
      <c r="X741"/>
      <c r="Y741" s="275" t="s">
        <v>1338</v>
      </c>
      <c r="AA741" s="313" t="s">
        <v>1338</v>
      </c>
      <c r="AB741">
        <v>2299</v>
      </c>
      <c r="AD741" s="313"/>
    </row>
    <row r="742" spans="2:30">
      <c r="B742" s="26"/>
      <c r="C742" s="63" t="s">
        <v>1884</v>
      </c>
      <c r="D742" s="63" t="s">
        <v>306</v>
      </c>
      <c r="E742" s="313">
        <v>3.5</v>
      </c>
      <c r="F742" s="313">
        <v>2.125</v>
      </c>
      <c r="G742" s="313">
        <v>2</v>
      </c>
      <c r="H742" s="313">
        <v>7.5</v>
      </c>
      <c r="I742" s="313">
        <v>6.125</v>
      </c>
      <c r="J742" s="41" t="s">
        <v>302</v>
      </c>
      <c r="K742" s="313">
        <v>38.5</v>
      </c>
      <c r="L742" s="313">
        <v>25.25</v>
      </c>
      <c r="M742" s="313">
        <v>20</v>
      </c>
      <c r="N742" s="313">
        <v>2300</v>
      </c>
      <c r="O742" s="41" t="s">
        <v>269</v>
      </c>
      <c r="P742"/>
      <c r="Q742" s="41"/>
      <c r="R742" s="313"/>
      <c r="S742" s="63"/>
      <c r="T742" s="303"/>
      <c r="U742"/>
      <c r="V742"/>
      <c r="W742"/>
      <c r="X742"/>
      <c r="Y742" s="275" t="s">
        <v>269</v>
      </c>
      <c r="AA742" s="313" t="s">
        <v>269</v>
      </c>
      <c r="AB742">
        <v>2300</v>
      </c>
      <c r="AD742" s="313"/>
    </row>
    <row r="743" spans="2:30">
      <c r="B743" s="26"/>
      <c r="C743" s="64" t="s">
        <v>1873</v>
      </c>
      <c r="D743" s="64" t="s">
        <v>301</v>
      </c>
      <c r="E743" s="313">
        <v>5.5629999999999997</v>
      </c>
      <c r="F743" s="313">
        <v>4.5</v>
      </c>
      <c r="G743" s="313">
        <v>1.625</v>
      </c>
      <c r="H743" s="313">
        <v>8.8129999999999988</v>
      </c>
      <c r="I743" s="313">
        <v>7.75</v>
      </c>
      <c r="J743" s="47" t="s">
        <v>302</v>
      </c>
      <c r="K743" s="313">
        <v>36</v>
      </c>
      <c r="L743" s="313">
        <v>23.75</v>
      </c>
      <c r="M743" s="313">
        <v>12</v>
      </c>
      <c r="N743" s="313">
        <v>2301</v>
      </c>
      <c r="O743" s="47" t="s">
        <v>269</v>
      </c>
      <c r="P743"/>
      <c r="Q743" s="47"/>
      <c r="R743" s="313"/>
      <c r="S743" s="64"/>
      <c r="T743" s="302"/>
      <c r="U743"/>
      <c r="V743"/>
      <c r="W743"/>
      <c r="X743"/>
      <c r="Y743" s="275" t="s">
        <v>269</v>
      </c>
      <c r="AA743" s="313" t="s">
        <v>269</v>
      </c>
      <c r="AB743">
        <v>2301</v>
      </c>
      <c r="AD743" s="313"/>
    </row>
    <row r="744" spans="2:30">
      <c r="B744" s="26"/>
      <c r="C744" s="63" t="s">
        <v>1872</v>
      </c>
      <c r="D744" s="63" t="s">
        <v>306</v>
      </c>
      <c r="E744" s="313">
        <v>5.6870000000000003</v>
      </c>
      <c r="F744" s="313">
        <v>4.625</v>
      </c>
      <c r="G744" s="313">
        <v>1</v>
      </c>
      <c r="H744" s="313">
        <v>7.6870000000000003</v>
      </c>
      <c r="I744" s="313">
        <v>6.625</v>
      </c>
      <c r="J744" s="41" t="s">
        <v>302</v>
      </c>
      <c r="K744" s="313">
        <v>39.438000000000002</v>
      </c>
      <c r="L744" s="313">
        <v>27.25</v>
      </c>
      <c r="M744" s="313">
        <v>20</v>
      </c>
      <c r="N744" s="313">
        <v>2301</v>
      </c>
      <c r="O744" s="41" t="s">
        <v>269</v>
      </c>
      <c r="P744"/>
      <c r="Q744" s="41"/>
      <c r="R744" s="313"/>
      <c r="S744" s="63"/>
      <c r="T744" s="303"/>
      <c r="U744"/>
      <c r="V744"/>
      <c r="W744"/>
      <c r="X744"/>
      <c r="Y744" s="275" t="s">
        <v>269</v>
      </c>
      <c r="AA744" s="313" t="s">
        <v>269</v>
      </c>
      <c r="AB744">
        <v>2301</v>
      </c>
      <c r="AD744" s="313"/>
    </row>
    <row r="745" spans="2:30">
      <c r="B745" s="26"/>
      <c r="C745" s="64" t="s">
        <v>30</v>
      </c>
      <c r="D745" s="64" t="s">
        <v>301</v>
      </c>
      <c r="E745" s="313">
        <v>5.5629999999999997</v>
      </c>
      <c r="F745" s="313">
        <v>4.5</v>
      </c>
      <c r="G745" s="313">
        <v>1.625</v>
      </c>
      <c r="H745" s="313">
        <v>8.8129999999999988</v>
      </c>
      <c r="I745" s="313">
        <v>7.75</v>
      </c>
      <c r="J745" s="47" t="s">
        <v>302</v>
      </c>
      <c r="K745" s="313">
        <v>15.5</v>
      </c>
      <c r="L745" s="313">
        <v>8.8129999999999988</v>
      </c>
      <c r="M745" s="313">
        <v>2</v>
      </c>
      <c r="N745" s="313">
        <v>2301</v>
      </c>
      <c r="O745" s="47" t="s">
        <v>1338</v>
      </c>
      <c r="P745"/>
      <c r="Q745" s="47"/>
      <c r="R745" s="313"/>
      <c r="S745" s="64"/>
      <c r="T745" s="302"/>
      <c r="U745"/>
      <c r="V745"/>
      <c r="W745"/>
      <c r="X745"/>
      <c r="Y745" s="275" t="s">
        <v>1338</v>
      </c>
      <c r="AA745" s="313" t="s">
        <v>1338</v>
      </c>
      <c r="AB745">
        <v>2301</v>
      </c>
      <c r="AD745" s="313"/>
    </row>
    <row r="746" spans="2:30">
      <c r="B746" s="25"/>
      <c r="C746" s="63" t="s">
        <v>31</v>
      </c>
      <c r="D746" s="63" t="s">
        <v>306</v>
      </c>
      <c r="E746" s="313">
        <v>5.6870000000000003</v>
      </c>
      <c r="F746" s="313">
        <v>4.625</v>
      </c>
      <c r="G746" s="313">
        <v>1</v>
      </c>
      <c r="H746" s="313">
        <v>7.6870000000000003</v>
      </c>
      <c r="I746" s="313">
        <v>6.625</v>
      </c>
      <c r="J746" s="41" t="s">
        <v>302</v>
      </c>
      <c r="K746" s="313">
        <v>13.25</v>
      </c>
      <c r="L746" s="313">
        <v>7.6870000000000003</v>
      </c>
      <c r="M746" s="313">
        <v>2</v>
      </c>
      <c r="N746" s="313">
        <v>2301</v>
      </c>
      <c r="O746" s="41" t="s">
        <v>1338</v>
      </c>
      <c r="P746"/>
      <c r="Q746" s="41"/>
      <c r="R746" s="313"/>
      <c r="S746" s="63"/>
      <c r="T746" s="303"/>
      <c r="U746"/>
      <c r="V746"/>
      <c r="W746"/>
      <c r="X746"/>
      <c r="Y746" s="275" t="s">
        <v>1338</v>
      </c>
      <c r="AA746" s="313" t="s">
        <v>1338</v>
      </c>
      <c r="AB746">
        <v>2301</v>
      </c>
      <c r="AD746" s="313"/>
    </row>
    <row r="747" spans="2:30">
      <c r="B747" s="26"/>
      <c r="C747" s="64" t="s">
        <v>1938</v>
      </c>
      <c r="D747" s="64" t="s">
        <v>301</v>
      </c>
      <c r="E747" s="313">
        <v>3.0619999999999998</v>
      </c>
      <c r="F747" s="313">
        <v>2.625</v>
      </c>
      <c r="G747" s="313">
        <v>1.0629999999999999</v>
      </c>
      <c r="H747" s="313">
        <v>5.1879999999999997</v>
      </c>
      <c r="I747" s="313">
        <v>4.7509999999999994</v>
      </c>
      <c r="J747" s="47" t="s">
        <v>302</v>
      </c>
      <c r="K747" s="313">
        <v>37.813000000000002</v>
      </c>
      <c r="L747" s="313">
        <v>24.75</v>
      </c>
      <c r="M747" s="313">
        <v>35</v>
      </c>
      <c r="N747" s="313">
        <v>2306</v>
      </c>
      <c r="O747" s="47" t="s">
        <v>269</v>
      </c>
      <c r="P747"/>
      <c r="Q747" s="47"/>
      <c r="R747" s="313"/>
      <c r="S747" s="64"/>
      <c r="T747" s="302"/>
      <c r="U747"/>
      <c r="V747"/>
      <c r="W747"/>
      <c r="X747"/>
      <c r="Y747" s="275" t="s">
        <v>269</v>
      </c>
      <c r="AA747" s="313" t="s">
        <v>269</v>
      </c>
      <c r="AB747">
        <v>2306</v>
      </c>
      <c r="AD747" s="313"/>
    </row>
    <row r="748" spans="2:30">
      <c r="B748" s="26"/>
      <c r="C748" s="63" t="s">
        <v>1939</v>
      </c>
      <c r="D748" s="63" t="s">
        <v>306</v>
      </c>
      <c r="E748" s="313">
        <v>3.1880000000000002</v>
      </c>
      <c r="F748" s="313">
        <v>2.75</v>
      </c>
      <c r="G748" s="313">
        <v>0.56299999999999994</v>
      </c>
      <c r="H748" s="313">
        <v>4.3140000000000001</v>
      </c>
      <c r="I748" s="313">
        <v>3.8759999999999999</v>
      </c>
      <c r="J748" s="41" t="s">
        <v>302</v>
      </c>
      <c r="K748" s="313">
        <v>36.25</v>
      </c>
      <c r="L748" s="313">
        <v>24.5</v>
      </c>
      <c r="M748" s="313">
        <v>48</v>
      </c>
      <c r="N748" s="313">
        <v>2306</v>
      </c>
      <c r="O748" s="41" t="s">
        <v>269</v>
      </c>
      <c r="P748"/>
      <c r="Q748" s="41"/>
      <c r="R748" s="313"/>
      <c r="S748" s="63"/>
      <c r="T748" s="303"/>
      <c r="U748"/>
      <c r="V748"/>
      <c r="W748"/>
      <c r="X748"/>
      <c r="Y748" s="275" t="s">
        <v>269</v>
      </c>
      <c r="AA748" s="313" t="s">
        <v>269</v>
      </c>
      <c r="AB748">
        <v>2306</v>
      </c>
      <c r="AD748" s="313"/>
    </row>
    <row r="749" spans="2:30">
      <c r="B749" s="26"/>
      <c r="C749" s="64" t="s">
        <v>1980</v>
      </c>
      <c r="D749" s="64" t="s">
        <v>301</v>
      </c>
      <c r="E749" s="313">
        <v>3.0619999999999998</v>
      </c>
      <c r="F749" s="313">
        <v>2.625</v>
      </c>
      <c r="G749" s="313">
        <v>1.0629999999999999</v>
      </c>
      <c r="H749" s="313">
        <v>5.1879999999999997</v>
      </c>
      <c r="I749" s="313">
        <v>4.7510000000000003</v>
      </c>
      <c r="J749" s="47" t="s">
        <v>302</v>
      </c>
      <c r="K749" s="313">
        <v>9.5020000000000007</v>
      </c>
      <c r="L749" s="313">
        <v>10.375999999999999</v>
      </c>
      <c r="M749" s="313">
        <v>4</v>
      </c>
      <c r="N749" s="313">
        <v>2306</v>
      </c>
      <c r="O749" s="47" t="s">
        <v>1338</v>
      </c>
      <c r="P749"/>
      <c r="Q749" s="47"/>
      <c r="R749" s="313"/>
      <c r="S749" s="64"/>
      <c r="T749" s="302"/>
      <c r="U749"/>
      <c r="V749"/>
      <c r="W749"/>
      <c r="X749"/>
      <c r="Y749" s="275" t="s">
        <v>1338</v>
      </c>
      <c r="AA749" s="313" t="s">
        <v>1338</v>
      </c>
      <c r="AB749">
        <v>2306</v>
      </c>
      <c r="AD749" s="313"/>
    </row>
    <row r="750" spans="2:30">
      <c r="B750" s="26"/>
      <c r="C750" s="63" t="s">
        <v>1979</v>
      </c>
      <c r="D750" s="63" t="s">
        <v>306</v>
      </c>
      <c r="E750" s="313">
        <v>3.1880000000000002</v>
      </c>
      <c r="F750" s="313">
        <v>2.75</v>
      </c>
      <c r="G750" s="313">
        <v>0.56299999999999994</v>
      </c>
      <c r="H750" s="313">
        <v>4.3140000000000001</v>
      </c>
      <c r="I750" s="313">
        <v>3.8759999999999999</v>
      </c>
      <c r="J750" s="41" t="s">
        <v>302</v>
      </c>
      <c r="K750" s="313">
        <v>11.628</v>
      </c>
      <c r="L750" s="313">
        <v>8.6280000000000001</v>
      </c>
      <c r="M750" s="313">
        <v>6</v>
      </c>
      <c r="N750" s="313">
        <v>2306</v>
      </c>
      <c r="O750" s="41" t="s">
        <v>1338</v>
      </c>
      <c r="P750"/>
      <c r="Q750" s="41"/>
      <c r="R750" s="313"/>
      <c r="S750" s="63"/>
      <c r="T750" s="303"/>
      <c r="U750"/>
      <c r="V750"/>
      <c r="W750"/>
      <c r="X750"/>
      <c r="Y750" s="275" t="s">
        <v>1338</v>
      </c>
      <c r="AA750" s="313" t="s">
        <v>1338</v>
      </c>
      <c r="AB750">
        <v>2306</v>
      </c>
      <c r="AD750" s="313"/>
    </row>
    <row r="751" spans="2:30">
      <c r="B751" s="26"/>
      <c r="C751" s="64" t="s">
        <v>73</v>
      </c>
      <c r="D751" s="64" t="s">
        <v>301</v>
      </c>
      <c r="E751" s="313">
        <v>4</v>
      </c>
      <c r="F751" s="313">
        <v>3.3125</v>
      </c>
      <c r="G751" s="313">
        <v>1.5625</v>
      </c>
      <c r="H751" s="313">
        <v>7.125</v>
      </c>
      <c r="I751" s="313">
        <v>6.4375</v>
      </c>
      <c r="J751" s="47" t="s">
        <v>302</v>
      </c>
      <c r="K751" s="313">
        <v>35.625</v>
      </c>
      <c r="L751" s="313">
        <v>26.5</v>
      </c>
      <c r="M751" s="313">
        <v>20</v>
      </c>
      <c r="N751" s="313">
        <v>2307</v>
      </c>
      <c r="O751" s="47" t="s">
        <v>269</v>
      </c>
      <c r="P751"/>
      <c r="Q751" s="47"/>
      <c r="R751" s="313"/>
      <c r="S751" s="64"/>
      <c r="T751" s="302"/>
      <c r="U751"/>
      <c r="V751"/>
      <c r="W751"/>
      <c r="X751"/>
      <c r="Y751" s="275" t="s">
        <v>269</v>
      </c>
      <c r="AA751" s="313" t="s">
        <v>269</v>
      </c>
      <c r="AB751">
        <v>2307</v>
      </c>
      <c r="AC751" t="s">
        <v>2899</v>
      </c>
      <c r="AD751" s="313" t="s">
        <v>5649</v>
      </c>
    </row>
    <row r="752" spans="2:30">
      <c r="B752" s="26"/>
      <c r="C752" s="63" t="s">
        <v>74</v>
      </c>
      <c r="D752" s="63" t="s">
        <v>306</v>
      </c>
      <c r="E752" s="313">
        <v>4.125</v>
      </c>
      <c r="F752" s="313">
        <v>3.4375</v>
      </c>
      <c r="G752" s="313">
        <v>0.75</v>
      </c>
      <c r="H752" s="313">
        <v>5.625</v>
      </c>
      <c r="I752" s="313">
        <v>4.9375</v>
      </c>
      <c r="J752" s="41" t="s">
        <v>302</v>
      </c>
      <c r="K752" s="313">
        <v>39.375</v>
      </c>
      <c r="L752" s="313">
        <v>24.6875</v>
      </c>
      <c r="M752" s="313">
        <v>35</v>
      </c>
      <c r="N752" s="313">
        <v>2307</v>
      </c>
      <c r="O752" s="41" t="s">
        <v>269</v>
      </c>
      <c r="P752"/>
      <c r="Q752" s="41"/>
      <c r="R752" s="313"/>
      <c r="S752" s="63"/>
      <c r="T752" s="303"/>
      <c r="U752"/>
      <c r="V752"/>
      <c r="W752"/>
      <c r="X752"/>
      <c r="Y752" s="275" t="s">
        <v>269</v>
      </c>
      <c r="AA752" s="313" t="s">
        <v>269</v>
      </c>
      <c r="AB752">
        <v>2307</v>
      </c>
      <c r="AC752" t="s">
        <v>2899</v>
      </c>
      <c r="AD752" s="313" t="s">
        <v>5649</v>
      </c>
    </row>
    <row r="753" spans="2:30">
      <c r="B753" s="26"/>
      <c r="C753" s="64" t="s">
        <v>1964</v>
      </c>
      <c r="D753" s="64" t="s">
        <v>301</v>
      </c>
      <c r="E753" s="313">
        <v>4</v>
      </c>
      <c r="F753" s="313">
        <v>3.3125</v>
      </c>
      <c r="G753" s="313">
        <v>1.5625</v>
      </c>
      <c r="H753" s="313">
        <v>7.125</v>
      </c>
      <c r="I753" s="313">
        <v>6.4375</v>
      </c>
      <c r="J753" s="47" t="s">
        <v>302</v>
      </c>
      <c r="K753" s="313">
        <v>14.25</v>
      </c>
      <c r="L753" s="313">
        <v>12.875</v>
      </c>
      <c r="M753" s="313">
        <v>4</v>
      </c>
      <c r="N753" s="313">
        <v>2307</v>
      </c>
      <c r="O753" s="47" t="s">
        <v>1338</v>
      </c>
      <c r="P753"/>
      <c r="Q753" s="47"/>
      <c r="R753" s="313"/>
      <c r="S753" s="64"/>
      <c r="T753" s="302"/>
      <c r="U753"/>
      <c r="V753"/>
      <c r="W753"/>
      <c r="X753"/>
      <c r="Y753" s="275" t="s">
        <v>1338</v>
      </c>
      <c r="AA753" s="313" t="s">
        <v>1338</v>
      </c>
      <c r="AB753">
        <v>2307</v>
      </c>
      <c r="AC753" t="s">
        <v>2899</v>
      </c>
      <c r="AD753" s="313" t="s">
        <v>5649</v>
      </c>
    </row>
    <row r="754" spans="2:30">
      <c r="B754" s="26"/>
      <c r="C754" s="63" t="s">
        <v>1965</v>
      </c>
      <c r="D754" s="63" t="s">
        <v>306</v>
      </c>
      <c r="E754" s="313">
        <v>4.125</v>
      </c>
      <c r="F754" s="313">
        <v>3.4375</v>
      </c>
      <c r="G754" s="313">
        <v>0.75</v>
      </c>
      <c r="H754" s="313">
        <v>5.625</v>
      </c>
      <c r="I754" s="313">
        <v>4.9375</v>
      </c>
      <c r="J754" s="41" t="s">
        <v>302</v>
      </c>
      <c r="K754" s="313">
        <v>11.25</v>
      </c>
      <c r="L754" s="313">
        <v>9.875</v>
      </c>
      <c r="M754" s="313">
        <v>4</v>
      </c>
      <c r="N754" s="313">
        <v>2307</v>
      </c>
      <c r="O754" s="41" t="s">
        <v>1338</v>
      </c>
      <c r="P754"/>
      <c r="Q754" s="41"/>
      <c r="R754" s="313"/>
      <c r="S754" s="63"/>
      <c r="T754" s="303"/>
      <c r="U754"/>
      <c r="V754"/>
      <c r="W754"/>
      <c r="X754"/>
      <c r="Y754" s="275" t="s">
        <v>1338</v>
      </c>
      <c r="AA754" s="313" t="s">
        <v>1338</v>
      </c>
      <c r="AB754">
        <v>2307</v>
      </c>
      <c r="AC754" t="s">
        <v>2899</v>
      </c>
      <c r="AD754" s="313" t="s">
        <v>5649</v>
      </c>
    </row>
    <row r="755" spans="2:30">
      <c r="B755" s="26"/>
      <c r="C755" s="64" t="s">
        <v>2017</v>
      </c>
      <c r="D755" s="64" t="s">
        <v>1742</v>
      </c>
      <c r="E755" s="313">
        <v>3</v>
      </c>
      <c r="F755" s="313">
        <v>3</v>
      </c>
      <c r="G755" s="313">
        <v>1</v>
      </c>
      <c r="H755" s="313">
        <v>5</v>
      </c>
      <c r="I755" s="313">
        <v>5</v>
      </c>
      <c r="J755" s="47" t="s">
        <v>302</v>
      </c>
      <c r="K755" s="313">
        <v>36.5</v>
      </c>
      <c r="L755" s="313">
        <v>26</v>
      </c>
      <c r="M755" s="313">
        <v>35</v>
      </c>
      <c r="N755" s="313">
        <v>2308</v>
      </c>
      <c r="O755" s="47" t="s">
        <v>269</v>
      </c>
      <c r="P755"/>
      <c r="Q755" s="47"/>
      <c r="R755" s="313"/>
      <c r="S755" s="64"/>
      <c r="T755" s="302"/>
      <c r="U755"/>
      <c r="V755"/>
      <c r="W755"/>
      <c r="X755"/>
      <c r="Y755" s="275" t="s">
        <v>269</v>
      </c>
      <c r="AA755" s="313" t="s">
        <v>269</v>
      </c>
      <c r="AB755">
        <v>2308</v>
      </c>
      <c r="AD755" s="313"/>
    </row>
    <row r="756" spans="2:30">
      <c r="B756" s="26"/>
      <c r="C756" s="63" t="s">
        <v>1967</v>
      </c>
      <c r="D756" s="63" t="s">
        <v>301</v>
      </c>
      <c r="E756" s="313">
        <v>5.3125</v>
      </c>
      <c r="F756" s="313">
        <v>2.0625</v>
      </c>
      <c r="G756" s="313">
        <v>1.0625</v>
      </c>
      <c r="H756" s="313">
        <v>7.4375</v>
      </c>
      <c r="I756" s="313">
        <v>4.1875</v>
      </c>
      <c r="J756" s="41" t="s">
        <v>302</v>
      </c>
      <c r="K756" s="313">
        <v>33</v>
      </c>
      <c r="L756" s="313">
        <v>26.375</v>
      </c>
      <c r="M756" s="313">
        <v>24</v>
      </c>
      <c r="N756" s="313">
        <v>2312</v>
      </c>
      <c r="O756" s="41" t="s">
        <v>269</v>
      </c>
      <c r="P756"/>
      <c r="Q756" s="41"/>
      <c r="R756" s="313"/>
      <c r="S756" s="63"/>
      <c r="T756" s="303"/>
      <c r="U756"/>
      <c r="V756"/>
      <c r="W756"/>
      <c r="X756"/>
      <c r="Y756" s="275" t="s">
        <v>269</v>
      </c>
      <c r="AA756" s="313" t="s">
        <v>269</v>
      </c>
      <c r="AB756">
        <v>2312</v>
      </c>
      <c r="AD756" s="313"/>
    </row>
    <row r="757" spans="2:30">
      <c r="B757" s="26"/>
      <c r="C757" s="64" t="s">
        <v>1966</v>
      </c>
      <c r="D757" s="64" t="s">
        <v>306</v>
      </c>
      <c r="E757" s="313">
        <v>6.0625</v>
      </c>
      <c r="F757" s="313">
        <v>2.1875</v>
      </c>
      <c r="G757" s="313">
        <v>0.625</v>
      </c>
      <c r="H757" s="313">
        <v>7.3125</v>
      </c>
      <c r="I757" s="313">
        <v>3.4375</v>
      </c>
      <c r="J757" s="47" t="s">
        <v>302</v>
      </c>
      <c r="K757" s="313">
        <v>37.484000000000002</v>
      </c>
      <c r="L757" s="313">
        <v>25.452999999999999</v>
      </c>
      <c r="M757" s="313">
        <v>35</v>
      </c>
      <c r="N757" s="313">
        <v>2312</v>
      </c>
      <c r="O757" s="47" t="s">
        <v>269</v>
      </c>
      <c r="P757"/>
      <c r="Q757" s="47"/>
      <c r="R757" s="313"/>
      <c r="S757" s="64"/>
      <c r="T757" s="302"/>
      <c r="U757"/>
      <c r="V757"/>
      <c r="W757"/>
      <c r="X757"/>
      <c r="Y757" s="275" t="s">
        <v>269</v>
      </c>
      <c r="AA757" s="313" t="s">
        <v>269</v>
      </c>
      <c r="AB757">
        <v>2312</v>
      </c>
      <c r="AD757" s="313"/>
    </row>
    <row r="758" spans="2:30">
      <c r="B758" s="26"/>
      <c r="C758" s="63" t="s">
        <v>115</v>
      </c>
      <c r="D758" s="63" t="s">
        <v>2026</v>
      </c>
      <c r="E758" s="313">
        <v>5.9375</v>
      </c>
      <c r="F758" s="313">
        <v>2.0625</v>
      </c>
      <c r="G758" s="313">
        <v>1.0625</v>
      </c>
      <c r="H758" s="313">
        <v>8.0625</v>
      </c>
      <c r="I758" s="313">
        <v>4.1875</v>
      </c>
      <c r="J758" s="41" t="s">
        <v>302</v>
      </c>
      <c r="K758" s="313">
        <v>8.375</v>
      </c>
      <c r="L758" s="313">
        <v>8.0625</v>
      </c>
      <c r="M758" s="313">
        <v>2</v>
      </c>
      <c r="N758" s="313">
        <v>2312</v>
      </c>
      <c r="O758" s="41" t="s">
        <v>1338</v>
      </c>
      <c r="P758"/>
      <c r="Q758" s="41"/>
      <c r="R758" s="313"/>
      <c r="S758" s="63"/>
      <c r="T758" s="303"/>
      <c r="U758"/>
      <c r="V758"/>
      <c r="W758"/>
      <c r="X758"/>
      <c r="Y758" s="275" t="s">
        <v>1338</v>
      </c>
      <c r="AA758" s="313" t="s">
        <v>1338</v>
      </c>
      <c r="AB758">
        <v>2312</v>
      </c>
      <c r="AD758" s="313"/>
    </row>
    <row r="759" spans="2:30">
      <c r="B759" s="26"/>
      <c r="C759" s="64" t="s">
        <v>116</v>
      </c>
      <c r="D759" s="64" t="s">
        <v>2025</v>
      </c>
      <c r="E759" s="313">
        <v>6.0625</v>
      </c>
      <c r="F759" s="313">
        <v>2.1875</v>
      </c>
      <c r="G759" s="313">
        <v>0.625</v>
      </c>
      <c r="H759" s="313">
        <v>7.3125</v>
      </c>
      <c r="I759" s="313">
        <v>3.4375</v>
      </c>
      <c r="J759" s="47" t="s">
        <v>302</v>
      </c>
      <c r="K759" s="313">
        <v>6.875</v>
      </c>
      <c r="L759" s="313">
        <v>7.3125</v>
      </c>
      <c r="M759" s="313">
        <v>2</v>
      </c>
      <c r="N759" s="313">
        <v>2312</v>
      </c>
      <c r="O759" s="47" t="s">
        <v>1338</v>
      </c>
      <c r="P759"/>
      <c r="Q759" s="47"/>
      <c r="R759" s="313"/>
      <c r="S759" s="64"/>
      <c r="T759" s="302"/>
      <c r="U759"/>
      <c r="V759"/>
      <c r="W759"/>
      <c r="X759"/>
      <c r="Y759" s="275" t="s">
        <v>1338</v>
      </c>
      <c r="AA759" s="313" t="s">
        <v>1338</v>
      </c>
      <c r="AB759">
        <v>2312</v>
      </c>
      <c r="AD759" s="313"/>
    </row>
    <row r="760" spans="2:30">
      <c r="B760" s="26"/>
      <c r="C760" s="63" t="s">
        <v>106</v>
      </c>
      <c r="D760" s="63" t="s">
        <v>1970</v>
      </c>
      <c r="E760" s="313">
        <v>11</v>
      </c>
      <c r="F760" s="313">
        <v>7.5</v>
      </c>
      <c r="G760" s="313">
        <v>1E-4</v>
      </c>
      <c r="H760" s="313">
        <v>11.0002</v>
      </c>
      <c r="I760" s="313">
        <v>7.5002000000000004</v>
      </c>
      <c r="J760" s="41" t="s">
        <v>302</v>
      </c>
      <c r="K760" s="313">
        <v>11</v>
      </c>
      <c r="L760" s="313">
        <v>7.5</v>
      </c>
      <c r="M760" s="313">
        <v>4</v>
      </c>
      <c r="N760" s="313">
        <v>2316</v>
      </c>
      <c r="O760" s="41" t="s">
        <v>1338</v>
      </c>
      <c r="P760"/>
      <c r="Q760" s="41"/>
      <c r="R760" s="313"/>
      <c r="S760" s="63"/>
      <c r="T760" s="303"/>
      <c r="U760"/>
      <c r="V760"/>
      <c r="W760"/>
      <c r="X760"/>
      <c r="Y760" s="275" t="s">
        <v>1338</v>
      </c>
      <c r="AA760" s="313" t="s">
        <v>1338</v>
      </c>
      <c r="AB760">
        <v>2316</v>
      </c>
      <c r="AD760" s="313"/>
    </row>
    <row r="761" spans="2:30">
      <c r="B761" s="26"/>
      <c r="C761" s="64" t="s">
        <v>11</v>
      </c>
      <c r="D761" s="64" t="s">
        <v>1970</v>
      </c>
      <c r="E761" s="313">
        <v>8.625</v>
      </c>
      <c r="F761" s="313">
        <v>6.75</v>
      </c>
      <c r="G761" s="313">
        <v>1E-3</v>
      </c>
      <c r="H761" s="313">
        <v>8.625</v>
      </c>
      <c r="I761" s="313">
        <v>6.75</v>
      </c>
      <c r="J761" s="47" t="s">
        <v>302</v>
      </c>
      <c r="K761" s="313">
        <v>8.625</v>
      </c>
      <c r="L761" s="313">
        <v>13.75</v>
      </c>
      <c r="M761" s="313">
        <v>2</v>
      </c>
      <c r="N761" s="313">
        <v>2319</v>
      </c>
      <c r="O761" s="47" t="s">
        <v>1338</v>
      </c>
      <c r="P761"/>
      <c r="Q761" s="47"/>
      <c r="R761" s="313"/>
      <c r="S761" s="64"/>
      <c r="T761" s="302"/>
      <c r="U761"/>
      <c r="V761"/>
      <c r="W761"/>
      <c r="X761"/>
      <c r="Y761" s="275" t="s">
        <v>1338</v>
      </c>
      <c r="AA761" s="313" t="s">
        <v>1338</v>
      </c>
      <c r="AB761">
        <v>2319</v>
      </c>
      <c r="AD761" s="313"/>
    </row>
    <row r="762" spans="2:30">
      <c r="B762" s="26"/>
      <c r="C762" s="63" t="s">
        <v>1969</v>
      </c>
      <c r="D762" s="63" t="s">
        <v>301</v>
      </c>
      <c r="E762" s="313">
        <v>5</v>
      </c>
      <c r="F762" s="313">
        <v>3.0625</v>
      </c>
      <c r="G762" s="313">
        <v>0.875</v>
      </c>
      <c r="H762" s="313">
        <v>6.75</v>
      </c>
      <c r="I762" s="313">
        <v>4.8125</v>
      </c>
      <c r="J762" s="41" t="s">
        <v>302</v>
      </c>
      <c r="K762" s="313">
        <v>6.75</v>
      </c>
      <c r="L762" s="313">
        <v>9.625</v>
      </c>
      <c r="M762" s="313">
        <v>2</v>
      </c>
      <c r="N762" s="313">
        <v>2320</v>
      </c>
      <c r="O762" s="41" t="s">
        <v>1338</v>
      </c>
      <c r="P762"/>
      <c r="Q762" s="41"/>
      <c r="R762" s="313"/>
      <c r="S762" s="63"/>
      <c r="T762" s="303"/>
      <c r="U762"/>
      <c r="V762"/>
      <c r="W762"/>
      <c r="X762"/>
      <c r="Y762" s="275" t="s">
        <v>1338</v>
      </c>
      <c r="AA762" s="313" t="s">
        <v>1338</v>
      </c>
      <c r="AB762">
        <v>2320</v>
      </c>
      <c r="AC762" t="s">
        <v>2899</v>
      </c>
      <c r="AD762" s="313" t="s">
        <v>5649</v>
      </c>
    </row>
    <row r="763" spans="2:30">
      <c r="B763" s="26"/>
      <c r="C763" s="64" t="s">
        <v>1968</v>
      </c>
      <c r="D763" s="64" t="s">
        <v>306</v>
      </c>
      <c r="E763" s="313">
        <v>5.125</v>
      </c>
      <c r="F763" s="313">
        <v>3.1309999999999998</v>
      </c>
      <c r="G763" s="313">
        <v>0.625</v>
      </c>
      <c r="H763" s="313">
        <v>6.375</v>
      </c>
      <c r="I763" s="313">
        <v>4.3810000000000002</v>
      </c>
      <c r="J763" s="47" t="s">
        <v>302</v>
      </c>
      <c r="K763" s="313">
        <v>6.375</v>
      </c>
      <c r="L763" s="313">
        <v>8.7620000000000005</v>
      </c>
      <c r="M763" s="313">
        <v>2</v>
      </c>
      <c r="N763" s="313">
        <v>2320</v>
      </c>
      <c r="O763" s="47" t="s">
        <v>1338</v>
      </c>
      <c r="P763"/>
      <c r="Q763" s="47"/>
      <c r="R763" s="313"/>
      <c r="S763" s="64"/>
      <c r="T763" s="302"/>
      <c r="U763"/>
      <c r="V763"/>
      <c r="W763"/>
      <c r="X763"/>
      <c r="Y763" s="275" t="s">
        <v>1338</v>
      </c>
      <c r="AA763" s="313" t="s">
        <v>1338</v>
      </c>
      <c r="AB763">
        <v>2320</v>
      </c>
      <c r="AC763" t="s">
        <v>2899</v>
      </c>
      <c r="AD763" s="313" t="s">
        <v>5649</v>
      </c>
    </row>
    <row r="764" spans="2:30">
      <c r="B764" s="26"/>
      <c r="C764" s="63" t="s">
        <v>7</v>
      </c>
      <c r="D764" s="63" t="s">
        <v>1970</v>
      </c>
      <c r="E764" s="313">
        <v>11.5</v>
      </c>
      <c r="F764" s="313">
        <v>4</v>
      </c>
      <c r="G764" s="313">
        <v>1E-3</v>
      </c>
      <c r="H764" s="313">
        <v>11.5</v>
      </c>
      <c r="I764" s="313">
        <v>4</v>
      </c>
      <c r="J764" s="41" t="s">
        <v>302</v>
      </c>
      <c r="K764" s="313">
        <v>11.5</v>
      </c>
      <c r="L764" s="313">
        <v>12</v>
      </c>
      <c r="M764" s="313">
        <v>3</v>
      </c>
      <c r="N764" s="313">
        <v>2322</v>
      </c>
      <c r="O764" s="41" t="s">
        <v>1338</v>
      </c>
      <c r="P764"/>
      <c r="Q764" s="41"/>
      <c r="R764" s="313"/>
      <c r="S764" s="63"/>
      <c r="T764" s="303"/>
      <c r="U764"/>
      <c r="V764"/>
      <c r="W764"/>
      <c r="X764"/>
      <c r="Y764" s="275" t="s">
        <v>1338</v>
      </c>
      <c r="AA764" s="313" t="s">
        <v>1338</v>
      </c>
      <c r="AB764">
        <v>2322</v>
      </c>
      <c r="AD764" s="313"/>
    </row>
    <row r="765" spans="2:30">
      <c r="B765" s="26"/>
      <c r="C765" s="64" t="s">
        <v>1976</v>
      </c>
      <c r="D765" s="64" t="s">
        <v>301</v>
      </c>
      <c r="E765" s="313">
        <v>6.375</v>
      </c>
      <c r="F765" s="313">
        <v>4.25</v>
      </c>
      <c r="G765" s="313">
        <v>0.625</v>
      </c>
      <c r="H765" s="313">
        <v>7.625</v>
      </c>
      <c r="I765" s="313">
        <v>5.5</v>
      </c>
      <c r="J765" s="47" t="s">
        <v>302</v>
      </c>
      <c r="K765" s="313">
        <v>7.625</v>
      </c>
      <c r="L765" s="313">
        <v>11</v>
      </c>
      <c r="M765" s="313">
        <v>2</v>
      </c>
      <c r="N765" s="313">
        <v>2323</v>
      </c>
      <c r="O765" s="47" t="s">
        <v>1338</v>
      </c>
      <c r="P765"/>
      <c r="Q765" s="47"/>
      <c r="R765" s="313"/>
      <c r="S765" s="64"/>
      <c r="T765" s="302"/>
      <c r="U765"/>
      <c r="V765"/>
      <c r="W765"/>
      <c r="X765"/>
      <c r="Y765" s="275" t="s">
        <v>1338</v>
      </c>
      <c r="AA765" s="313" t="s">
        <v>1338</v>
      </c>
      <c r="AB765">
        <v>2323</v>
      </c>
      <c r="AD765" s="313"/>
    </row>
    <row r="766" spans="2:30">
      <c r="B766" s="26"/>
      <c r="C766" s="63" t="s">
        <v>1975</v>
      </c>
      <c r="D766" s="63" t="s">
        <v>306</v>
      </c>
      <c r="E766" s="313">
        <v>6.5</v>
      </c>
      <c r="F766" s="313">
        <v>4.375</v>
      </c>
      <c r="G766" s="313">
        <v>0.5</v>
      </c>
      <c r="H766" s="313">
        <v>7.5</v>
      </c>
      <c r="I766" s="313">
        <v>5.375</v>
      </c>
      <c r="J766" s="41" t="s">
        <v>302</v>
      </c>
      <c r="K766" s="313">
        <v>7.5</v>
      </c>
      <c r="L766" s="313">
        <v>10.75</v>
      </c>
      <c r="M766" s="313">
        <v>2</v>
      </c>
      <c r="N766" s="313">
        <v>2323</v>
      </c>
      <c r="O766" s="41" t="s">
        <v>1338</v>
      </c>
      <c r="P766"/>
      <c r="Q766" s="41"/>
      <c r="R766" s="313"/>
      <c r="S766" s="63"/>
      <c r="T766" s="303"/>
      <c r="U766"/>
      <c r="V766"/>
      <c r="W766"/>
      <c r="X766"/>
      <c r="Y766" s="275" t="s">
        <v>1338</v>
      </c>
      <c r="AA766" s="313" t="s">
        <v>1338</v>
      </c>
      <c r="AB766">
        <v>2323</v>
      </c>
      <c r="AD766" s="313"/>
    </row>
    <row r="767" spans="2:30">
      <c r="B767" s="26"/>
      <c r="C767" s="64" t="s">
        <v>2022</v>
      </c>
      <c r="D767" s="64" t="s">
        <v>1970</v>
      </c>
      <c r="E767" s="313">
        <v>18.25</v>
      </c>
      <c r="F767" s="313">
        <v>14</v>
      </c>
      <c r="G767" s="313">
        <v>0.01</v>
      </c>
      <c r="H767" s="313">
        <v>18.25</v>
      </c>
      <c r="I767" s="313">
        <v>14</v>
      </c>
      <c r="J767" s="47" t="s">
        <v>302</v>
      </c>
      <c r="K767" s="313">
        <v>18.25</v>
      </c>
      <c r="L767" s="313">
        <v>14</v>
      </c>
      <c r="M767" s="313">
        <v>1</v>
      </c>
      <c r="N767" s="313">
        <v>2331</v>
      </c>
      <c r="O767" s="47" t="s">
        <v>1338</v>
      </c>
      <c r="P767"/>
      <c r="Q767" s="47"/>
      <c r="R767" s="313"/>
      <c r="S767" s="64"/>
      <c r="T767" s="302"/>
      <c r="U767"/>
      <c r="V767"/>
      <c r="W767"/>
      <c r="X767"/>
      <c r="Y767" s="275" t="s">
        <v>1338</v>
      </c>
      <c r="AA767" s="313" t="s">
        <v>1338</v>
      </c>
      <c r="AB767">
        <v>2331</v>
      </c>
      <c r="AD767" s="313"/>
    </row>
    <row r="768" spans="2:30">
      <c r="B768" s="26"/>
      <c r="C768" s="63" t="s">
        <v>5</v>
      </c>
      <c r="D768" s="63" t="s">
        <v>1970</v>
      </c>
      <c r="E768" s="313">
        <v>8.5</v>
      </c>
      <c r="F768" s="313">
        <v>3.625</v>
      </c>
      <c r="G768" s="313">
        <v>1E-3</v>
      </c>
      <c r="H768" s="313">
        <v>8.25</v>
      </c>
      <c r="I768" s="313">
        <v>3.625</v>
      </c>
      <c r="J768" s="41" t="s">
        <v>302</v>
      </c>
      <c r="K768" s="313">
        <v>8.5</v>
      </c>
      <c r="L768" s="313">
        <v>11.25</v>
      </c>
      <c r="M768" s="313">
        <v>3</v>
      </c>
      <c r="N768" s="313">
        <v>2333</v>
      </c>
      <c r="O768" s="41" t="s">
        <v>1338</v>
      </c>
      <c r="P768"/>
      <c r="Q768" s="41"/>
      <c r="R768" s="313"/>
      <c r="S768" s="63"/>
      <c r="T768" s="303"/>
      <c r="U768"/>
      <c r="V768"/>
      <c r="W768"/>
      <c r="X768"/>
      <c r="Y768" s="275" t="s">
        <v>1338</v>
      </c>
      <c r="AA768" s="313" t="s">
        <v>1338</v>
      </c>
      <c r="AB768">
        <v>2333</v>
      </c>
      <c r="AD768" s="313"/>
    </row>
    <row r="769" spans="2:30">
      <c r="B769" s="26"/>
      <c r="C769" s="64" t="s">
        <v>3</v>
      </c>
      <c r="D769" s="64" t="s">
        <v>1970</v>
      </c>
      <c r="E769" s="313">
        <v>6.125</v>
      </c>
      <c r="F769" s="313">
        <v>2.25</v>
      </c>
      <c r="G769" s="313">
        <v>1E-3</v>
      </c>
      <c r="H769" s="313">
        <v>6.125</v>
      </c>
      <c r="I769" s="313">
        <v>2.25</v>
      </c>
      <c r="J769" s="47" t="s">
        <v>302</v>
      </c>
      <c r="K769" s="313">
        <v>9</v>
      </c>
      <c r="L769" s="313">
        <v>6.125</v>
      </c>
      <c r="M769" s="313">
        <v>4</v>
      </c>
      <c r="N769" s="313">
        <v>2335</v>
      </c>
      <c r="O769" s="47" t="s">
        <v>1338</v>
      </c>
      <c r="P769"/>
      <c r="Q769" s="47"/>
      <c r="R769" s="313"/>
      <c r="S769" s="64"/>
      <c r="T769" s="302"/>
      <c r="U769"/>
      <c r="V769"/>
      <c r="W769"/>
      <c r="X769"/>
      <c r="Y769" s="275" t="s">
        <v>1338</v>
      </c>
      <c r="AA769" s="313" t="s">
        <v>1338</v>
      </c>
      <c r="AB769">
        <v>2335</v>
      </c>
      <c r="AD769" s="313"/>
    </row>
    <row r="770" spans="2:30">
      <c r="B770" s="26"/>
      <c r="C770" s="63" t="s">
        <v>1998</v>
      </c>
      <c r="D770" s="63" t="s">
        <v>301</v>
      </c>
      <c r="E770" s="313">
        <v>3.0625</v>
      </c>
      <c r="F770" s="313">
        <v>1.53125</v>
      </c>
      <c r="G770" s="313">
        <v>0.75</v>
      </c>
      <c r="H770" s="313">
        <v>4.5625</v>
      </c>
      <c r="I770" s="313">
        <v>3.03125</v>
      </c>
      <c r="J770" s="41" t="s">
        <v>302</v>
      </c>
      <c r="K770" s="313">
        <v>9.125</v>
      </c>
      <c r="L770" s="313">
        <v>6.0625</v>
      </c>
      <c r="M770" s="313">
        <v>4</v>
      </c>
      <c r="N770" s="313">
        <v>2336</v>
      </c>
      <c r="O770" s="41" t="s">
        <v>1338</v>
      </c>
      <c r="P770"/>
      <c r="Q770" s="41"/>
      <c r="R770" s="313"/>
      <c r="S770" s="63"/>
      <c r="T770" s="303"/>
      <c r="U770"/>
      <c r="V770"/>
      <c r="W770"/>
      <c r="X770"/>
      <c r="Y770" s="275" t="s">
        <v>1338</v>
      </c>
      <c r="AA770" s="313" t="s">
        <v>1338</v>
      </c>
      <c r="AB770">
        <v>2336</v>
      </c>
      <c r="AD770" s="313"/>
    </row>
    <row r="771" spans="2:30">
      <c r="B771" s="26"/>
      <c r="C771" s="64" t="s">
        <v>1997</v>
      </c>
      <c r="D771" s="64" t="s">
        <v>306</v>
      </c>
      <c r="E771" s="313">
        <v>3.625</v>
      </c>
      <c r="F771" s="313">
        <v>3.625</v>
      </c>
      <c r="G771" s="313">
        <v>0.625</v>
      </c>
      <c r="H771" s="313">
        <v>4.875</v>
      </c>
      <c r="I771" s="313">
        <v>4.875</v>
      </c>
      <c r="J771" s="47" t="s">
        <v>302</v>
      </c>
      <c r="K771" s="313">
        <v>9.75</v>
      </c>
      <c r="L771" s="313">
        <v>9.75</v>
      </c>
      <c r="M771" s="313">
        <v>4</v>
      </c>
      <c r="N771" s="313">
        <v>2336</v>
      </c>
      <c r="O771" s="47" t="s">
        <v>1338</v>
      </c>
      <c r="P771"/>
      <c r="Q771" s="47"/>
      <c r="R771" s="313"/>
      <c r="S771" s="64"/>
      <c r="T771" s="302"/>
      <c r="U771"/>
      <c r="V771"/>
      <c r="W771"/>
      <c r="X771"/>
      <c r="Y771" s="275" t="s">
        <v>1338</v>
      </c>
      <c r="AA771" s="313" t="s">
        <v>1338</v>
      </c>
      <c r="AB771">
        <v>2336</v>
      </c>
      <c r="AD771" s="313"/>
    </row>
    <row r="772" spans="2:30">
      <c r="B772" s="26"/>
      <c r="C772" s="260" t="s">
        <v>114</v>
      </c>
      <c r="D772" s="260" t="s">
        <v>301</v>
      </c>
      <c r="E772" s="313">
        <v>10</v>
      </c>
      <c r="F772" s="313">
        <v>3.25</v>
      </c>
      <c r="G772" s="313">
        <v>0.875</v>
      </c>
      <c r="H772" s="313">
        <v>11.75</v>
      </c>
      <c r="I772" s="313">
        <v>5</v>
      </c>
      <c r="J772" s="41" t="s">
        <v>302</v>
      </c>
      <c r="K772" s="313">
        <v>23.5</v>
      </c>
      <c r="L772" s="313">
        <v>10</v>
      </c>
      <c r="M772" s="313">
        <v>1</v>
      </c>
      <c r="N772" s="313">
        <v>2345</v>
      </c>
      <c r="O772" s="41" t="s">
        <v>1338</v>
      </c>
      <c r="P772"/>
      <c r="Q772" s="41"/>
      <c r="R772" s="313"/>
      <c r="S772" s="63"/>
      <c r="T772" s="303"/>
      <c r="U772"/>
      <c r="V772"/>
      <c r="W772"/>
      <c r="X772"/>
      <c r="Y772" s="275" t="s">
        <v>1338</v>
      </c>
      <c r="AA772" s="313" t="s">
        <v>1338</v>
      </c>
      <c r="AB772">
        <v>2345</v>
      </c>
      <c r="AC772" t="s">
        <v>2936</v>
      </c>
      <c r="AD772" s="313" t="s">
        <v>5651</v>
      </c>
    </row>
    <row r="773" spans="2:30">
      <c r="B773" s="26"/>
      <c r="C773" s="64" t="s">
        <v>113</v>
      </c>
      <c r="D773" s="64" t="s">
        <v>306</v>
      </c>
      <c r="E773" s="313">
        <v>10.125</v>
      </c>
      <c r="F773" s="313">
        <v>3.375</v>
      </c>
      <c r="G773" s="313">
        <v>0.5625</v>
      </c>
      <c r="H773" s="313">
        <v>11.25</v>
      </c>
      <c r="I773" s="313">
        <v>4.5</v>
      </c>
      <c r="J773" s="47" t="s">
        <v>302</v>
      </c>
      <c r="K773" s="313">
        <v>22.5</v>
      </c>
      <c r="L773" s="313">
        <v>9</v>
      </c>
      <c r="M773" s="313">
        <v>1</v>
      </c>
      <c r="N773" s="313">
        <v>2345</v>
      </c>
      <c r="O773" s="47" t="s">
        <v>1338</v>
      </c>
      <c r="P773"/>
      <c r="Q773" s="47"/>
      <c r="R773" s="313"/>
      <c r="S773" s="64"/>
      <c r="T773" s="302"/>
      <c r="U773"/>
      <c r="V773"/>
      <c r="W773"/>
      <c r="X773"/>
      <c r="Y773" s="275" t="s">
        <v>1338</v>
      </c>
      <c r="AA773" s="313" t="s">
        <v>1338</v>
      </c>
      <c r="AB773">
        <v>2345</v>
      </c>
      <c r="AC773" t="s">
        <v>2936</v>
      </c>
      <c r="AD773" s="313" t="s">
        <v>5651</v>
      </c>
    </row>
    <row r="774" spans="2:30">
      <c r="B774" s="26"/>
      <c r="C774" s="63" t="s">
        <v>2008</v>
      </c>
      <c r="D774" s="63" t="s">
        <v>301</v>
      </c>
      <c r="E774" s="313">
        <v>3.5</v>
      </c>
      <c r="F774" s="313">
        <v>3.5</v>
      </c>
      <c r="G774" s="313">
        <v>1.5</v>
      </c>
      <c r="H774" s="313">
        <v>6.5</v>
      </c>
      <c r="I774" s="313">
        <v>6.5</v>
      </c>
      <c r="J774" s="41" t="s">
        <v>302</v>
      </c>
      <c r="K774" s="313">
        <v>34.5</v>
      </c>
      <c r="L774" s="313">
        <v>26.75</v>
      </c>
      <c r="M774" s="313">
        <v>20</v>
      </c>
      <c r="N774" s="313">
        <v>2348</v>
      </c>
      <c r="O774" s="41" t="s">
        <v>269</v>
      </c>
      <c r="P774"/>
      <c r="Q774" s="41"/>
      <c r="R774" s="313"/>
      <c r="S774" s="63"/>
      <c r="T774" s="303"/>
      <c r="U774"/>
      <c r="V774"/>
      <c r="W774"/>
      <c r="X774"/>
      <c r="Y774" s="275" t="s">
        <v>269</v>
      </c>
      <c r="AA774" s="313" t="s">
        <v>269</v>
      </c>
      <c r="AB774">
        <v>2348</v>
      </c>
      <c r="AC774" t="s">
        <v>2899</v>
      </c>
      <c r="AD774" s="313" t="s">
        <v>5649</v>
      </c>
    </row>
    <row r="775" spans="2:30">
      <c r="B775" s="26"/>
      <c r="C775" s="64" t="s">
        <v>2007</v>
      </c>
      <c r="D775" s="64" t="s">
        <v>306</v>
      </c>
      <c r="E775" s="313">
        <v>3.625</v>
      </c>
      <c r="F775" s="313">
        <v>3.625</v>
      </c>
      <c r="G775" s="313">
        <v>0.625</v>
      </c>
      <c r="H775" s="313">
        <v>4.875</v>
      </c>
      <c r="I775" s="313">
        <v>4.875</v>
      </c>
      <c r="J775" s="47" t="s">
        <v>302</v>
      </c>
      <c r="K775" s="313">
        <v>36.625</v>
      </c>
      <c r="L775" s="313">
        <v>25.375</v>
      </c>
      <c r="M775" s="313">
        <v>35</v>
      </c>
      <c r="N775" s="313">
        <v>2348</v>
      </c>
      <c r="O775" s="47" t="s">
        <v>269</v>
      </c>
      <c r="P775"/>
      <c r="Q775" s="47"/>
      <c r="R775" s="313"/>
      <c r="S775" s="64"/>
      <c r="T775" s="302"/>
      <c r="U775"/>
      <c r="V775"/>
      <c r="W775"/>
      <c r="X775"/>
      <c r="Y775" s="275" t="s">
        <v>269</v>
      </c>
      <c r="AA775" s="313" t="s">
        <v>269</v>
      </c>
      <c r="AB775">
        <v>2348</v>
      </c>
      <c r="AC775" t="s">
        <v>2899</v>
      </c>
      <c r="AD775" s="313" t="s">
        <v>5649</v>
      </c>
    </row>
    <row r="776" spans="2:30">
      <c r="B776" s="26"/>
      <c r="C776" s="63" t="s">
        <v>13</v>
      </c>
      <c r="D776" s="63" t="s">
        <v>14</v>
      </c>
      <c r="E776" s="313">
        <v>13.25</v>
      </c>
      <c r="F776" s="313">
        <v>1.125</v>
      </c>
      <c r="G776" s="313">
        <v>1E-3</v>
      </c>
      <c r="H776" s="313">
        <v>13.252000000000001</v>
      </c>
      <c r="I776" s="313">
        <v>1.127</v>
      </c>
      <c r="J776" s="41" t="s">
        <v>302</v>
      </c>
      <c r="K776" s="313">
        <v>25.920999999999999</v>
      </c>
      <c r="L776" s="313">
        <v>26.504000000000001</v>
      </c>
      <c r="M776" s="313">
        <v>46</v>
      </c>
      <c r="N776" s="313">
        <v>2348</v>
      </c>
      <c r="O776" s="41" t="s">
        <v>269</v>
      </c>
      <c r="P776"/>
      <c r="Q776" s="41"/>
      <c r="R776" s="313"/>
      <c r="S776" s="63"/>
      <c r="T776" s="303"/>
      <c r="U776"/>
      <c r="V776"/>
      <c r="W776"/>
      <c r="X776"/>
      <c r="Y776" s="275" t="s">
        <v>269</v>
      </c>
      <c r="AA776" s="313" t="s">
        <v>269</v>
      </c>
      <c r="AB776">
        <v>2348</v>
      </c>
      <c r="AC776" t="s">
        <v>2899</v>
      </c>
      <c r="AD776" s="313" t="s">
        <v>5649</v>
      </c>
    </row>
    <row r="777" spans="2:30">
      <c r="B777" s="26"/>
      <c r="C777" s="64" t="s">
        <v>2009</v>
      </c>
      <c r="D777" s="64" t="s">
        <v>306</v>
      </c>
      <c r="E777" s="313">
        <v>3.625</v>
      </c>
      <c r="F777" s="313">
        <v>3.625</v>
      </c>
      <c r="G777" s="313">
        <v>0.625</v>
      </c>
      <c r="H777" s="313">
        <v>4.875</v>
      </c>
      <c r="I777" s="313">
        <v>4.875</v>
      </c>
      <c r="J777" s="47" t="s">
        <v>302</v>
      </c>
      <c r="K777" s="313">
        <v>9.75</v>
      </c>
      <c r="L777" s="313">
        <v>9.75</v>
      </c>
      <c r="M777" s="313">
        <v>4</v>
      </c>
      <c r="N777" s="313">
        <v>2348</v>
      </c>
      <c r="O777" s="47" t="s">
        <v>1338</v>
      </c>
      <c r="P777"/>
      <c r="Q777" s="47"/>
      <c r="R777" s="313"/>
      <c r="S777" s="64"/>
      <c r="T777" s="302"/>
      <c r="U777"/>
      <c r="V777"/>
      <c r="W777"/>
      <c r="X777"/>
      <c r="Y777" s="275" t="s">
        <v>1338</v>
      </c>
      <c r="AA777" s="313" t="s">
        <v>1338</v>
      </c>
      <c r="AB777">
        <v>2348</v>
      </c>
      <c r="AC777" t="s">
        <v>2899</v>
      </c>
      <c r="AD777" s="313" t="s">
        <v>5649</v>
      </c>
    </row>
    <row r="778" spans="2:30">
      <c r="B778" s="26"/>
      <c r="C778" s="63" t="s">
        <v>2245</v>
      </c>
      <c r="D778" s="63" t="s">
        <v>301</v>
      </c>
      <c r="E778" s="313">
        <v>3.5</v>
      </c>
      <c r="F778" s="313">
        <v>3.5</v>
      </c>
      <c r="G778" s="313">
        <v>1.5</v>
      </c>
      <c r="H778" s="313">
        <v>6.5</v>
      </c>
      <c r="I778" s="313">
        <v>6.5</v>
      </c>
      <c r="J778" s="41"/>
      <c r="K778" s="313">
        <v>13</v>
      </c>
      <c r="L778" s="313">
        <v>6.5</v>
      </c>
      <c r="M778" s="313">
        <v>2</v>
      </c>
      <c r="N778" s="313">
        <v>2348</v>
      </c>
      <c r="O778" s="41" t="s">
        <v>1338</v>
      </c>
      <c r="P778"/>
      <c r="Q778" s="41"/>
      <c r="R778" s="313"/>
      <c r="S778" s="63"/>
      <c r="T778" s="303"/>
      <c r="U778"/>
      <c r="V778"/>
      <c r="W778"/>
      <c r="X778"/>
      <c r="Y778" s="275" t="s">
        <v>1338</v>
      </c>
      <c r="AA778" s="313" t="s">
        <v>1338</v>
      </c>
      <c r="AB778">
        <v>2348</v>
      </c>
      <c r="AC778" t="s">
        <v>2899</v>
      </c>
      <c r="AD778" s="313" t="s">
        <v>5649</v>
      </c>
    </row>
    <row r="779" spans="2:30">
      <c r="B779" s="26"/>
      <c r="C779" s="64" t="s">
        <v>2027</v>
      </c>
      <c r="D779" s="64" t="s">
        <v>301</v>
      </c>
      <c r="E779" s="313">
        <v>8.5</v>
      </c>
      <c r="F779" s="313">
        <v>6</v>
      </c>
      <c r="G779" s="313">
        <v>1.5</v>
      </c>
      <c r="H779" s="313">
        <v>11.5</v>
      </c>
      <c r="I779" s="313">
        <v>9</v>
      </c>
      <c r="J779" s="47" t="s">
        <v>302</v>
      </c>
      <c r="K779" s="313">
        <v>34.5</v>
      </c>
      <c r="L779" s="313">
        <v>27</v>
      </c>
      <c r="M779" s="313">
        <v>9</v>
      </c>
      <c r="N779" s="313">
        <v>2349</v>
      </c>
      <c r="O779" s="47" t="s">
        <v>269</v>
      </c>
      <c r="P779"/>
      <c r="Q779" s="47"/>
      <c r="R779" s="313"/>
      <c r="S779" s="64"/>
      <c r="T779" s="302"/>
      <c r="U779"/>
      <c r="V779"/>
      <c r="W779"/>
      <c r="X779"/>
      <c r="Y779" s="275" t="s">
        <v>269</v>
      </c>
      <c r="AA779" s="313" t="s">
        <v>269</v>
      </c>
      <c r="AB779">
        <v>2349</v>
      </c>
      <c r="AD779" s="313"/>
    </row>
    <row r="780" spans="2:30">
      <c r="B780" s="26"/>
      <c r="C780" s="63" t="s">
        <v>2015</v>
      </c>
      <c r="D780" s="63" t="s">
        <v>301</v>
      </c>
      <c r="E780" s="313">
        <v>5.65625</v>
      </c>
      <c r="F780" s="313">
        <v>1.59375</v>
      </c>
      <c r="G780" s="313">
        <v>0.625</v>
      </c>
      <c r="H780" s="313">
        <v>6.90625</v>
      </c>
      <c r="I780" s="313">
        <v>2.84375</v>
      </c>
      <c r="J780" s="41" t="s">
        <v>302</v>
      </c>
      <c r="K780" s="313">
        <v>36.53125</v>
      </c>
      <c r="L780" s="313">
        <v>27.59375</v>
      </c>
      <c r="M780" s="313">
        <v>45</v>
      </c>
      <c r="N780" s="313">
        <v>2350</v>
      </c>
      <c r="O780" s="41" t="s">
        <v>269</v>
      </c>
      <c r="P780"/>
      <c r="Q780" s="41"/>
      <c r="R780" s="313"/>
      <c r="S780" s="63"/>
      <c r="T780" s="303"/>
      <c r="U780"/>
      <c r="V780"/>
      <c r="W780"/>
      <c r="X780"/>
      <c r="Y780" s="275" t="s">
        <v>269</v>
      </c>
      <c r="AA780" s="313" t="s">
        <v>269</v>
      </c>
      <c r="AB780">
        <v>2350</v>
      </c>
      <c r="AD780" s="313"/>
    </row>
    <row r="781" spans="2:30">
      <c r="B781" s="26"/>
      <c r="C781" s="64" t="s">
        <v>2014</v>
      </c>
      <c r="D781" s="64" t="s">
        <v>306</v>
      </c>
      <c r="E781" s="313">
        <v>5.78125</v>
      </c>
      <c r="F781" s="313">
        <v>1.71875</v>
      </c>
      <c r="G781" s="313" t="s">
        <v>2016</v>
      </c>
      <c r="H781" s="313">
        <v>5.78125</v>
      </c>
      <c r="I781" s="313">
        <v>1.71875</v>
      </c>
      <c r="J781" s="47" t="s">
        <v>302</v>
      </c>
      <c r="K781" s="313">
        <v>35.59375</v>
      </c>
      <c r="L781" s="313">
        <v>25.90625</v>
      </c>
      <c r="M781" s="313">
        <v>45</v>
      </c>
      <c r="N781" s="313">
        <v>2350</v>
      </c>
      <c r="O781" s="47" t="s">
        <v>269</v>
      </c>
      <c r="P781"/>
      <c r="Q781" s="47"/>
      <c r="R781" s="313"/>
      <c r="S781" s="64"/>
      <c r="T781" s="302"/>
      <c r="U781"/>
      <c r="V781"/>
      <c r="W781"/>
      <c r="X781"/>
      <c r="Y781" s="275" t="s">
        <v>269</v>
      </c>
      <c r="AA781" s="313" t="s">
        <v>269</v>
      </c>
      <c r="AB781">
        <v>2350</v>
      </c>
      <c r="AD781" s="313"/>
    </row>
    <row r="782" spans="2:30">
      <c r="B782" s="26"/>
      <c r="C782" s="64" t="s">
        <v>2006</v>
      </c>
      <c r="D782" s="64" t="s">
        <v>301</v>
      </c>
      <c r="E782" s="313">
        <v>5</v>
      </c>
      <c r="F782" s="313">
        <v>4.375</v>
      </c>
      <c r="G782" s="313">
        <v>1</v>
      </c>
      <c r="H782" s="313">
        <v>7</v>
      </c>
      <c r="I782" s="313">
        <v>6.375</v>
      </c>
      <c r="J782" s="47" t="s">
        <v>302</v>
      </c>
      <c r="K782" s="313">
        <v>7</v>
      </c>
      <c r="L782" s="313">
        <v>12.75</v>
      </c>
      <c r="M782" s="313">
        <v>2</v>
      </c>
      <c r="N782" s="313">
        <v>2351</v>
      </c>
      <c r="O782" s="47" t="s">
        <v>1338</v>
      </c>
      <c r="P782"/>
      <c r="Q782" s="47"/>
      <c r="R782" s="313"/>
      <c r="S782" s="64"/>
      <c r="T782" s="302"/>
      <c r="U782"/>
      <c r="V782"/>
      <c r="W782"/>
      <c r="X782"/>
      <c r="Y782" s="275" t="s">
        <v>1338</v>
      </c>
      <c r="AA782" s="313" t="s">
        <v>1338</v>
      </c>
      <c r="AB782">
        <v>2351</v>
      </c>
      <c r="AC782">
        <v>0.03</v>
      </c>
      <c r="AD782" s="313"/>
    </row>
    <row r="783" spans="2:30">
      <c r="B783" s="26"/>
      <c r="C783" s="64" t="s">
        <v>2033</v>
      </c>
      <c r="D783" s="64" t="s">
        <v>306</v>
      </c>
      <c r="E783" s="313">
        <v>8.125</v>
      </c>
      <c r="F783" s="313">
        <v>2.125</v>
      </c>
      <c r="G783" s="313">
        <v>0.875</v>
      </c>
      <c r="H783" s="313">
        <v>9.875</v>
      </c>
      <c r="I783" s="313">
        <v>3.875</v>
      </c>
      <c r="J783" s="47" t="s">
        <v>302</v>
      </c>
      <c r="K783" s="313">
        <v>32</v>
      </c>
      <c r="L783" s="313">
        <v>26.125</v>
      </c>
      <c r="M783" s="313">
        <v>18</v>
      </c>
      <c r="N783" s="313">
        <v>2355</v>
      </c>
      <c r="O783" s="47" t="s">
        <v>269</v>
      </c>
      <c r="P783"/>
      <c r="Q783" s="47"/>
      <c r="R783" s="313"/>
      <c r="S783" s="64"/>
      <c r="T783" s="302"/>
      <c r="U783"/>
      <c r="V783"/>
      <c r="W783"/>
      <c r="X783"/>
      <c r="Y783" s="275" t="s">
        <v>269</v>
      </c>
      <c r="AA783" s="313" t="s">
        <v>269</v>
      </c>
      <c r="AB783">
        <v>2355</v>
      </c>
      <c r="AD783" s="313"/>
    </row>
    <row r="784" spans="2:30">
      <c r="B784" s="26"/>
      <c r="C784" s="63" t="s">
        <v>2032</v>
      </c>
      <c r="D784" s="63" t="s">
        <v>306</v>
      </c>
      <c r="E784" s="313">
        <v>8.125</v>
      </c>
      <c r="F784" s="313">
        <v>2.125</v>
      </c>
      <c r="G784" s="313">
        <v>0.875</v>
      </c>
      <c r="H784" s="313">
        <v>9.875</v>
      </c>
      <c r="I784" s="313">
        <v>3.875</v>
      </c>
      <c r="J784" s="41" t="s">
        <v>302</v>
      </c>
      <c r="K784" s="313">
        <v>11.625</v>
      </c>
      <c r="L784" s="313">
        <v>9.875</v>
      </c>
      <c r="M784" s="313">
        <v>3</v>
      </c>
      <c r="N784" s="313">
        <v>2355</v>
      </c>
      <c r="O784" s="41" t="s">
        <v>1338</v>
      </c>
      <c r="P784"/>
      <c r="Q784" s="41"/>
      <c r="R784" s="313"/>
      <c r="S784" s="63"/>
      <c r="T784" s="303"/>
      <c r="U784"/>
      <c r="V784"/>
      <c r="W784"/>
      <c r="X784"/>
      <c r="Y784" s="275" t="s">
        <v>1338</v>
      </c>
      <c r="AA784" s="313" t="s">
        <v>1338</v>
      </c>
      <c r="AB784">
        <v>2355</v>
      </c>
      <c r="AD784" s="313"/>
    </row>
    <row r="785" spans="2:30">
      <c r="B785" s="26"/>
      <c r="C785" s="64" t="s">
        <v>40</v>
      </c>
      <c r="D785" s="64" t="s">
        <v>306</v>
      </c>
      <c r="E785" s="313">
        <v>3.125</v>
      </c>
      <c r="F785" s="313">
        <v>3.125</v>
      </c>
      <c r="G785" s="313">
        <v>1</v>
      </c>
      <c r="H785" s="313">
        <v>5.125</v>
      </c>
      <c r="I785" s="313">
        <v>5.125</v>
      </c>
      <c r="J785" s="47" t="s">
        <v>302</v>
      </c>
      <c r="K785" s="313">
        <v>37.625</v>
      </c>
      <c r="L785" s="313">
        <v>26.824999999999999</v>
      </c>
      <c r="M785" s="313">
        <v>35</v>
      </c>
      <c r="N785" s="313">
        <v>2356</v>
      </c>
      <c r="O785" s="47" t="s">
        <v>269</v>
      </c>
      <c r="P785"/>
      <c r="Q785" s="47"/>
      <c r="R785" s="313"/>
      <c r="S785" s="64"/>
      <c r="T785" s="302"/>
      <c r="U785"/>
      <c r="V785"/>
      <c r="W785"/>
      <c r="X785"/>
      <c r="Y785" s="275" t="s">
        <v>269</v>
      </c>
      <c r="AA785" s="313" t="s">
        <v>269</v>
      </c>
      <c r="AB785">
        <v>2356</v>
      </c>
      <c r="AD785" s="313"/>
    </row>
    <row r="786" spans="2:30">
      <c r="B786" s="26"/>
      <c r="C786" s="63" t="s">
        <v>38</v>
      </c>
      <c r="D786" s="63" t="s">
        <v>301</v>
      </c>
      <c r="E786" s="313">
        <v>5.25</v>
      </c>
      <c r="F786" s="313">
        <v>3.75</v>
      </c>
      <c r="G786" s="313">
        <v>0.875</v>
      </c>
      <c r="H786" s="313">
        <v>7</v>
      </c>
      <c r="I786" s="313">
        <v>5.5</v>
      </c>
      <c r="J786" s="41" t="s">
        <v>302</v>
      </c>
      <c r="K786" s="313">
        <v>7</v>
      </c>
      <c r="L786" s="313">
        <v>11</v>
      </c>
      <c r="M786" s="313">
        <v>2</v>
      </c>
      <c r="N786" s="313">
        <v>2358</v>
      </c>
      <c r="O786" s="41" t="s">
        <v>1338</v>
      </c>
      <c r="P786"/>
      <c r="Q786" s="41"/>
      <c r="R786" s="313"/>
      <c r="S786" s="63"/>
      <c r="T786" s="303"/>
      <c r="U786"/>
      <c r="V786"/>
      <c r="W786"/>
      <c r="X786"/>
      <c r="Y786" s="275" t="s">
        <v>1338</v>
      </c>
      <c r="AA786" s="313" t="s">
        <v>1338</v>
      </c>
      <c r="AB786">
        <v>2358</v>
      </c>
      <c r="AD786" s="313"/>
    </row>
    <row r="787" spans="2:30">
      <c r="B787" s="26"/>
      <c r="C787" s="64" t="s">
        <v>37</v>
      </c>
      <c r="D787" s="64" t="s">
        <v>2025</v>
      </c>
      <c r="E787" s="313">
        <v>5.3125</v>
      </c>
      <c r="F787" s="313">
        <v>3.875</v>
      </c>
      <c r="G787" s="313">
        <v>0.5625</v>
      </c>
      <c r="H787" s="313">
        <v>6.4375</v>
      </c>
      <c r="I787" s="313">
        <v>5</v>
      </c>
      <c r="J787" s="47" t="s">
        <v>302</v>
      </c>
      <c r="K787" s="313">
        <v>6.4375</v>
      </c>
      <c r="L787" s="313">
        <v>10</v>
      </c>
      <c r="M787" s="313">
        <v>2</v>
      </c>
      <c r="N787" s="313">
        <v>2358</v>
      </c>
      <c r="O787" s="47" t="s">
        <v>1338</v>
      </c>
      <c r="P787"/>
      <c r="Q787" s="47"/>
      <c r="R787" s="313"/>
      <c r="S787" s="64"/>
      <c r="T787" s="302"/>
      <c r="U787"/>
      <c r="V787"/>
      <c r="W787"/>
      <c r="X787"/>
      <c r="Y787" s="275" t="s">
        <v>1338</v>
      </c>
      <c r="AA787" s="313" t="s">
        <v>1338</v>
      </c>
      <c r="AB787">
        <v>2358</v>
      </c>
      <c r="AD787" s="313"/>
    </row>
    <row r="788" spans="2:30">
      <c r="B788" s="26"/>
      <c r="C788" s="63" t="s">
        <v>21</v>
      </c>
      <c r="D788" s="63" t="s">
        <v>301</v>
      </c>
      <c r="E788" s="313">
        <v>4</v>
      </c>
      <c r="F788" s="313">
        <v>2.5</v>
      </c>
      <c r="G788" s="313">
        <v>1.625</v>
      </c>
      <c r="H788" s="313">
        <v>7.25</v>
      </c>
      <c r="I788" s="313">
        <v>5.75</v>
      </c>
      <c r="J788" s="41" t="s">
        <v>302</v>
      </c>
      <c r="K788" s="313">
        <v>11.5</v>
      </c>
      <c r="L788" s="313">
        <v>7.25</v>
      </c>
      <c r="M788" s="313">
        <v>2</v>
      </c>
      <c r="N788" s="313">
        <v>2364</v>
      </c>
      <c r="O788" s="41" t="s">
        <v>1338</v>
      </c>
      <c r="P788"/>
      <c r="Q788" s="41"/>
      <c r="R788" s="313"/>
      <c r="S788" s="63"/>
      <c r="T788" s="303"/>
      <c r="U788"/>
      <c r="V788"/>
      <c r="W788"/>
      <c r="X788"/>
      <c r="Y788" s="275" t="s">
        <v>1338</v>
      </c>
      <c r="AA788" s="313" t="s">
        <v>1338</v>
      </c>
      <c r="AB788">
        <v>2364</v>
      </c>
      <c r="AD788" s="313"/>
    </row>
    <row r="789" spans="2:30">
      <c r="B789" s="26"/>
      <c r="C789" s="64" t="s">
        <v>20</v>
      </c>
      <c r="D789" s="64" t="s">
        <v>306</v>
      </c>
      <c r="E789" s="313">
        <v>4.125</v>
      </c>
      <c r="F789" s="313">
        <v>2.625</v>
      </c>
      <c r="G789" s="313">
        <v>1.125</v>
      </c>
      <c r="H789" s="313">
        <v>6.375</v>
      </c>
      <c r="I789" s="313">
        <v>4.875</v>
      </c>
      <c r="J789" s="47" t="s">
        <v>302</v>
      </c>
      <c r="K789" s="313">
        <v>9.75</v>
      </c>
      <c r="L789" s="313">
        <v>6.375</v>
      </c>
      <c r="M789" s="313">
        <v>2</v>
      </c>
      <c r="N789" s="313">
        <v>2364</v>
      </c>
      <c r="O789" s="47" t="s">
        <v>1338</v>
      </c>
      <c r="P789"/>
      <c r="Q789" s="47"/>
      <c r="R789" s="313"/>
      <c r="S789" s="64"/>
      <c r="T789" s="302"/>
      <c r="U789"/>
      <c r="V789"/>
      <c r="W789"/>
      <c r="X789"/>
      <c r="Y789" s="275" t="s">
        <v>1338</v>
      </c>
      <c r="AA789" s="313" t="s">
        <v>1338</v>
      </c>
      <c r="AB789">
        <v>2364</v>
      </c>
      <c r="AD789" s="313"/>
    </row>
    <row r="790" spans="2:30">
      <c r="B790" s="26"/>
      <c r="C790" s="63" t="s">
        <v>2341</v>
      </c>
      <c r="D790" s="63" t="s">
        <v>301</v>
      </c>
      <c r="E790" s="313">
        <v>7.5</v>
      </c>
      <c r="F790" s="313">
        <v>1.5</v>
      </c>
      <c r="G790" s="313">
        <v>1.25</v>
      </c>
      <c r="H790" s="313">
        <v>10</v>
      </c>
      <c r="I790" s="313">
        <v>4</v>
      </c>
      <c r="J790" s="41" t="s">
        <v>318</v>
      </c>
      <c r="K790" s="313">
        <v>19.625</v>
      </c>
      <c r="L790" s="313">
        <v>16.0139</v>
      </c>
      <c r="M790" s="313">
        <v>8</v>
      </c>
      <c r="N790" s="313">
        <v>2365</v>
      </c>
      <c r="O790" s="41" t="s">
        <v>1351</v>
      </c>
      <c r="P790">
        <v>42797</v>
      </c>
      <c r="Q790" s="41"/>
      <c r="R790" s="313"/>
      <c r="S790" s="63"/>
      <c r="T790" s="303"/>
      <c r="U790"/>
      <c r="V790"/>
      <c r="W790"/>
      <c r="X790"/>
      <c r="Y790" s="275" t="s">
        <v>2321</v>
      </c>
      <c r="AA790" s="313" t="s">
        <v>1351</v>
      </c>
      <c r="AB790">
        <v>2365</v>
      </c>
      <c r="AC790" t="s">
        <v>2846</v>
      </c>
      <c r="AD790" s="313" t="s">
        <v>5643</v>
      </c>
    </row>
    <row r="791" spans="2:30">
      <c r="B791" s="26"/>
      <c r="C791" s="64" t="s">
        <v>19</v>
      </c>
      <c r="D791" s="64" t="s">
        <v>301</v>
      </c>
      <c r="E791" s="313">
        <v>7.5</v>
      </c>
      <c r="F791" s="313">
        <v>1.5</v>
      </c>
      <c r="G791" s="313">
        <v>1.25</v>
      </c>
      <c r="H791" s="313">
        <v>10</v>
      </c>
      <c r="I791" s="313">
        <v>4</v>
      </c>
      <c r="J791" s="47" t="s">
        <v>302</v>
      </c>
      <c r="K791" s="313">
        <v>8</v>
      </c>
      <c r="L791" s="313">
        <v>10</v>
      </c>
      <c r="M791" s="313">
        <v>2</v>
      </c>
      <c r="N791" s="313">
        <v>2365</v>
      </c>
      <c r="O791" s="47" t="s">
        <v>1338</v>
      </c>
      <c r="P791"/>
      <c r="Q791" s="47"/>
      <c r="R791" s="313"/>
      <c r="S791" s="64"/>
      <c r="T791" s="302"/>
      <c r="U791"/>
      <c r="V791"/>
      <c r="W791"/>
      <c r="X791"/>
      <c r="Y791" s="275" t="s">
        <v>1338</v>
      </c>
      <c r="AA791" s="313" t="s">
        <v>1338</v>
      </c>
      <c r="AB791">
        <v>2365</v>
      </c>
      <c r="AC791" t="s">
        <v>2846</v>
      </c>
      <c r="AD791" s="313" t="s">
        <v>5643</v>
      </c>
    </row>
    <row r="792" spans="2:30">
      <c r="B792" s="26"/>
      <c r="C792" s="63" t="s">
        <v>18</v>
      </c>
      <c r="D792" s="63" t="s">
        <v>306</v>
      </c>
      <c r="E792" s="313">
        <v>7.875</v>
      </c>
      <c r="F792" s="313">
        <v>1.625</v>
      </c>
      <c r="G792" s="313">
        <v>0.75</v>
      </c>
      <c r="H792" s="313">
        <v>9.375</v>
      </c>
      <c r="I792" s="313">
        <v>3.125</v>
      </c>
      <c r="J792" s="41" t="s">
        <v>302</v>
      </c>
      <c r="K792" s="313">
        <v>6.25</v>
      </c>
      <c r="L792" s="313">
        <v>9.375</v>
      </c>
      <c r="M792" s="313">
        <v>2</v>
      </c>
      <c r="N792" s="313">
        <v>2365</v>
      </c>
      <c r="O792" s="41" t="s">
        <v>1338</v>
      </c>
      <c r="P792"/>
      <c r="Q792" s="41"/>
      <c r="R792" s="313"/>
      <c r="S792" s="63"/>
      <c r="T792" s="303"/>
      <c r="U792"/>
      <c r="V792"/>
      <c r="W792"/>
      <c r="X792"/>
      <c r="Y792" s="275" t="s">
        <v>1338</v>
      </c>
      <c r="AA792" s="313" t="s">
        <v>1338</v>
      </c>
      <c r="AB792">
        <v>2365</v>
      </c>
      <c r="AC792" t="s">
        <v>2846</v>
      </c>
      <c r="AD792" s="313" t="s">
        <v>5643</v>
      </c>
    </row>
    <row r="793" spans="2:30">
      <c r="B793" s="26"/>
      <c r="C793" s="64" t="s">
        <v>17</v>
      </c>
      <c r="D793" s="64" t="s">
        <v>1970</v>
      </c>
      <c r="E793" s="313">
        <v>11.125</v>
      </c>
      <c r="F793" s="313">
        <v>10</v>
      </c>
      <c r="G793" s="313">
        <v>1E-3</v>
      </c>
      <c r="H793" s="313">
        <v>11.125</v>
      </c>
      <c r="I793" s="313">
        <v>10</v>
      </c>
      <c r="J793" s="47" t="s">
        <v>302</v>
      </c>
      <c r="K793" s="313">
        <v>11.125</v>
      </c>
      <c r="L793" s="313">
        <v>10</v>
      </c>
      <c r="M793" s="313">
        <v>1</v>
      </c>
      <c r="N793" s="313">
        <v>2366</v>
      </c>
      <c r="O793" s="47" t="s">
        <v>1338</v>
      </c>
      <c r="P793"/>
      <c r="Q793" s="47"/>
      <c r="R793" s="313"/>
      <c r="S793" s="64"/>
      <c r="T793" s="302"/>
      <c r="U793"/>
      <c r="V793"/>
      <c r="W793"/>
      <c r="X793"/>
      <c r="Y793" s="275" t="s">
        <v>1338</v>
      </c>
      <c r="AA793" s="313" t="s">
        <v>1338</v>
      </c>
      <c r="AB793">
        <v>2366</v>
      </c>
      <c r="AD793" s="313"/>
    </row>
    <row r="794" spans="2:30">
      <c r="B794" s="26"/>
      <c r="C794" s="63" t="s">
        <v>58</v>
      </c>
      <c r="D794" s="63" t="s">
        <v>301</v>
      </c>
      <c r="E794" s="313">
        <v>5.25</v>
      </c>
      <c r="F794" s="313">
        <v>3.75</v>
      </c>
      <c r="G794" s="313">
        <v>1.5</v>
      </c>
      <c r="H794" s="313">
        <v>8.25</v>
      </c>
      <c r="I794" s="313">
        <v>6.75</v>
      </c>
      <c r="J794" s="41" t="s">
        <v>302</v>
      </c>
      <c r="K794" s="313">
        <v>13.5</v>
      </c>
      <c r="L794" s="313">
        <v>8.25</v>
      </c>
      <c r="M794" s="313">
        <v>2</v>
      </c>
      <c r="N794" s="313">
        <v>2368</v>
      </c>
      <c r="O794" s="41" t="s">
        <v>1338</v>
      </c>
      <c r="P794"/>
      <c r="Q794" s="41"/>
      <c r="R794" s="313"/>
      <c r="S794" s="63"/>
      <c r="T794" s="303"/>
      <c r="U794"/>
      <c r="V794"/>
      <c r="W794"/>
      <c r="X794"/>
      <c r="Y794" s="275" t="s">
        <v>1338</v>
      </c>
      <c r="AA794" s="313" t="s">
        <v>1338</v>
      </c>
      <c r="AB794">
        <v>2368</v>
      </c>
      <c r="AC794" t="s">
        <v>2899</v>
      </c>
      <c r="AD794" s="313" t="s">
        <v>5649</v>
      </c>
    </row>
    <row r="795" spans="2:30">
      <c r="B795" s="26"/>
      <c r="C795" s="64" t="s">
        <v>57</v>
      </c>
      <c r="D795" s="64" t="s">
        <v>306</v>
      </c>
      <c r="E795" s="313">
        <v>5.375</v>
      </c>
      <c r="F795" s="313">
        <v>3.875</v>
      </c>
      <c r="G795" s="313">
        <v>0.625</v>
      </c>
      <c r="H795" s="313">
        <v>6.625</v>
      </c>
      <c r="I795" s="313">
        <v>5.125</v>
      </c>
      <c r="J795" s="47" t="s">
        <v>302</v>
      </c>
      <c r="K795" s="313">
        <v>10.25</v>
      </c>
      <c r="L795" s="313">
        <v>6.625</v>
      </c>
      <c r="M795" s="313">
        <v>2</v>
      </c>
      <c r="N795" s="313">
        <v>2368</v>
      </c>
      <c r="O795" s="47" t="s">
        <v>1338</v>
      </c>
      <c r="P795"/>
      <c r="Q795" s="47"/>
      <c r="R795" s="313"/>
      <c r="S795" s="64"/>
      <c r="T795" s="302"/>
      <c r="U795"/>
      <c r="V795"/>
      <c r="W795"/>
      <c r="X795"/>
      <c r="Y795" s="275" t="s">
        <v>1338</v>
      </c>
      <c r="AA795" s="313" t="s">
        <v>1338</v>
      </c>
      <c r="AB795">
        <v>2368</v>
      </c>
      <c r="AC795" t="s">
        <v>2899</v>
      </c>
      <c r="AD795" s="313" t="s">
        <v>5649</v>
      </c>
    </row>
    <row r="796" spans="2:30">
      <c r="B796" s="26"/>
      <c r="C796" s="63" t="s">
        <v>36</v>
      </c>
      <c r="D796" s="63" t="s">
        <v>301</v>
      </c>
      <c r="E796" s="313">
        <v>6.125</v>
      </c>
      <c r="F796" s="313">
        <v>4.875</v>
      </c>
      <c r="G796" s="313">
        <v>0.75</v>
      </c>
      <c r="H796" s="313">
        <v>7.625</v>
      </c>
      <c r="I796" s="313">
        <v>6.375</v>
      </c>
      <c r="J796" s="41" t="s">
        <v>302</v>
      </c>
      <c r="K796" s="313">
        <v>6.375</v>
      </c>
      <c r="L796" s="313">
        <v>7.625</v>
      </c>
      <c r="M796" s="313">
        <v>1</v>
      </c>
      <c r="N796" s="313">
        <v>2372</v>
      </c>
      <c r="O796" s="41" t="s">
        <v>1338</v>
      </c>
      <c r="P796"/>
      <c r="Q796" s="41"/>
      <c r="R796" s="313"/>
      <c r="S796" s="63"/>
      <c r="T796" s="303"/>
      <c r="U796"/>
      <c r="V796"/>
      <c r="W796"/>
      <c r="X796"/>
      <c r="Y796" s="275" t="s">
        <v>1338</v>
      </c>
      <c r="AA796" s="313" t="s">
        <v>1338</v>
      </c>
      <c r="AB796">
        <v>2372</v>
      </c>
      <c r="AD796" s="313"/>
    </row>
    <row r="797" spans="2:30">
      <c r="B797" s="26"/>
      <c r="C797" s="64" t="s">
        <v>35</v>
      </c>
      <c r="D797" s="64" t="s">
        <v>306</v>
      </c>
      <c r="E797" s="313">
        <v>6.25</v>
      </c>
      <c r="F797" s="313">
        <v>5</v>
      </c>
      <c r="G797" s="313">
        <v>0.5625</v>
      </c>
      <c r="H797" s="313">
        <v>7.375</v>
      </c>
      <c r="I797" s="313">
        <v>6.125</v>
      </c>
      <c r="J797" s="47" t="s">
        <v>302</v>
      </c>
      <c r="K797" s="313">
        <v>6.125</v>
      </c>
      <c r="L797" s="313">
        <v>7.375</v>
      </c>
      <c r="M797" s="313">
        <v>1</v>
      </c>
      <c r="N797" s="313">
        <v>2372</v>
      </c>
      <c r="O797" s="47" t="s">
        <v>1338</v>
      </c>
      <c r="P797"/>
      <c r="Q797" s="47"/>
      <c r="R797" s="313"/>
      <c r="S797" s="64"/>
      <c r="T797" s="302"/>
      <c r="U797"/>
      <c r="V797"/>
      <c r="W797"/>
      <c r="X797"/>
      <c r="Y797" s="275" t="s">
        <v>1338</v>
      </c>
      <c r="AA797" s="313" t="s">
        <v>1338</v>
      </c>
      <c r="AB797">
        <v>2372</v>
      </c>
      <c r="AD797" s="313"/>
    </row>
    <row r="798" spans="2:30">
      <c r="B798" s="26"/>
      <c r="C798" s="63" t="s">
        <v>196</v>
      </c>
      <c r="D798" s="63" t="s">
        <v>306</v>
      </c>
      <c r="E798" s="313">
        <v>10.1875</v>
      </c>
      <c r="F798" s="313">
        <v>7.25</v>
      </c>
      <c r="G798" s="313">
        <v>1.625</v>
      </c>
      <c r="H798" s="313">
        <v>13.4375</v>
      </c>
      <c r="I798" s="313">
        <v>10.5</v>
      </c>
      <c r="J798" s="41" t="s">
        <v>302</v>
      </c>
      <c r="K798" s="313">
        <v>10.5</v>
      </c>
      <c r="L798" s="313">
        <v>13.4375</v>
      </c>
      <c r="M798" s="313">
        <v>1</v>
      </c>
      <c r="N798" s="313">
        <v>2373</v>
      </c>
      <c r="O798" s="41" t="s">
        <v>1338</v>
      </c>
      <c r="P798"/>
      <c r="Q798" s="41"/>
      <c r="R798" s="313"/>
      <c r="S798" s="63"/>
      <c r="T798" s="303"/>
      <c r="U798"/>
      <c r="V798"/>
      <c r="W798"/>
      <c r="X798"/>
      <c r="Y798" s="275" t="s">
        <v>1338</v>
      </c>
      <c r="AA798" s="313" t="s">
        <v>1338</v>
      </c>
      <c r="AB798">
        <v>2373</v>
      </c>
      <c r="AD798" s="313"/>
    </row>
    <row r="799" spans="2:30">
      <c r="B799" s="26"/>
      <c r="C799" s="64" t="s">
        <v>197</v>
      </c>
      <c r="D799" s="64" t="s">
        <v>301</v>
      </c>
      <c r="E799" s="313">
        <v>10.0625</v>
      </c>
      <c r="F799" s="313">
        <v>7.125</v>
      </c>
      <c r="G799" s="313">
        <v>1.5</v>
      </c>
      <c r="H799" s="313">
        <v>13.0625</v>
      </c>
      <c r="I799" s="313">
        <v>10.125</v>
      </c>
      <c r="J799" s="47" t="s">
        <v>302</v>
      </c>
      <c r="K799" s="313">
        <v>10.125</v>
      </c>
      <c r="L799" s="313">
        <v>13.0625</v>
      </c>
      <c r="M799" s="313">
        <v>1</v>
      </c>
      <c r="N799" s="313">
        <v>2373</v>
      </c>
      <c r="O799" s="47" t="s">
        <v>1338</v>
      </c>
      <c r="P799"/>
      <c r="Q799" s="47"/>
      <c r="R799" s="313"/>
      <c r="S799" s="64"/>
      <c r="T799" s="302"/>
      <c r="U799"/>
      <c r="V799"/>
      <c r="W799"/>
      <c r="X799"/>
      <c r="Y799" s="275" t="s">
        <v>1338</v>
      </c>
      <c r="AA799" s="313" t="s">
        <v>1338</v>
      </c>
      <c r="AB799">
        <v>2373</v>
      </c>
      <c r="AD799" s="313"/>
    </row>
    <row r="800" spans="2:30">
      <c r="B800" s="26"/>
      <c r="C800" s="63" t="s">
        <v>42</v>
      </c>
      <c r="D800" s="63" t="s">
        <v>301</v>
      </c>
      <c r="E800" s="313">
        <v>8.5</v>
      </c>
      <c r="F800" s="313">
        <v>2.5</v>
      </c>
      <c r="G800" s="313">
        <v>1.5</v>
      </c>
      <c r="H800" s="313">
        <v>11.5</v>
      </c>
      <c r="I800" s="313">
        <v>5.5</v>
      </c>
      <c r="J800" s="41" t="s">
        <v>302</v>
      </c>
      <c r="K800" s="313">
        <v>11.5</v>
      </c>
      <c r="L800" s="313">
        <v>11</v>
      </c>
      <c r="M800" s="313">
        <v>2</v>
      </c>
      <c r="N800" s="313">
        <v>2378</v>
      </c>
      <c r="O800" s="41" t="s">
        <v>1338</v>
      </c>
      <c r="P800"/>
      <c r="Q800" s="41"/>
      <c r="R800" s="313"/>
      <c r="S800" s="63"/>
      <c r="T800" s="303"/>
      <c r="U800"/>
      <c r="V800"/>
      <c r="W800"/>
      <c r="X800"/>
      <c r="Y800" s="275" t="s">
        <v>1338</v>
      </c>
      <c r="AA800" s="313" t="s">
        <v>1338</v>
      </c>
      <c r="AB800">
        <v>2378</v>
      </c>
      <c r="AD800" s="313"/>
    </row>
    <row r="801" spans="2:30">
      <c r="B801" s="26"/>
      <c r="C801" s="64" t="s">
        <v>42</v>
      </c>
      <c r="D801" s="64" t="s">
        <v>301</v>
      </c>
      <c r="E801" s="313">
        <v>8.5</v>
      </c>
      <c r="F801" s="313">
        <v>2.5</v>
      </c>
      <c r="G801" s="313">
        <v>1.5</v>
      </c>
      <c r="H801" s="313">
        <v>11.5</v>
      </c>
      <c r="I801" s="313">
        <v>5.5</v>
      </c>
      <c r="J801" s="47" t="s">
        <v>302</v>
      </c>
      <c r="K801" s="313"/>
      <c r="L801" s="313"/>
      <c r="M801" s="313">
        <v>2</v>
      </c>
      <c r="N801" s="313">
        <v>2378</v>
      </c>
      <c r="O801" s="47" t="s">
        <v>1338</v>
      </c>
      <c r="P801"/>
      <c r="Q801" s="47"/>
      <c r="R801" s="313"/>
      <c r="S801" s="64"/>
      <c r="T801" s="302"/>
      <c r="U801"/>
      <c r="V801"/>
      <c r="W801"/>
      <c r="X801"/>
      <c r="Y801" s="275" t="s">
        <v>1338</v>
      </c>
      <c r="AA801" s="313" t="s">
        <v>1338</v>
      </c>
      <c r="AB801">
        <v>2378</v>
      </c>
      <c r="AD801" s="313"/>
    </row>
    <row r="802" spans="2:30">
      <c r="B802" s="26"/>
      <c r="C802" s="63" t="s">
        <v>41</v>
      </c>
      <c r="D802" s="63" t="s">
        <v>306</v>
      </c>
      <c r="E802" s="313">
        <v>8.625</v>
      </c>
      <c r="F802" s="313">
        <v>2.625</v>
      </c>
      <c r="G802" s="313">
        <v>0.625</v>
      </c>
      <c r="H802" s="313">
        <v>9.875</v>
      </c>
      <c r="I802" s="313">
        <v>3.875</v>
      </c>
      <c r="J802" s="41" t="s">
        <v>302</v>
      </c>
      <c r="K802" s="313">
        <v>9.875</v>
      </c>
      <c r="L802" s="313">
        <v>7.75</v>
      </c>
      <c r="M802" s="313">
        <v>2</v>
      </c>
      <c r="N802" s="313">
        <v>2378</v>
      </c>
      <c r="O802" s="41" t="s">
        <v>1338</v>
      </c>
      <c r="P802"/>
      <c r="Q802" s="41"/>
      <c r="R802" s="313"/>
      <c r="S802" s="63"/>
      <c r="T802" s="303"/>
      <c r="U802"/>
      <c r="V802"/>
      <c r="W802"/>
      <c r="X802"/>
      <c r="Y802" s="275" t="s">
        <v>1338</v>
      </c>
      <c r="AA802" s="313" t="s">
        <v>1338</v>
      </c>
      <c r="AB802">
        <v>2378</v>
      </c>
      <c r="AD802" s="313"/>
    </row>
    <row r="803" spans="2:30">
      <c r="B803" s="26"/>
      <c r="C803" s="64" t="s">
        <v>41</v>
      </c>
      <c r="D803" s="64" t="s">
        <v>306</v>
      </c>
      <c r="E803" s="313">
        <v>8.625</v>
      </c>
      <c r="F803" s="313">
        <v>2.625</v>
      </c>
      <c r="G803" s="313">
        <v>0.625</v>
      </c>
      <c r="H803" s="313">
        <v>9.875</v>
      </c>
      <c r="I803" s="313">
        <v>3.875</v>
      </c>
      <c r="J803" s="47" t="s">
        <v>302</v>
      </c>
      <c r="K803" s="313"/>
      <c r="L803" s="313"/>
      <c r="M803" s="313">
        <v>2</v>
      </c>
      <c r="N803" s="313">
        <v>2378</v>
      </c>
      <c r="O803" s="47" t="s">
        <v>1338</v>
      </c>
      <c r="P803"/>
      <c r="Q803" s="47"/>
      <c r="R803" s="313"/>
      <c r="S803" s="64"/>
      <c r="T803" s="302"/>
      <c r="U803"/>
      <c r="V803"/>
      <c r="W803"/>
      <c r="X803"/>
      <c r="Y803" s="275" t="s">
        <v>1338</v>
      </c>
      <c r="AA803" s="313" t="s">
        <v>1338</v>
      </c>
      <c r="AB803">
        <v>2378</v>
      </c>
      <c r="AD803" s="313"/>
    </row>
    <row r="804" spans="2:30">
      <c r="B804" s="26"/>
      <c r="C804" s="63" t="s">
        <v>86</v>
      </c>
      <c r="D804" s="63" t="s">
        <v>301</v>
      </c>
      <c r="E804" s="313">
        <v>5.6875</v>
      </c>
      <c r="F804" s="313">
        <v>2.25</v>
      </c>
      <c r="G804" s="313">
        <v>1.3125</v>
      </c>
      <c r="H804" s="313">
        <v>8.3125</v>
      </c>
      <c r="I804" s="313">
        <v>4.875</v>
      </c>
      <c r="J804" s="41" t="s">
        <v>302</v>
      </c>
      <c r="K804" s="313">
        <v>9.75</v>
      </c>
      <c r="L804" s="313">
        <v>8.3125</v>
      </c>
      <c r="M804" s="313">
        <v>2</v>
      </c>
      <c r="N804" s="313">
        <v>2381</v>
      </c>
      <c r="O804" s="41" t="s">
        <v>1338</v>
      </c>
      <c r="P804"/>
      <c r="Q804" s="41"/>
      <c r="R804" s="313"/>
      <c r="S804" s="63"/>
      <c r="T804" s="303"/>
      <c r="U804"/>
      <c r="V804"/>
      <c r="W804"/>
      <c r="X804"/>
      <c r="Y804" s="275" t="s">
        <v>1338</v>
      </c>
      <c r="AA804" s="313" t="s">
        <v>1338</v>
      </c>
      <c r="AB804">
        <v>2381</v>
      </c>
      <c r="AD804" s="313"/>
    </row>
    <row r="805" spans="2:30">
      <c r="B805" s="26"/>
      <c r="C805" s="64" t="s">
        <v>87</v>
      </c>
      <c r="D805" s="64" t="s">
        <v>306</v>
      </c>
      <c r="E805" s="313">
        <v>5.8125</v>
      </c>
      <c r="F805" s="313">
        <v>2.375</v>
      </c>
      <c r="G805" s="313">
        <v>1.25</v>
      </c>
      <c r="H805" s="313">
        <v>8.3125</v>
      </c>
      <c r="I805" s="313">
        <v>4.875</v>
      </c>
      <c r="J805" s="47" t="s">
        <v>302</v>
      </c>
      <c r="K805" s="313">
        <v>9.75</v>
      </c>
      <c r="L805" s="313">
        <v>8.3125</v>
      </c>
      <c r="M805" s="313">
        <v>2</v>
      </c>
      <c r="N805" s="313">
        <v>2381</v>
      </c>
      <c r="O805" s="47" t="s">
        <v>1338</v>
      </c>
      <c r="P805"/>
      <c r="Q805" s="47"/>
      <c r="R805" s="313"/>
      <c r="S805" s="64"/>
      <c r="T805" s="302"/>
      <c r="U805"/>
      <c r="V805"/>
      <c r="W805"/>
      <c r="X805"/>
      <c r="Y805" s="275" t="s">
        <v>1338</v>
      </c>
      <c r="AA805" s="313" t="s">
        <v>1338</v>
      </c>
      <c r="AB805">
        <v>2381</v>
      </c>
      <c r="AD805" s="313"/>
    </row>
    <row r="806" spans="2:30">
      <c r="B806" s="26"/>
      <c r="C806" s="63" t="s">
        <v>1895</v>
      </c>
      <c r="D806" s="63" t="s">
        <v>301</v>
      </c>
      <c r="E806" s="313">
        <v>2.5</v>
      </c>
      <c r="F806" s="313">
        <v>2.5</v>
      </c>
      <c r="G806" s="313">
        <v>1</v>
      </c>
      <c r="H806" s="313">
        <v>4.5</v>
      </c>
      <c r="I806" s="313">
        <v>4.5</v>
      </c>
      <c r="J806" s="41" t="s">
        <v>302</v>
      </c>
      <c r="K806" s="313">
        <v>37.75</v>
      </c>
      <c r="L806" s="313">
        <v>23.5</v>
      </c>
      <c r="M806" s="313">
        <v>40</v>
      </c>
      <c r="N806" s="313">
        <v>2117</v>
      </c>
      <c r="O806" s="41" t="s">
        <v>269</v>
      </c>
      <c r="P806"/>
      <c r="Q806" s="41"/>
      <c r="R806" s="313"/>
      <c r="S806" s="63"/>
      <c r="T806" s="303"/>
      <c r="U806"/>
      <c r="V806"/>
      <c r="W806"/>
      <c r="X806"/>
      <c r="Y806" s="275" t="s">
        <v>269</v>
      </c>
      <c r="AA806" s="313" t="s">
        <v>269</v>
      </c>
      <c r="AD806" s="313"/>
    </row>
    <row r="807" spans="2:30">
      <c r="B807" s="26"/>
      <c r="C807" s="64" t="s">
        <v>2707</v>
      </c>
      <c r="D807" s="64" t="s">
        <v>306</v>
      </c>
      <c r="E807" s="313">
        <v>2.625</v>
      </c>
      <c r="F807" s="313">
        <v>2.625</v>
      </c>
      <c r="G807" s="313">
        <v>0.75</v>
      </c>
      <c r="H807" s="313">
        <v>4.125</v>
      </c>
      <c r="I807" s="313">
        <v>4.125</v>
      </c>
      <c r="J807" s="47" t="s">
        <v>302</v>
      </c>
      <c r="K807" s="313">
        <v>39.085999999999999</v>
      </c>
      <c r="L807" s="313">
        <v>25.974</v>
      </c>
      <c r="M807" s="313">
        <v>54</v>
      </c>
      <c r="N807" s="313">
        <v>2117</v>
      </c>
      <c r="O807" s="47" t="s">
        <v>269</v>
      </c>
      <c r="P807"/>
      <c r="Q807" s="47"/>
      <c r="R807" s="313"/>
      <c r="S807" s="64"/>
      <c r="T807" s="302"/>
      <c r="U807"/>
      <c r="V807"/>
      <c r="W807"/>
      <c r="X807"/>
      <c r="Y807" s="275" t="s">
        <v>269</v>
      </c>
      <c r="AA807" s="313" t="s">
        <v>269</v>
      </c>
      <c r="AD807" s="313"/>
    </row>
    <row r="808" spans="2:30">
      <c r="B808" s="26"/>
      <c r="C808" s="63" t="s">
        <v>2708</v>
      </c>
      <c r="D808" s="63" t="s">
        <v>301</v>
      </c>
      <c r="E808" s="313">
        <v>2.5</v>
      </c>
      <c r="F808" s="313">
        <v>2.5</v>
      </c>
      <c r="G808" s="313">
        <v>1</v>
      </c>
      <c r="H808" s="313">
        <v>4.5</v>
      </c>
      <c r="I808" s="313">
        <v>4.5</v>
      </c>
      <c r="J808" s="41" t="s">
        <v>318</v>
      </c>
      <c r="K808" s="313">
        <v>34.482500000000002</v>
      </c>
      <c r="L808" s="313">
        <v>27</v>
      </c>
      <c r="M808" s="313">
        <v>48</v>
      </c>
      <c r="N808" s="313">
        <v>2117</v>
      </c>
      <c r="O808" s="41" t="s">
        <v>269</v>
      </c>
      <c r="P808"/>
      <c r="Q808" s="41"/>
      <c r="R808" s="313"/>
      <c r="S808" s="63"/>
      <c r="T808" s="303"/>
      <c r="U808"/>
      <c r="V808"/>
      <c r="W808"/>
      <c r="X808"/>
      <c r="Y808" s="275" t="s">
        <v>269</v>
      </c>
      <c r="AA808" s="313" t="s">
        <v>269</v>
      </c>
      <c r="AD808" s="313"/>
    </row>
    <row r="809" spans="2:30">
      <c r="B809" s="26"/>
      <c r="C809" s="64" t="s">
        <v>2101</v>
      </c>
      <c r="D809" s="64" t="s">
        <v>306</v>
      </c>
      <c r="E809" s="313">
        <v>7.625</v>
      </c>
      <c r="F809" s="313">
        <v>4.5</v>
      </c>
      <c r="G809" s="313">
        <v>0.625</v>
      </c>
      <c r="H809" s="313">
        <v>8.875</v>
      </c>
      <c r="I809" s="313">
        <v>5.75</v>
      </c>
      <c r="J809" s="47" t="s">
        <v>302</v>
      </c>
      <c r="K809" s="313">
        <v>37.263800000000003</v>
      </c>
      <c r="L809" s="313">
        <v>18.645800000000001</v>
      </c>
      <c r="M809" s="313">
        <v>12</v>
      </c>
      <c r="N809" s="313">
        <v>2382</v>
      </c>
      <c r="O809" s="47" t="s">
        <v>269</v>
      </c>
      <c r="P809" t="s">
        <v>2102</v>
      </c>
      <c r="Q809" s="47"/>
      <c r="R809" s="313"/>
      <c r="S809" s="64"/>
      <c r="T809" s="302"/>
      <c r="U809"/>
      <c r="V809"/>
      <c r="W809"/>
      <c r="X809"/>
      <c r="Y809" s="275" t="s">
        <v>269</v>
      </c>
      <c r="AA809" s="313" t="s">
        <v>269</v>
      </c>
      <c r="AB809">
        <v>2382</v>
      </c>
      <c r="AD809" s="313"/>
    </row>
    <row r="810" spans="2:30">
      <c r="B810" s="26"/>
      <c r="C810" s="63" t="s">
        <v>46</v>
      </c>
      <c r="D810" s="63" t="s">
        <v>301</v>
      </c>
      <c r="E810" s="313">
        <v>7.5</v>
      </c>
      <c r="F810" s="313">
        <v>4.375</v>
      </c>
      <c r="G810" s="313">
        <v>1.0625</v>
      </c>
      <c r="H810" s="313">
        <v>9.625</v>
      </c>
      <c r="I810" s="313">
        <v>6.5</v>
      </c>
      <c r="J810" s="41" t="s">
        <v>302</v>
      </c>
      <c r="K810" s="313">
        <v>13</v>
      </c>
      <c r="L810" s="313">
        <v>9.625</v>
      </c>
      <c r="M810" s="313">
        <v>2</v>
      </c>
      <c r="N810" s="313">
        <v>2382</v>
      </c>
      <c r="O810" s="41" t="s">
        <v>1338</v>
      </c>
      <c r="P810"/>
      <c r="Q810" s="41"/>
      <c r="R810" s="313"/>
      <c r="S810" s="63"/>
      <c r="T810" s="303"/>
      <c r="U810"/>
      <c r="V810"/>
      <c r="W810"/>
      <c r="X810"/>
      <c r="Y810" s="275" t="s">
        <v>1338</v>
      </c>
      <c r="AA810" s="313" t="s">
        <v>1338</v>
      </c>
      <c r="AB810">
        <v>2382</v>
      </c>
      <c r="AD810" s="313"/>
    </row>
    <row r="811" spans="2:30">
      <c r="B811" s="26"/>
      <c r="C811" s="64" t="s">
        <v>45</v>
      </c>
      <c r="D811" s="64" t="s">
        <v>306</v>
      </c>
      <c r="E811" s="313">
        <v>7.625</v>
      </c>
      <c r="F811" s="313">
        <v>4.5</v>
      </c>
      <c r="G811" s="313">
        <v>0.625</v>
      </c>
      <c r="H811" s="313">
        <v>8.875</v>
      </c>
      <c r="I811" s="313">
        <v>5.75</v>
      </c>
      <c r="J811" s="47" t="s">
        <v>302</v>
      </c>
      <c r="K811" s="313">
        <v>11.5</v>
      </c>
      <c r="L811" s="313">
        <v>8.875</v>
      </c>
      <c r="M811" s="313">
        <v>2</v>
      </c>
      <c r="N811" s="313">
        <v>2382</v>
      </c>
      <c r="O811" s="47" t="s">
        <v>1338</v>
      </c>
      <c r="P811"/>
      <c r="Q811" s="47"/>
      <c r="R811" s="313"/>
      <c r="S811" s="64"/>
      <c r="T811" s="302"/>
      <c r="U811"/>
      <c r="V811"/>
      <c r="W811"/>
      <c r="X811"/>
      <c r="Y811" s="275" t="s">
        <v>1338</v>
      </c>
      <c r="AA811" s="313" t="s">
        <v>1338</v>
      </c>
      <c r="AB811">
        <v>2382</v>
      </c>
      <c r="AD811" s="313"/>
    </row>
    <row r="812" spans="2:30">
      <c r="B812" s="26"/>
      <c r="C812" s="63" t="s">
        <v>1410</v>
      </c>
      <c r="D812" s="63" t="s">
        <v>262</v>
      </c>
      <c r="E812" s="313">
        <v>8.1875</v>
      </c>
      <c r="F812" s="313">
        <v>2.21875</v>
      </c>
      <c r="G812" s="313">
        <v>1E-3</v>
      </c>
      <c r="H812" s="313">
        <v>8.1895000000000007</v>
      </c>
      <c r="I812" s="313">
        <v>2.2207499999999998</v>
      </c>
      <c r="J812" s="41" t="s">
        <v>302</v>
      </c>
      <c r="K812" s="313">
        <v>14.061999999999999</v>
      </c>
      <c r="L812" s="313">
        <v>8.1880000000000006</v>
      </c>
      <c r="M812" s="313">
        <v>2</v>
      </c>
      <c r="N812" s="313">
        <v>2383</v>
      </c>
      <c r="O812" s="41" t="s">
        <v>1338</v>
      </c>
      <c r="P812"/>
      <c r="Q812" s="41"/>
      <c r="R812" s="313"/>
      <c r="S812" s="63"/>
      <c r="T812" s="303"/>
      <c r="U812"/>
      <c r="V812"/>
      <c r="W812"/>
      <c r="X812"/>
      <c r="Y812" s="275" t="s">
        <v>1338</v>
      </c>
      <c r="AA812" s="313" t="s">
        <v>1338</v>
      </c>
      <c r="AB812">
        <v>2383</v>
      </c>
      <c r="AD812" s="313"/>
    </row>
    <row r="813" spans="2:30">
      <c r="B813" s="26"/>
      <c r="C813" s="64" t="s">
        <v>60</v>
      </c>
      <c r="D813" s="64" t="s">
        <v>301</v>
      </c>
      <c r="E813" s="313">
        <v>1.6875</v>
      </c>
      <c r="F813" s="313">
        <v>1.6875</v>
      </c>
      <c r="G813" s="313">
        <v>0.9375</v>
      </c>
      <c r="H813" s="313">
        <v>3.5625</v>
      </c>
      <c r="I813" s="313">
        <v>3.5625</v>
      </c>
      <c r="J813" s="47" t="s">
        <v>302</v>
      </c>
      <c r="K813" s="313">
        <v>36</v>
      </c>
      <c r="L813" s="313">
        <v>28</v>
      </c>
      <c r="M813" s="313">
        <v>63</v>
      </c>
      <c r="N813" s="313">
        <v>2386</v>
      </c>
      <c r="O813" s="47" t="s">
        <v>269</v>
      </c>
      <c r="P813"/>
      <c r="Q813" s="47"/>
      <c r="R813" s="313"/>
      <c r="S813" s="64"/>
      <c r="T813" s="302"/>
      <c r="U813"/>
      <c r="V813"/>
      <c r="W813"/>
      <c r="X813"/>
      <c r="Y813" s="275" t="s">
        <v>269</v>
      </c>
      <c r="AA813" s="313" t="s">
        <v>269</v>
      </c>
      <c r="AB813">
        <v>2386</v>
      </c>
      <c r="AD813" s="313"/>
    </row>
    <row r="814" spans="2:30">
      <c r="B814" s="26"/>
      <c r="C814" s="63" t="s">
        <v>59</v>
      </c>
      <c r="D814" s="63" t="s">
        <v>306</v>
      </c>
      <c r="E814" s="313">
        <v>1.8125</v>
      </c>
      <c r="F814" s="313">
        <v>1.8125</v>
      </c>
      <c r="G814" s="313">
        <v>1.1875</v>
      </c>
      <c r="H814" s="313">
        <v>4.1875</v>
      </c>
      <c r="I814" s="313">
        <v>4.1875</v>
      </c>
      <c r="J814" s="41" t="s">
        <v>302</v>
      </c>
      <c r="K814" s="313">
        <v>36</v>
      </c>
      <c r="L814" s="313">
        <v>28</v>
      </c>
      <c r="M814" s="313">
        <v>63</v>
      </c>
      <c r="N814" s="313">
        <v>2386</v>
      </c>
      <c r="O814" s="41" t="s">
        <v>269</v>
      </c>
      <c r="P814"/>
      <c r="Q814" s="41"/>
      <c r="R814" s="313"/>
      <c r="S814" s="63"/>
      <c r="T814" s="303"/>
      <c r="U814"/>
      <c r="V814"/>
      <c r="W814"/>
      <c r="X814"/>
      <c r="Y814" s="275" t="s">
        <v>269</v>
      </c>
      <c r="AA814" s="313" t="s">
        <v>269</v>
      </c>
      <c r="AB814">
        <v>2386</v>
      </c>
      <c r="AD814" s="313"/>
    </row>
    <row r="815" spans="2:30">
      <c r="B815" s="26"/>
      <c r="C815" s="64" t="s">
        <v>121</v>
      </c>
      <c r="D815" s="64" t="s">
        <v>306</v>
      </c>
      <c r="E815" s="313">
        <v>10.1875</v>
      </c>
      <c r="F815" s="313">
        <v>2.9375</v>
      </c>
      <c r="G815" s="313">
        <v>0.875</v>
      </c>
      <c r="H815" s="313">
        <v>11.9375</v>
      </c>
      <c r="I815" s="313">
        <v>4.6875</v>
      </c>
      <c r="J815" s="47" t="s">
        <v>302</v>
      </c>
      <c r="K815" s="313">
        <v>11.9375</v>
      </c>
      <c r="L815" s="313">
        <v>4.6875</v>
      </c>
      <c r="M815" s="313">
        <v>1</v>
      </c>
      <c r="N815" s="313">
        <v>2388</v>
      </c>
      <c r="O815" s="47" t="s">
        <v>1338</v>
      </c>
      <c r="P815"/>
      <c r="Q815" s="47"/>
      <c r="R815" s="313"/>
      <c r="S815" s="64"/>
      <c r="T815" s="302"/>
      <c r="U815"/>
      <c r="V815"/>
      <c r="W815"/>
      <c r="X815"/>
      <c r="Y815" s="275" t="s">
        <v>1338</v>
      </c>
      <c r="AA815" s="313" t="s">
        <v>1338</v>
      </c>
      <c r="AB815">
        <v>2388</v>
      </c>
      <c r="AD815" s="313"/>
    </row>
    <row r="816" spans="2:30">
      <c r="B816" s="26"/>
      <c r="C816" s="63" t="s">
        <v>122</v>
      </c>
      <c r="D816" s="63" t="s">
        <v>301</v>
      </c>
      <c r="E816" s="313">
        <v>10.0625</v>
      </c>
      <c r="F816" s="313">
        <v>2.8125</v>
      </c>
      <c r="G816" s="313">
        <v>0.9375</v>
      </c>
      <c r="H816" s="313">
        <v>11.9375</v>
      </c>
      <c r="I816" s="313">
        <v>4.6875</v>
      </c>
      <c r="J816" s="41" t="s">
        <v>302</v>
      </c>
      <c r="K816" s="313">
        <v>11.9375</v>
      </c>
      <c r="L816" s="313">
        <v>4.6875</v>
      </c>
      <c r="M816" s="313">
        <v>1</v>
      </c>
      <c r="N816" s="313">
        <v>2388</v>
      </c>
      <c r="O816" s="41" t="s">
        <v>1338</v>
      </c>
      <c r="P816"/>
      <c r="Q816" s="41"/>
      <c r="R816" s="313"/>
      <c r="S816" s="63"/>
      <c r="T816" s="303"/>
      <c r="U816"/>
      <c r="V816"/>
      <c r="W816"/>
      <c r="X816"/>
      <c r="Y816" s="275" t="s">
        <v>1338</v>
      </c>
      <c r="AA816" s="313" t="s">
        <v>1338</v>
      </c>
      <c r="AB816">
        <v>2388</v>
      </c>
      <c r="AD816" s="313"/>
    </row>
    <row r="817" spans="2:30">
      <c r="B817" s="26"/>
      <c r="C817" s="64" t="s">
        <v>702</v>
      </c>
      <c r="D817" s="64" t="s">
        <v>1788</v>
      </c>
      <c r="E817" s="313">
        <v>4.375</v>
      </c>
      <c r="F817" s="313">
        <v>4.0625</v>
      </c>
      <c r="G817" s="313">
        <v>0.75</v>
      </c>
      <c r="H817" s="313">
        <v>5.875</v>
      </c>
      <c r="I817" s="313">
        <v>5.5625</v>
      </c>
      <c r="J817" s="47" t="s">
        <v>302</v>
      </c>
      <c r="K817" s="313">
        <v>11.125</v>
      </c>
      <c r="L817" s="313">
        <v>5.5625</v>
      </c>
      <c r="M817" s="313">
        <v>2</v>
      </c>
      <c r="N817" s="313">
        <v>2389</v>
      </c>
      <c r="O817" s="47" t="s">
        <v>1338</v>
      </c>
      <c r="P817"/>
      <c r="Q817" s="47"/>
      <c r="R817" s="313"/>
      <c r="S817" s="64"/>
      <c r="T817" s="302"/>
      <c r="U817"/>
      <c r="V817"/>
      <c r="W817"/>
      <c r="X817"/>
      <c r="Y817" s="275" t="s">
        <v>1338</v>
      </c>
      <c r="AA817" s="313" t="s">
        <v>1338</v>
      </c>
      <c r="AB817">
        <v>2389</v>
      </c>
      <c r="AD817" s="313"/>
    </row>
    <row r="818" spans="2:30">
      <c r="B818" s="26"/>
      <c r="C818" s="63" t="s">
        <v>56</v>
      </c>
      <c r="D818" s="63" t="s">
        <v>301</v>
      </c>
      <c r="E818" s="313">
        <v>10</v>
      </c>
      <c r="F818" s="313">
        <v>7</v>
      </c>
      <c r="G818" s="313">
        <v>2.5</v>
      </c>
      <c r="H818" s="313">
        <v>15</v>
      </c>
      <c r="I818" s="313">
        <v>12</v>
      </c>
      <c r="J818" s="41" t="s">
        <v>302</v>
      </c>
      <c r="K818" s="313">
        <v>12</v>
      </c>
      <c r="L818" s="313">
        <v>15</v>
      </c>
      <c r="M818" s="313">
        <v>1</v>
      </c>
      <c r="N818" s="313">
        <v>2390</v>
      </c>
      <c r="O818" s="41" t="s">
        <v>1338</v>
      </c>
      <c r="P818"/>
      <c r="Q818" s="41"/>
      <c r="R818" s="313"/>
      <c r="S818" s="63"/>
      <c r="T818" s="303"/>
      <c r="U818"/>
      <c r="V818"/>
      <c r="W818"/>
      <c r="X818"/>
      <c r="Y818" s="275" t="s">
        <v>1338</v>
      </c>
      <c r="AA818" s="313" t="s">
        <v>1338</v>
      </c>
      <c r="AB818">
        <v>2390</v>
      </c>
      <c r="AC818" t="s">
        <v>2855</v>
      </c>
      <c r="AD818" s="313" t="s">
        <v>5644</v>
      </c>
    </row>
    <row r="819" spans="2:30">
      <c r="B819" s="26"/>
      <c r="C819" s="64" t="s">
        <v>55</v>
      </c>
      <c r="D819" s="64" t="s">
        <v>306</v>
      </c>
      <c r="E819" s="313">
        <v>10.125</v>
      </c>
      <c r="F819" s="313">
        <v>7.125</v>
      </c>
      <c r="G819" s="313">
        <v>2.5</v>
      </c>
      <c r="H819" s="313">
        <v>15.125</v>
      </c>
      <c r="I819" s="313">
        <v>12.125</v>
      </c>
      <c r="J819" s="47" t="s">
        <v>302</v>
      </c>
      <c r="K819" s="313">
        <v>12.125</v>
      </c>
      <c r="L819" s="313">
        <v>15.125</v>
      </c>
      <c r="M819" s="313">
        <v>1</v>
      </c>
      <c r="N819" s="313">
        <v>2390</v>
      </c>
      <c r="O819" s="47" t="s">
        <v>1338</v>
      </c>
      <c r="P819"/>
      <c r="Q819" s="47"/>
      <c r="R819" s="313"/>
      <c r="S819" s="64"/>
      <c r="T819" s="302"/>
      <c r="U819"/>
      <c r="V819"/>
      <c r="W819"/>
      <c r="X819"/>
      <c r="Y819" s="275" t="s">
        <v>1338</v>
      </c>
      <c r="AA819" s="313" t="s">
        <v>1338</v>
      </c>
      <c r="AB819">
        <v>2390</v>
      </c>
      <c r="AC819" t="s">
        <v>2855</v>
      </c>
      <c r="AD819" s="313" t="s">
        <v>5644</v>
      </c>
    </row>
    <row r="820" spans="2:30">
      <c r="B820" s="26"/>
      <c r="C820" s="63" t="s">
        <v>61</v>
      </c>
      <c r="D820" s="63" t="s">
        <v>301</v>
      </c>
      <c r="E820" s="313">
        <v>9.5</v>
      </c>
      <c r="F820" s="313">
        <v>5.25</v>
      </c>
      <c r="G820" s="313">
        <v>2.125</v>
      </c>
      <c r="H820" s="313">
        <v>13.75</v>
      </c>
      <c r="I820" s="313">
        <v>9.5</v>
      </c>
      <c r="J820" s="41" t="s">
        <v>302</v>
      </c>
      <c r="K820" s="313">
        <v>9.5</v>
      </c>
      <c r="L820" s="313">
        <v>13.75</v>
      </c>
      <c r="M820" s="313">
        <v>1</v>
      </c>
      <c r="N820" s="313">
        <v>2391</v>
      </c>
      <c r="O820" s="41" t="s">
        <v>1338</v>
      </c>
      <c r="P820"/>
      <c r="Q820" s="41"/>
      <c r="R820" s="313"/>
      <c r="S820" s="63"/>
      <c r="T820" s="303"/>
      <c r="U820"/>
      <c r="V820"/>
      <c r="W820"/>
      <c r="X820"/>
      <c r="Y820" s="275" t="s">
        <v>1338</v>
      </c>
      <c r="AA820" s="313" t="s">
        <v>1338</v>
      </c>
      <c r="AB820">
        <v>2391</v>
      </c>
      <c r="AD820" s="313"/>
    </row>
    <row r="821" spans="2:30">
      <c r="B821" s="26"/>
      <c r="C821" s="64" t="s">
        <v>62</v>
      </c>
      <c r="D821" s="64" t="s">
        <v>306</v>
      </c>
      <c r="E821" s="313">
        <v>9.625</v>
      </c>
      <c r="F821" s="313">
        <v>5.375</v>
      </c>
      <c r="G821" s="313">
        <v>2.125</v>
      </c>
      <c r="H821" s="313">
        <v>13.875</v>
      </c>
      <c r="I821" s="313">
        <v>9.625</v>
      </c>
      <c r="J821" s="47" t="s">
        <v>302</v>
      </c>
      <c r="K821" s="313">
        <v>9.625</v>
      </c>
      <c r="L821" s="313">
        <v>13.875</v>
      </c>
      <c r="M821" s="313">
        <v>1</v>
      </c>
      <c r="N821" s="313">
        <v>2391</v>
      </c>
      <c r="O821" s="47" t="s">
        <v>1338</v>
      </c>
      <c r="P821"/>
      <c r="Q821" s="47"/>
      <c r="R821" s="313"/>
      <c r="S821" s="64"/>
      <c r="T821" s="302"/>
      <c r="U821"/>
      <c r="V821"/>
      <c r="W821"/>
      <c r="X821"/>
      <c r="Y821" s="275" t="s">
        <v>1338</v>
      </c>
      <c r="AA821" s="313" t="s">
        <v>1338</v>
      </c>
      <c r="AB821">
        <v>2391</v>
      </c>
      <c r="AD821" s="313"/>
    </row>
    <row r="822" spans="2:30">
      <c r="B822" s="26"/>
      <c r="C822" s="63" t="s">
        <v>198</v>
      </c>
      <c r="D822" s="63" t="s">
        <v>301</v>
      </c>
      <c r="E822" s="313">
        <v>7</v>
      </c>
      <c r="F822" s="313">
        <v>6</v>
      </c>
      <c r="G822" s="313">
        <v>1.5</v>
      </c>
      <c r="H822" s="313">
        <v>10</v>
      </c>
      <c r="I822" s="313">
        <v>9</v>
      </c>
      <c r="J822" s="41" t="s">
        <v>302</v>
      </c>
      <c r="K822" s="313">
        <v>9</v>
      </c>
      <c r="L822" s="313">
        <v>10</v>
      </c>
      <c r="M822" s="313">
        <v>1</v>
      </c>
      <c r="N822" s="313">
        <v>2394</v>
      </c>
      <c r="O822" s="41" t="s">
        <v>1338</v>
      </c>
      <c r="P822"/>
      <c r="Q822" s="41"/>
      <c r="R822" s="313"/>
      <c r="S822" s="63"/>
      <c r="T822" s="303"/>
      <c r="U822"/>
      <c r="V822"/>
      <c r="W822"/>
      <c r="X822"/>
      <c r="Y822" s="275" t="s">
        <v>1338</v>
      </c>
      <c r="AA822" s="313" t="s">
        <v>1338</v>
      </c>
      <c r="AB822">
        <v>2394</v>
      </c>
      <c r="AD822" s="313"/>
    </row>
    <row r="823" spans="2:30">
      <c r="B823" s="26"/>
      <c r="C823" s="64" t="s">
        <v>199</v>
      </c>
      <c r="D823" s="64" t="s">
        <v>306</v>
      </c>
      <c r="E823" s="313">
        <v>7.125</v>
      </c>
      <c r="F823" s="313">
        <v>6.125</v>
      </c>
      <c r="G823" s="313">
        <v>0.875</v>
      </c>
      <c r="H823" s="313">
        <v>8.875</v>
      </c>
      <c r="I823" s="313">
        <v>7.875</v>
      </c>
      <c r="J823" s="47" t="s">
        <v>302</v>
      </c>
      <c r="K823" s="313">
        <v>7.875</v>
      </c>
      <c r="L823" s="313">
        <v>8.875</v>
      </c>
      <c r="M823" s="313">
        <v>1</v>
      </c>
      <c r="N823" s="313">
        <v>2394</v>
      </c>
      <c r="O823" s="47" t="s">
        <v>1338</v>
      </c>
      <c r="P823"/>
      <c r="Q823" s="47"/>
      <c r="R823" s="313"/>
      <c r="S823" s="64"/>
      <c r="T823" s="302"/>
      <c r="U823"/>
      <c r="V823"/>
      <c r="W823"/>
      <c r="X823"/>
      <c r="Y823" s="275" t="s">
        <v>1338</v>
      </c>
      <c r="AA823" s="313" t="s">
        <v>1338</v>
      </c>
      <c r="AB823">
        <v>2394</v>
      </c>
      <c r="AD823" s="313"/>
    </row>
    <row r="824" spans="2:30">
      <c r="B824" s="26"/>
      <c r="C824" s="63" t="s">
        <v>1891</v>
      </c>
      <c r="D824" s="63" t="s">
        <v>301</v>
      </c>
      <c r="E824" s="313">
        <v>3.5</v>
      </c>
      <c r="F824" s="313">
        <v>2.5</v>
      </c>
      <c r="G824" s="313">
        <v>1</v>
      </c>
      <c r="H824" s="313">
        <v>5.5</v>
      </c>
      <c r="I824" s="313">
        <v>4.5</v>
      </c>
      <c r="J824" s="41" t="s">
        <v>302</v>
      </c>
      <c r="K824" s="313">
        <v>40</v>
      </c>
      <c r="L824" s="313">
        <v>23.5</v>
      </c>
      <c r="M824" s="313">
        <v>35</v>
      </c>
      <c r="N824" s="313">
        <v>2129</v>
      </c>
      <c r="O824" s="41" t="s">
        <v>269</v>
      </c>
      <c r="P824"/>
      <c r="Q824" s="41"/>
      <c r="R824" s="313"/>
      <c r="S824" s="63"/>
      <c r="T824" s="303"/>
      <c r="U824"/>
      <c r="V824"/>
      <c r="W824"/>
      <c r="X824"/>
      <c r="Y824" s="275" t="s">
        <v>269</v>
      </c>
      <c r="AA824" s="313" t="s">
        <v>269</v>
      </c>
      <c r="AD824" s="313"/>
    </row>
    <row r="825" spans="2:30">
      <c r="B825" s="26"/>
      <c r="C825" s="64" t="s">
        <v>1874</v>
      </c>
      <c r="D825" s="64" t="s">
        <v>306</v>
      </c>
      <c r="E825" s="313">
        <v>3.625</v>
      </c>
      <c r="F825" s="313">
        <v>2.625</v>
      </c>
      <c r="G825" s="313">
        <v>0.75</v>
      </c>
      <c r="H825" s="313">
        <v>5.125</v>
      </c>
      <c r="I825" s="313">
        <v>4.125</v>
      </c>
      <c r="J825" s="47" t="s">
        <v>302</v>
      </c>
      <c r="K825" s="313">
        <v>37.375</v>
      </c>
      <c r="L825" s="313">
        <v>26</v>
      </c>
      <c r="M825" s="313">
        <v>42</v>
      </c>
      <c r="N825" s="313">
        <v>2129</v>
      </c>
      <c r="O825" s="47" t="s">
        <v>269</v>
      </c>
      <c r="P825"/>
      <c r="Q825" s="47"/>
      <c r="R825" s="313"/>
      <c r="S825" s="64"/>
      <c r="T825" s="302"/>
      <c r="U825"/>
      <c r="V825"/>
      <c r="W825"/>
      <c r="X825"/>
      <c r="Y825" s="275" t="s">
        <v>269</v>
      </c>
      <c r="AA825" s="313" t="s">
        <v>269</v>
      </c>
      <c r="AD825" s="313"/>
    </row>
    <row r="826" spans="2:30">
      <c r="B826" s="26"/>
      <c r="C826" s="63" t="s">
        <v>2001</v>
      </c>
      <c r="D826" s="63" t="s">
        <v>301</v>
      </c>
      <c r="E826" s="313">
        <v>3.5</v>
      </c>
      <c r="F826" s="313">
        <v>2.5</v>
      </c>
      <c r="G826" s="313">
        <v>0.5</v>
      </c>
      <c r="H826" s="313">
        <v>4.5</v>
      </c>
      <c r="I826" s="313">
        <v>3.5</v>
      </c>
      <c r="J826" s="41" t="s">
        <v>302</v>
      </c>
      <c r="K826" s="313">
        <v>36</v>
      </c>
      <c r="L826" s="313">
        <v>24.5</v>
      </c>
      <c r="M826" s="313">
        <v>56</v>
      </c>
      <c r="N826" s="313">
        <v>2129</v>
      </c>
      <c r="O826" s="41" t="s">
        <v>269</v>
      </c>
      <c r="P826"/>
      <c r="Q826" s="41"/>
      <c r="R826" s="313"/>
      <c r="S826" s="63"/>
      <c r="T826" s="303"/>
      <c r="U826"/>
      <c r="V826"/>
      <c r="W826"/>
      <c r="X826"/>
      <c r="Y826" s="275" t="s">
        <v>269</v>
      </c>
      <c r="AA826" s="313" t="s">
        <v>269</v>
      </c>
      <c r="AD826" s="313"/>
    </row>
    <row r="827" spans="2:30">
      <c r="B827" s="26"/>
      <c r="C827" s="64" t="s">
        <v>85</v>
      </c>
      <c r="D827" s="64" t="s">
        <v>301</v>
      </c>
      <c r="E827" s="313">
        <v>4.125</v>
      </c>
      <c r="F827" s="313">
        <v>2.125</v>
      </c>
      <c r="G827" s="313">
        <v>3</v>
      </c>
      <c r="H827" s="313">
        <v>10.125</v>
      </c>
      <c r="I827" s="313">
        <v>8.125</v>
      </c>
      <c r="J827" s="47" t="s">
        <v>302</v>
      </c>
      <c r="K827" s="313">
        <v>16.25</v>
      </c>
      <c r="L827" s="313">
        <v>10.125</v>
      </c>
      <c r="M827" s="313">
        <v>2</v>
      </c>
      <c r="N827" s="313">
        <v>2401</v>
      </c>
      <c r="O827" s="47" t="s">
        <v>1338</v>
      </c>
      <c r="P827"/>
      <c r="Q827" s="47"/>
      <c r="R827" s="313"/>
      <c r="S827" s="64"/>
      <c r="T827" s="302"/>
      <c r="U827"/>
      <c r="V827"/>
      <c r="W827"/>
      <c r="X827"/>
      <c r="Y827" s="275" t="s">
        <v>1338</v>
      </c>
      <c r="AA827" s="313" t="s">
        <v>1338</v>
      </c>
      <c r="AB827">
        <v>2401</v>
      </c>
      <c r="AC827" t="s">
        <v>2899</v>
      </c>
      <c r="AD827" s="313" t="s">
        <v>5649</v>
      </c>
    </row>
    <row r="828" spans="2:30">
      <c r="B828" s="26"/>
      <c r="C828" s="63" t="s">
        <v>84</v>
      </c>
      <c r="D828" s="63" t="s">
        <v>306</v>
      </c>
      <c r="E828" s="313">
        <v>4.25</v>
      </c>
      <c r="F828" s="313">
        <v>2.25</v>
      </c>
      <c r="G828" s="313">
        <v>1</v>
      </c>
      <c r="H828" s="313">
        <v>6.25</v>
      </c>
      <c r="I828" s="313">
        <v>4.25</v>
      </c>
      <c r="J828" s="41" t="s">
        <v>302</v>
      </c>
      <c r="K828" s="313">
        <v>12.5</v>
      </c>
      <c r="L828" s="313">
        <v>8.5</v>
      </c>
      <c r="M828" s="313">
        <v>4</v>
      </c>
      <c r="N828" s="313">
        <v>2401</v>
      </c>
      <c r="O828" s="41" t="s">
        <v>1338</v>
      </c>
      <c r="P828"/>
      <c r="Q828" s="41"/>
      <c r="R828" s="313"/>
      <c r="S828" s="63"/>
      <c r="T828" s="303"/>
      <c r="U828"/>
      <c r="V828"/>
      <c r="W828"/>
      <c r="X828"/>
      <c r="Y828" s="275" t="s">
        <v>1338</v>
      </c>
      <c r="AA828" s="313" t="s">
        <v>1338</v>
      </c>
      <c r="AB828">
        <v>2401</v>
      </c>
      <c r="AC828" t="s">
        <v>2899</v>
      </c>
      <c r="AD828" s="313" t="s">
        <v>5649</v>
      </c>
    </row>
    <row r="829" spans="2:30">
      <c r="B829" s="26"/>
      <c r="C829" s="64" t="s">
        <v>1565</v>
      </c>
      <c r="D829" s="64" t="s">
        <v>306</v>
      </c>
      <c r="E829" s="313">
        <v>3.875</v>
      </c>
      <c r="F829" s="313">
        <v>3.875</v>
      </c>
      <c r="G829" s="313">
        <v>0.875</v>
      </c>
      <c r="H829" s="313">
        <v>5.625</v>
      </c>
      <c r="I829" s="313">
        <v>5.625</v>
      </c>
      <c r="J829" s="47" t="s">
        <v>302</v>
      </c>
      <c r="K829" s="313">
        <v>5.625</v>
      </c>
      <c r="L829" s="313">
        <v>5.625</v>
      </c>
      <c r="M829" s="313">
        <v>1</v>
      </c>
      <c r="N829" s="313">
        <v>2405</v>
      </c>
      <c r="O829" s="47" t="s">
        <v>1338</v>
      </c>
      <c r="P829"/>
      <c r="Q829" s="47"/>
      <c r="R829" s="313"/>
      <c r="S829" s="64"/>
      <c r="T829" s="302"/>
      <c r="U829"/>
      <c r="V829"/>
      <c r="W829"/>
      <c r="X829"/>
      <c r="Y829" s="275" t="s">
        <v>1338</v>
      </c>
      <c r="AA829" s="313" t="s">
        <v>1338</v>
      </c>
      <c r="AB829">
        <v>2405</v>
      </c>
      <c r="AC829" t="s">
        <v>2899</v>
      </c>
      <c r="AD829" s="313" t="s">
        <v>5649</v>
      </c>
    </row>
    <row r="830" spans="2:30">
      <c r="B830" s="26"/>
      <c r="C830" s="63" t="s">
        <v>1566</v>
      </c>
      <c r="D830" s="63" t="s">
        <v>301</v>
      </c>
      <c r="E830" s="313">
        <v>3.75</v>
      </c>
      <c r="F830" s="313">
        <v>3.75</v>
      </c>
      <c r="G830" s="313">
        <v>0.875</v>
      </c>
      <c r="H830" s="313">
        <v>5.5</v>
      </c>
      <c r="I830" s="313">
        <v>5.5</v>
      </c>
      <c r="J830" s="41" t="s">
        <v>302</v>
      </c>
      <c r="K830" s="313">
        <v>5.5</v>
      </c>
      <c r="L830" s="313">
        <v>5.5</v>
      </c>
      <c r="M830" s="313">
        <v>1</v>
      </c>
      <c r="N830" s="313">
        <v>2405</v>
      </c>
      <c r="O830" s="41" t="s">
        <v>1338</v>
      </c>
      <c r="P830"/>
      <c r="Q830" s="41"/>
      <c r="R830" s="313"/>
      <c r="S830" s="63"/>
      <c r="T830" s="303"/>
      <c r="U830"/>
      <c r="V830"/>
      <c r="W830"/>
      <c r="X830"/>
      <c r="Y830" s="275" t="s">
        <v>1338</v>
      </c>
      <c r="AA830" s="313" t="s">
        <v>1338</v>
      </c>
      <c r="AB830">
        <v>2405</v>
      </c>
      <c r="AC830" t="s">
        <v>2899</v>
      </c>
      <c r="AD830" s="313" t="s">
        <v>5649</v>
      </c>
    </row>
    <row r="831" spans="2:30">
      <c r="B831" s="26"/>
      <c r="C831" s="259" t="s">
        <v>91</v>
      </c>
      <c r="D831" s="259" t="s">
        <v>301</v>
      </c>
      <c r="E831" s="313">
        <v>2.25</v>
      </c>
      <c r="F831" s="313">
        <v>2.25</v>
      </c>
      <c r="G831" s="313">
        <v>1.75</v>
      </c>
      <c r="H831" s="313">
        <v>5.75</v>
      </c>
      <c r="I831" s="313">
        <v>5.75</v>
      </c>
      <c r="J831" s="47" t="s">
        <v>302</v>
      </c>
      <c r="K831" s="313">
        <v>34.5</v>
      </c>
      <c r="L831" s="313">
        <v>28.75</v>
      </c>
      <c r="M831" s="313">
        <v>30</v>
      </c>
      <c r="N831" s="313">
        <v>2406</v>
      </c>
      <c r="O831" s="47" t="s">
        <v>269</v>
      </c>
      <c r="P831"/>
      <c r="Q831" s="47"/>
      <c r="R831" s="313"/>
      <c r="S831" s="64"/>
      <c r="T831" s="302"/>
      <c r="U831"/>
      <c r="V831"/>
      <c r="W831"/>
      <c r="X831"/>
      <c r="Y831" s="275" t="s">
        <v>269</v>
      </c>
      <c r="AA831" s="313" t="s">
        <v>269</v>
      </c>
      <c r="AB831">
        <v>2406</v>
      </c>
      <c r="AD831" s="313"/>
    </row>
    <row r="832" spans="2:30">
      <c r="B832" s="26"/>
      <c r="C832" s="260" t="s">
        <v>90</v>
      </c>
      <c r="D832" s="260" t="s">
        <v>306</v>
      </c>
      <c r="E832" s="313">
        <v>2.375</v>
      </c>
      <c r="F832" s="313">
        <v>2.375</v>
      </c>
      <c r="G832" s="313">
        <v>0.75</v>
      </c>
      <c r="H832" s="313">
        <v>3.875</v>
      </c>
      <c r="I832" s="313">
        <v>3.875</v>
      </c>
      <c r="J832" s="41" t="s">
        <v>302</v>
      </c>
      <c r="K832" s="313">
        <v>38.75</v>
      </c>
      <c r="L832" s="313">
        <v>27.125</v>
      </c>
      <c r="M832" s="313">
        <v>80</v>
      </c>
      <c r="N832" s="313">
        <v>2406</v>
      </c>
      <c r="O832" s="41" t="s">
        <v>269</v>
      </c>
      <c r="P832"/>
      <c r="Q832" s="41"/>
      <c r="R832" s="313"/>
      <c r="S832" s="63"/>
      <c r="T832" s="303"/>
      <c r="U832"/>
      <c r="V832"/>
      <c r="W832"/>
      <c r="X832"/>
      <c r="Y832" s="275" t="s">
        <v>269</v>
      </c>
      <c r="AA832" s="313" t="s">
        <v>269</v>
      </c>
      <c r="AB832">
        <v>2406</v>
      </c>
      <c r="AD832" s="313"/>
    </row>
    <row r="833" spans="2:30">
      <c r="B833" s="26"/>
      <c r="C833" s="64" t="s">
        <v>89</v>
      </c>
      <c r="D833" s="64" t="s">
        <v>301</v>
      </c>
      <c r="E833" s="313">
        <v>2.25</v>
      </c>
      <c r="F833" s="313">
        <v>2.25</v>
      </c>
      <c r="G833" s="313">
        <v>1.75</v>
      </c>
      <c r="H833" s="313">
        <v>5.75</v>
      </c>
      <c r="I833" s="313">
        <v>5.75</v>
      </c>
      <c r="J833" s="47" t="s">
        <v>302</v>
      </c>
      <c r="K833" s="313">
        <v>11.5</v>
      </c>
      <c r="L833" s="313">
        <v>11.5</v>
      </c>
      <c r="M833" s="313">
        <v>4</v>
      </c>
      <c r="N833" s="313">
        <v>2406</v>
      </c>
      <c r="O833" s="47" t="s">
        <v>1338</v>
      </c>
      <c r="P833"/>
      <c r="Q833" s="47"/>
      <c r="R833" s="313"/>
      <c r="S833" s="64"/>
      <c r="T833" s="302"/>
      <c r="U833"/>
      <c r="V833"/>
      <c r="W833"/>
      <c r="X833"/>
      <c r="Y833" s="275" t="s">
        <v>1338</v>
      </c>
      <c r="AA833" s="313" t="s">
        <v>1338</v>
      </c>
      <c r="AB833">
        <v>2406</v>
      </c>
      <c r="AD833" s="313"/>
    </row>
    <row r="834" spans="2:30">
      <c r="B834" s="26"/>
      <c r="C834" s="63" t="s">
        <v>88</v>
      </c>
      <c r="D834" s="63" t="s">
        <v>306</v>
      </c>
      <c r="E834" s="313">
        <v>2.375</v>
      </c>
      <c r="F834" s="313">
        <v>2.375</v>
      </c>
      <c r="G834" s="313">
        <v>0.75</v>
      </c>
      <c r="H834" s="313">
        <v>3.875</v>
      </c>
      <c r="I834" s="313">
        <v>3.875</v>
      </c>
      <c r="J834" s="41" t="s">
        <v>302</v>
      </c>
      <c r="K834" s="313">
        <v>7.75</v>
      </c>
      <c r="L834" s="313">
        <v>7.75</v>
      </c>
      <c r="M834" s="313">
        <v>4</v>
      </c>
      <c r="N834" s="313">
        <v>2406</v>
      </c>
      <c r="O834" s="41" t="s">
        <v>1338</v>
      </c>
      <c r="P834"/>
      <c r="Q834" s="41"/>
      <c r="R834" s="313"/>
      <c r="S834" s="63"/>
      <c r="T834" s="303"/>
      <c r="U834"/>
      <c r="V834"/>
      <c r="W834"/>
      <c r="X834"/>
      <c r="Y834" s="275" t="s">
        <v>1338</v>
      </c>
      <c r="AA834" s="313" t="s">
        <v>1338</v>
      </c>
      <c r="AB834">
        <v>2406</v>
      </c>
      <c r="AD834" s="313"/>
    </row>
    <row r="835" spans="2:30">
      <c r="B835" s="26"/>
      <c r="C835" s="64" t="s">
        <v>120</v>
      </c>
      <c r="D835" s="64" t="s">
        <v>301</v>
      </c>
      <c r="E835" s="313">
        <v>7.75</v>
      </c>
      <c r="F835" s="313">
        <v>5.875</v>
      </c>
      <c r="G835" s="313">
        <v>1.625</v>
      </c>
      <c r="H835" s="313">
        <v>11</v>
      </c>
      <c r="I835" s="313">
        <v>9.125</v>
      </c>
      <c r="J835" s="47" t="s">
        <v>302</v>
      </c>
      <c r="K835" s="313">
        <v>11</v>
      </c>
      <c r="L835" s="313">
        <v>9.125</v>
      </c>
      <c r="M835" s="313">
        <v>1</v>
      </c>
      <c r="N835" s="313">
        <v>2407</v>
      </c>
      <c r="O835" s="47" t="s">
        <v>1338</v>
      </c>
      <c r="P835"/>
      <c r="Q835" s="47"/>
      <c r="R835" s="313"/>
      <c r="S835" s="64"/>
      <c r="T835" s="302"/>
      <c r="U835"/>
      <c r="V835"/>
      <c r="W835"/>
      <c r="X835"/>
      <c r="Y835" s="275" t="s">
        <v>1338</v>
      </c>
      <c r="AA835" s="313" t="s">
        <v>1338</v>
      </c>
      <c r="AB835">
        <v>2407</v>
      </c>
      <c r="AD835" s="313"/>
    </row>
    <row r="836" spans="2:30">
      <c r="B836" s="26"/>
      <c r="C836" s="63" t="s">
        <v>119</v>
      </c>
      <c r="D836" s="63" t="s">
        <v>306</v>
      </c>
      <c r="E836" s="313">
        <v>7.625</v>
      </c>
      <c r="F836" s="313">
        <v>6</v>
      </c>
      <c r="G836" s="313">
        <v>0.625</v>
      </c>
      <c r="H836" s="313">
        <v>8.875</v>
      </c>
      <c r="I836" s="313">
        <v>7.25</v>
      </c>
      <c r="J836" s="41" t="s">
        <v>302</v>
      </c>
      <c r="K836" s="313">
        <v>8.875</v>
      </c>
      <c r="L836" s="313">
        <v>7.25</v>
      </c>
      <c r="M836" s="313">
        <v>1</v>
      </c>
      <c r="N836" s="313">
        <v>2407</v>
      </c>
      <c r="O836" s="41" t="s">
        <v>1338</v>
      </c>
      <c r="P836"/>
      <c r="Q836" s="41"/>
      <c r="R836" s="313"/>
      <c r="S836" s="63"/>
      <c r="T836" s="303"/>
      <c r="U836"/>
      <c r="V836"/>
      <c r="W836"/>
      <c r="X836"/>
      <c r="Y836" s="275" t="s">
        <v>1338</v>
      </c>
      <c r="AA836" s="313" t="s">
        <v>1338</v>
      </c>
      <c r="AB836">
        <v>2407</v>
      </c>
      <c r="AD836" s="313"/>
    </row>
    <row r="837" spans="2:30">
      <c r="B837" s="26"/>
      <c r="C837" s="64" t="s">
        <v>880</v>
      </c>
      <c r="D837" s="64" t="s">
        <v>262</v>
      </c>
      <c r="E837" s="313">
        <v>11.375</v>
      </c>
      <c r="F837" s="313">
        <v>4.25</v>
      </c>
      <c r="G837" s="313">
        <v>1E-3</v>
      </c>
      <c r="H837" s="313">
        <v>11.377000000000001</v>
      </c>
      <c r="I837" s="313">
        <v>4.2519999999999998</v>
      </c>
      <c r="J837" s="47" t="s">
        <v>302</v>
      </c>
      <c r="K837" s="313">
        <v>11.377000000000001</v>
      </c>
      <c r="L837" s="313">
        <v>8.5039999999999996</v>
      </c>
      <c r="M837" s="313">
        <v>2</v>
      </c>
      <c r="N837" s="313">
        <v>2410</v>
      </c>
      <c r="O837" s="47" t="s">
        <v>1338</v>
      </c>
      <c r="P837"/>
      <c r="Q837" s="47"/>
      <c r="R837" s="313"/>
      <c r="S837" s="64"/>
      <c r="T837" s="302"/>
      <c r="U837"/>
      <c r="V837"/>
      <c r="W837"/>
      <c r="X837"/>
      <c r="Y837" s="275" t="s">
        <v>1338</v>
      </c>
      <c r="AA837" s="313" t="s">
        <v>1338</v>
      </c>
      <c r="AB837">
        <v>2410</v>
      </c>
      <c r="AD837" s="313"/>
    </row>
    <row r="838" spans="2:30">
      <c r="B838" s="26"/>
      <c r="C838" s="63" t="s">
        <v>2456</v>
      </c>
      <c r="D838" s="63" t="s">
        <v>301</v>
      </c>
      <c r="E838" s="313">
        <v>2.125</v>
      </c>
      <c r="F838" s="313">
        <v>2.125</v>
      </c>
      <c r="G838" s="313">
        <v>0.625</v>
      </c>
      <c r="H838" s="313">
        <v>3.375</v>
      </c>
      <c r="I838" s="313">
        <v>3.375</v>
      </c>
      <c r="J838" s="41" t="s">
        <v>318</v>
      </c>
      <c r="K838" s="313">
        <v>34.375</v>
      </c>
      <c r="L838" s="313">
        <v>24.5</v>
      </c>
      <c r="M838" s="313">
        <v>70</v>
      </c>
      <c r="N838" s="313">
        <v>2411</v>
      </c>
      <c r="O838" s="41" t="s">
        <v>269</v>
      </c>
      <c r="P838">
        <v>44085</v>
      </c>
      <c r="Q838" s="41"/>
      <c r="R838" s="313"/>
      <c r="S838" s="63"/>
      <c r="T838" s="303"/>
      <c r="U838"/>
      <c r="V838"/>
      <c r="W838"/>
      <c r="X838"/>
      <c r="Y838" s="275" t="s">
        <v>269</v>
      </c>
      <c r="AA838" s="313" t="s">
        <v>269</v>
      </c>
      <c r="AB838">
        <v>2411</v>
      </c>
      <c r="AC838" t="s">
        <v>2899</v>
      </c>
      <c r="AD838" s="313" t="s">
        <v>5649</v>
      </c>
    </row>
    <row r="839" spans="2:30">
      <c r="B839" s="26"/>
      <c r="C839" s="64" t="s">
        <v>101</v>
      </c>
      <c r="D839" s="64" t="s">
        <v>301</v>
      </c>
      <c r="E839" s="313">
        <v>2</v>
      </c>
      <c r="F839" s="313">
        <v>2</v>
      </c>
      <c r="G839" s="313">
        <v>0.75</v>
      </c>
      <c r="H839" s="313">
        <v>3.5</v>
      </c>
      <c r="I839" s="313">
        <v>3.5</v>
      </c>
      <c r="J839" s="47" t="s">
        <v>302</v>
      </c>
      <c r="K839" s="313">
        <v>10.5</v>
      </c>
      <c r="L839" s="313">
        <v>7</v>
      </c>
      <c r="M839" s="313">
        <v>6</v>
      </c>
      <c r="N839" s="313">
        <v>2411</v>
      </c>
      <c r="O839" s="47" t="s">
        <v>1338</v>
      </c>
      <c r="P839"/>
      <c r="Q839" s="47"/>
      <c r="R839" s="313"/>
      <c r="S839" s="64"/>
      <c r="T839" s="302"/>
      <c r="U839"/>
      <c r="V839"/>
      <c r="W839"/>
      <c r="X839"/>
      <c r="Y839" s="275" t="s">
        <v>1338</v>
      </c>
      <c r="AA839" s="313" t="s">
        <v>1338</v>
      </c>
      <c r="AB839">
        <v>2411</v>
      </c>
      <c r="AC839" t="s">
        <v>2899</v>
      </c>
      <c r="AD839" s="313" t="s">
        <v>5649</v>
      </c>
    </row>
    <row r="840" spans="2:30">
      <c r="B840" s="26"/>
      <c r="C840" s="63" t="s">
        <v>100</v>
      </c>
      <c r="D840" s="63" t="s">
        <v>306</v>
      </c>
      <c r="E840" s="313">
        <v>2.125</v>
      </c>
      <c r="F840" s="313">
        <v>2.125</v>
      </c>
      <c r="G840" s="313">
        <v>0.625</v>
      </c>
      <c r="H840" s="313">
        <v>3.375</v>
      </c>
      <c r="I840" s="313">
        <v>3.375</v>
      </c>
      <c r="J840" s="41" t="s">
        <v>302</v>
      </c>
      <c r="K840" s="313">
        <v>10.125</v>
      </c>
      <c r="L840" s="313">
        <v>6.75</v>
      </c>
      <c r="M840" s="313">
        <v>6</v>
      </c>
      <c r="N840" s="313">
        <v>2411</v>
      </c>
      <c r="O840" s="41" t="s">
        <v>1338</v>
      </c>
      <c r="P840"/>
      <c r="Q840" s="41"/>
      <c r="R840" s="313"/>
      <c r="S840" s="63"/>
      <c r="T840" s="303"/>
      <c r="U840"/>
      <c r="V840"/>
      <c r="W840"/>
      <c r="X840"/>
      <c r="Y840" s="275" t="s">
        <v>1338</v>
      </c>
      <c r="AA840" s="313" t="s">
        <v>1338</v>
      </c>
      <c r="AB840">
        <v>2411</v>
      </c>
      <c r="AC840" t="s">
        <v>2899</v>
      </c>
      <c r="AD840" s="313" t="s">
        <v>5649</v>
      </c>
    </row>
    <row r="841" spans="2:30">
      <c r="B841" s="26"/>
      <c r="C841" s="64" t="s">
        <v>107</v>
      </c>
      <c r="D841" s="64" t="s">
        <v>262</v>
      </c>
      <c r="E841" s="313">
        <v>17.5</v>
      </c>
      <c r="F841" s="313">
        <v>11.75</v>
      </c>
      <c r="G841" s="313">
        <v>0.01</v>
      </c>
      <c r="H841" s="313">
        <v>17.5</v>
      </c>
      <c r="I841" s="313">
        <v>11.75</v>
      </c>
      <c r="J841" s="47" t="s">
        <v>302</v>
      </c>
      <c r="K841" s="313">
        <v>17.5</v>
      </c>
      <c r="L841" s="313">
        <v>11.75</v>
      </c>
      <c r="M841" s="313">
        <v>1</v>
      </c>
      <c r="N841" s="313">
        <v>2412</v>
      </c>
      <c r="O841" s="47" t="s">
        <v>1338</v>
      </c>
      <c r="P841"/>
      <c r="Q841" s="47"/>
      <c r="R841" s="313"/>
      <c r="S841" s="64"/>
      <c r="T841" s="302"/>
      <c r="U841"/>
      <c r="V841"/>
      <c r="W841"/>
      <c r="X841"/>
      <c r="Y841" s="275" t="s">
        <v>1338</v>
      </c>
      <c r="AA841" s="313" t="s">
        <v>1338</v>
      </c>
      <c r="AB841">
        <v>2412</v>
      </c>
      <c r="AD841" s="313"/>
    </row>
    <row r="842" spans="2:30">
      <c r="B842" s="26"/>
      <c r="C842" s="63" t="s">
        <v>112</v>
      </c>
      <c r="D842" s="63" t="s">
        <v>301</v>
      </c>
      <c r="E842" s="313">
        <v>7.5</v>
      </c>
      <c r="F842" s="313">
        <v>6.375</v>
      </c>
      <c r="G842" s="313">
        <v>0.875</v>
      </c>
      <c r="H842" s="313">
        <v>9.25</v>
      </c>
      <c r="I842" s="313">
        <v>8.125</v>
      </c>
      <c r="J842" s="41" t="s">
        <v>302</v>
      </c>
      <c r="K842" s="313">
        <v>9.25</v>
      </c>
      <c r="L842" s="313">
        <v>8.125</v>
      </c>
      <c r="M842" s="313">
        <v>1</v>
      </c>
      <c r="N842" s="313">
        <v>2422</v>
      </c>
      <c r="O842" s="41" t="s">
        <v>1338</v>
      </c>
      <c r="P842"/>
      <c r="Q842" s="41"/>
      <c r="R842" s="313"/>
      <c r="S842" s="63"/>
      <c r="T842" s="303"/>
      <c r="U842"/>
      <c r="V842"/>
      <c r="W842"/>
      <c r="X842"/>
      <c r="Y842" s="275" t="s">
        <v>1338</v>
      </c>
      <c r="AA842" s="313" t="s">
        <v>1338</v>
      </c>
      <c r="AB842">
        <v>2422</v>
      </c>
      <c r="AC842" t="s">
        <v>3538</v>
      </c>
      <c r="AD842" s="313" t="s">
        <v>3538</v>
      </c>
    </row>
    <row r="843" spans="2:30">
      <c r="B843" s="26"/>
      <c r="C843" s="64" t="s">
        <v>111</v>
      </c>
      <c r="D843" s="64" t="s">
        <v>306</v>
      </c>
      <c r="E843" s="313">
        <v>7.625</v>
      </c>
      <c r="F843" s="313">
        <v>6.5</v>
      </c>
      <c r="G843" s="313">
        <v>0.5</v>
      </c>
      <c r="H843" s="313">
        <v>8.625</v>
      </c>
      <c r="I843" s="313">
        <v>7.5</v>
      </c>
      <c r="J843" s="47" t="s">
        <v>302</v>
      </c>
      <c r="K843" s="313">
        <v>8.625</v>
      </c>
      <c r="L843" s="313">
        <v>7.5</v>
      </c>
      <c r="M843" s="313">
        <v>1</v>
      </c>
      <c r="N843" s="313">
        <v>2422</v>
      </c>
      <c r="O843" s="47" t="s">
        <v>1338</v>
      </c>
      <c r="P843"/>
      <c r="Q843" s="47"/>
      <c r="R843" s="313"/>
      <c r="S843" s="64"/>
      <c r="T843" s="302"/>
      <c r="U843"/>
      <c r="V843"/>
      <c r="W843"/>
      <c r="X843"/>
      <c r="Y843" s="275" t="s">
        <v>1338</v>
      </c>
      <c r="AA843" s="313" t="s">
        <v>1338</v>
      </c>
      <c r="AB843">
        <v>2422</v>
      </c>
      <c r="AC843" t="s">
        <v>3538</v>
      </c>
      <c r="AD843" s="313" t="s">
        <v>3538</v>
      </c>
    </row>
    <row r="844" spans="2:30">
      <c r="B844" s="26"/>
      <c r="C844" s="63" t="s">
        <v>227</v>
      </c>
      <c r="D844" s="63" t="s">
        <v>306</v>
      </c>
      <c r="E844" s="313">
        <v>9.125</v>
      </c>
      <c r="F844" s="313">
        <v>4.125</v>
      </c>
      <c r="G844" s="313">
        <v>1.25</v>
      </c>
      <c r="H844" s="313">
        <v>11.625</v>
      </c>
      <c r="I844" s="313">
        <v>6.625</v>
      </c>
      <c r="J844" s="41" t="s">
        <v>302</v>
      </c>
      <c r="K844" s="313">
        <v>11.625</v>
      </c>
      <c r="L844" s="313">
        <v>6.625</v>
      </c>
      <c r="M844" s="313">
        <v>1</v>
      </c>
      <c r="N844" s="313">
        <v>2428</v>
      </c>
      <c r="O844" s="41" t="s">
        <v>1338</v>
      </c>
      <c r="P844"/>
      <c r="Q844" s="41"/>
      <c r="R844" s="313"/>
      <c r="S844" s="63"/>
      <c r="T844" s="303"/>
      <c r="U844"/>
      <c r="V844"/>
      <c r="W844"/>
      <c r="X844"/>
      <c r="Y844" s="275" t="s">
        <v>1338</v>
      </c>
      <c r="AA844" s="313" t="s">
        <v>1338</v>
      </c>
      <c r="AB844">
        <v>2428</v>
      </c>
      <c r="AD844" s="313"/>
    </row>
    <row r="845" spans="2:30">
      <c r="B845" s="26"/>
      <c r="C845" s="64" t="s">
        <v>228</v>
      </c>
      <c r="D845" s="64" t="s">
        <v>301</v>
      </c>
      <c r="E845" s="313">
        <v>9</v>
      </c>
      <c r="F845" s="313">
        <v>4</v>
      </c>
      <c r="G845" s="313">
        <v>4</v>
      </c>
      <c r="H845" s="313">
        <v>17</v>
      </c>
      <c r="I845" s="313">
        <v>12</v>
      </c>
      <c r="J845" s="47" t="s">
        <v>302</v>
      </c>
      <c r="K845" s="313">
        <v>17</v>
      </c>
      <c r="L845" s="313">
        <v>12</v>
      </c>
      <c r="M845" s="313">
        <v>1</v>
      </c>
      <c r="N845" s="313">
        <v>2428</v>
      </c>
      <c r="O845" s="47" t="s">
        <v>1338</v>
      </c>
      <c r="P845"/>
      <c r="Q845" s="47"/>
      <c r="R845" s="313"/>
      <c r="S845" s="64"/>
      <c r="T845" s="302"/>
      <c r="U845"/>
      <c r="V845"/>
      <c r="W845"/>
      <c r="X845"/>
      <c r="Y845" s="275" t="s">
        <v>1338</v>
      </c>
      <c r="AA845" s="313" t="s">
        <v>1338</v>
      </c>
      <c r="AB845">
        <v>2428</v>
      </c>
      <c r="AD845" s="313"/>
    </row>
    <row r="846" spans="2:30">
      <c r="B846" s="26"/>
      <c r="C846" s="63" t="s">
        <v>141</v>
      </c>
      <c r="D846" s="63" t="s">
        <v>301</v>
      </c>
      <c r="E846" s="313">
        <v>3.6875</v>
      </c>
      <c r="F846" s="313">
        <v>2.625</v>
      </c>
      <c r="G846" s="313">
        <v>1</v>
      </c>
      <c r="H846" s="313">
        <v>5.6875</v>
      </c>
      <c r="I846" s="313">
        <v>4.625</v>
      </c>
      <c r="J846" s="41" t="s">
        <v>302</v>
      </c>
      <c r="K846" s="313">
        <v>11.375</v>
      </c>
      <c r="L846" s="313">
        <v>9.25</v>
      </c>
      <c r="M846" s="313">
        <v>4</v>
      </c>
      <c r="N846" s="313">
        <v>2430</v>
      </c>
      <c r="O846" s="41" t="s">
        <v>1338</v>
      </c>
      <c r="P846"/>
      <c r="Q846" s="41"/>
      <c r="R846" s="313"/>
      <c r="S846" s="63"/>
      <c r="T846" s="303"/>
      <c r="U846"/>
      <c r="V846"/>
      <c r="W846"/>
      <c r="X846"/>
      <c r="Y846" s="275" t="s">
        <v>1338</v>
      </c>
      <c r="AA846" s="313" t="s">
        <v>1338</v>
      </c>
      <c r="AB846">
        <v>2430</v>
      </c>
      <c r="AC846" t="s">
        <v>2846</v>
      </c>
      <c r="AD846" s="313" t="s">
        <v>5643</v>
      </c>
    </row>
    <row r="847" spans="2:30">
      <c r="B847" s="26"/>
      <c r="C847" s="64" t="s">
        <v>140</v>
      </c>
      <c r="D847" s="64" t="s">
        <v>306</v>
      </c>
      <c r="E847" s="313">
        <v>3.8125</v>
      </c>
      <c r="F847" s="313">
        <v>2.75</v>
      </c>
      <c r="G847" s="313">
        <v>0.5625</v>
      </c>
      <c r="H847" s="313">
        <v>4.9375</v>
      </c>
      <c r="I847" s="313">
        <v>3.875</v>
      </c>
      <c r="J847" s="47" t="s">
        <v>302</v>
      </c>
      <c r="K847" s="313">
        <v>9.875</v>
      </c>
      <c r="L847" s="313">
        <v>7.75</v>
      </c>
      <c r="M847" s="313">
        <v>4</v>
      </c>
      <c r="N847" s="313">
        <v>2430</v>
      </c>
      <c r="O847" s="47" t="s">
        <v>1338</v>
      </c>
      <c r="P847"/>
      <c r="Q847" s="47"/>
      <c r="R847" s="313"/>
      <c r="S847" s="64"/>
      <c r="T847" s="302"/>
      <c r="U847"/>
      <c r="V847"/>
      <c r="W847"/>
      <c r="X847"/>
      <c r="Y847" s="275" t="s">
        <v>1338</v>
      </c>
      <c r="AA847" s="313" t="s">
        <v>1338</v>
      </c>
      <c r="AB847">
        <v>2430</v>
      </c>
      <c r="AC847" t="s">
        <v>2846</v>
      </c>
      <c r="AD847" s="313" t="s">
        <v>5643</v>
      </c>
    </row>
    <row r="848" spans="2:30">
      <c r="B848" s="26"/>
      <c r="C848" s="63" t="s">
        <v>187</v>
      </c>
      <c r="D848" s="63" t="s">
        <v>301</v>
      </c>
      <c r="E848" s="313">
        <v>8.125</v>
      </c>
      <c r="F848" s="313">
        <v>2.125</v>
      </c>
      <c r="G848" s="313">
        <v>1.125</v>
      </c>
      <c r="H848" s="313">
        <v>10.375</v>
      </c>
      <c r="I848" s="313">
        <v>4.375</v>
      </c>
      <c r="J848" s="41" t="s">
        <v>302</v>
      </c>
      <c r="K848" s="313">
        <v>20.75</v>
      </c>
      <c r="L848" s="313">
        <v>8.75</v>
      </c>
      <c r="M848" s="313">
        <v>2</v>
      </c>
      <c r="N848" s="313">
        <v>2435</v>
      </c>
      <c r="O848" s="41" t="s">
        <v>1338</v>
      </c>
      <c r="P848"/>
      <c r="Q848" s="41"/>
      <c r="R848" s="313"/>
      <c r="S848" s="63"/>
      <c r="T848" s="303"/>
      <c r="U848"/>
      <c r="V848"/>
      <c r="W848"/>
      <c r="X848"/>
      <c r="Y848" s="275" t="s">
        <v>1338</v>
      </c>
      <c r="AA848" s="313" t="s">
        <v>1338</v>
      </c>
      <c r="AB848">
        <v>2435</v>
      </c>
      <c r="AD848" s="313"/>
    </row>
    <row r="849" spans="2:30">
      <c r="B849" s="26"/>
      <c r="C849" s="64" t="s">
        <v>188</v>
      </c>
      <c r="D849" s="64" t="s">
        <v>306</v>
      </c>
      <c r="E849" s="313">
        <v>8.25</v>
      </c>
      <c r="F849" s="313">
        <v>2.25</v>
      </c>
      <c r="G849" s="313">
        <v>1.25</v>
      </c>
      <c r="H849" s="313">
        <v>10.75</v>
      </c>
      <c r="I849" s="313">
        <v>4.75</v>
      </c>
      <c r="J849" s="47" t="s">
        <v>302</v>
      </c>
      <c r="K849" s="313">
        <v>21.5</v>
      </c>
      <c r="L849" s="313">
        <v>9.5</v>
      </c>
      <c r="M849" s="313">
        <v>2</v>
      </c>
      <c r="N849" s="313">
        <v>2435</v>
      </c>
      <c r="O849" s="47" t="s">
        <v>1338</v>
      </c>
      <c r="P849"/>
      <c r="Q849" s="47"/>
      <c r="R849" s="313"/>
      <c r="S849" s="64">
        <v>1.5</v>
      </c>
      <c r="T849" s="302"/>
      <c r="U849"/>
      <c r="V849"/>
      <c r="W849"/>
      <c r="X849"/>
      <c r="Y849" s="275" t="s">
        <v>1338</v>
      </c>
      <c r="AA849" s="313" t="s">
        <v>1338</v>
      </c>
      <c r="AB849">
        <v>2435</v>
      </c>
      <c r="AD849" s="313"/>
    </row>
    <row r="850" spans="2:30">
      <c r="B850" s="26"/>
      <c r="C850" s="63" t="s">
        <v>117</v>
      </c>
      <c r="D850" s="63" t="s">
        <v>301</v>
      </c>
      <c r="E850" s="313">
        <v>8.75</v>
      </c>
      <c r="F850" s="313">
        <v>2.9375</v>
      </c>
      <c r="G850" s="313">
        <v>1.125</v>
      </c>
      <c r="H850" s="313">
        <v>11</v>
      </c>
      <c r="I850" s="313">
        <v>5.1875</v>
      </c>
      <c r="J850" s="41" t="s">
        <v>302</v>
      </c>
      <c r="K850" s="313">
        <v>11</v>
      </c>
      <c r="L850" s="313">
        <v>5.1875</v>
      </c>
      <c r="M850" s="313">
        <v>1</v>
      </c>
      <c r="N850" s="313">
        <v>2438</v>
      </c>
      <c r="O850" s="41" t="s">
        <v>1338</v>
      </c>
      <c r="P850"/>
      <c r="Q850" s="41"/>
      <c r="R850" s="313"/>
      <c r="S850" s="63"/>
      <c r="T850" s="303"/>
      <c r="U850"/>
      <c r="V850"/>
      <c r="W850"/>
      <c r="X850"/>
      <c r="Y850" s="275" t="s">
        <v>1338</v>
      </c>
      <c r="AA850" s="313" t="s">
        <v>1338</v>
      </c>
      <c r="AB850">
        <v>2438</v>
      </c>
      <c r="AD850" s="313"/>
    </row>
    <row r="851" spans="2:30">
      <c r="B851" s="26"/>
      <c r="C851" s="64" t="s">
        <v>135</v>
      </c>
      <c r="D851" s="64" t="s">
        <v>306</v>
      </c>
      <c r="E851" s="313">
        <v>8.875</v>
      </c>
      <c r="F851" s="313">
        <v>3.0674999999999999</v>
      </c>
      <c r="G851" s="313">
        <v>0.625</v>
      </c>
      <c r="H851" s="313">
        <v>10.125</v>
      </c>
      <c r="I851" s="313">
        <v>4.3174999999999999</v>
      </c>
      <c r="J851" s="47" t="s">
        <v>302</v>
      </c>
      <c r="K851" s="313">
        <v>10.125</v>
      </c>
      <c r="L851" s="313">
        <v>4.3174999999999999</v>
      </c>
      <c r="M851" s="313">
        <v>1</v>
      </c>
      <c r="N851" s="313">
        <v>2438</v>
      </c>
      <c r="O851" s="47" t="s">
        <v>1338</v>
      </c>
      <c r="P851"/>
      <c r="Q851" s="47"/>
      <c r="R851" s="313"/>
      <c r="S851" s="64"/>
      <c r="T851" s="302"/>
      <c r="U851"/>
      <c r="V851"/>
      <c r="W851"/>
      <c r="X851"/>
      <c r="Y851" s="275" t="s">
        <v>1338</v>
      </c>
      <c r="AA851" s="313" t="s">
        <v>1338</v>
      </c>
      <c r="AB851">
        <v>2438</v>
      </c>
      <c r="AD851" s="313"/>
    </row>
    <row r="852" spans="2:30">
      <c r="B852" s="26"/>
      <c r="C852" s="64" t="s">
        <v>118</v>
      </c>
      <c r="D852" s="64" t="s">
        <v>301</v>
      </c>
      <c r="E852" s="313">
        <v>13.625</v>
      </c>
      <c r="F852" s="313">
        <v>5.9375</v>
      </c>
      <c r="G852" s="313">
        <v>1.5625</v>
      </c>
      <c r="H852" s="313">
        <v>16.75</v>
      </c>
      <c r="I852" s="313">
        <v>9.0625</v>
      </c>
      <c r="J852" s="47" t="s">
        <v>302</v>
      </c>
      <c r="K852" s="313">
        <v>16.75</v>
      </c>
      <c r="L852" s="313">
        <v>9.0625</v>
      </c>
      <c r="M852" s="313">
        <v>1</v>
      </c>
      <c r="N852" s="313">
        <v>2439</v>
      </c>
      <c r="O852" s="47" t="s">
        <v>1338</v>
      </c>
      <c r="P852"/>
      <c r="Q852" s="47"/>
      <c r="R852" s="313"/>
      <c r="S852" s="64"/>
      <c r="T852" s="302"/>
      <c r="U852"/>
      <c r="V852"/>
      <c r="W852"/>
      <c r="X852"/>
      <c r="Y852" s="275" t="s">
        <v>1338</v>
      </c>
      <c r="AA852" s="313" t="s">
        <v>1338</v>
      </c>
      <c r="AB852">
        <v>2439</v>
      </c>
      <c r="AD852" s="313"/>
    </row>
    <row r="853" spans="2:30">
      <c r="B853" s="26"/>
      <c r="C853" s="63" t="s">
        <v>229</v>
      </c>
      <c r="D853" s="63" t="s">
        <v>301</v>
      </c>
      <c r="E853" s="313">
        <v>8</v>
      </c>
      <c r="F853" s="313">
        <v>3.5</v>
      </c>
      <c r="G853" s="313">
        <v>3</v>
      </c>
      <c r="H853" s="313">
        <v>14</v>
      </c>
      <c r="I853" s="313">
        <v>9.5</v>
      </c>
      <c r="J853" s="41" t="s">
        <v>302</v>
      </c>
      <c r="K853" s="313">
        <v>14</v>
      </c>
      <c r="L853" s="313">
        <v>9.5</v>
      </c>
      <c r="M853" s="313">
        <v>1</v>
      </c>
      <c r="N853" s="313">
        <v>2441</v>
      </c>
      <c r="O853" s="41" t="s">
        <v>1338</v>
      </c>
      <c r="P853"/>
      <c r="Q853" s="41"/>
      <c r="R853" s="313"/>
      <c r="S853" s="63"/>
      <c r="T853" s="303"/>
      <c r="U853"/>
      <c r="V853"/>
      <c r="W853"/>
      <c r="X853"/>
      <c r="Y853" s="275" t="s">
        <v>1338</v>
      </c>
      <c r="AA853" s="313" t="s">
        <v>1338</v>
      </c>
      <c r="AB853">
        <v>2441</v>
      </c>
      <c r="AC853" t="s">
        <v>2846</v>
      </c>
      <c r="AD853" s="313" t="s">
        <v>5643</v>
      </c>
    </row>
    <row r="854" spans="2:30">
      <c r="B854" s="26"/>
      <c r="C854" s="64" t="s">
        <v>230</v>
      </c>
      <c r="D854" s="64" t="s">
        <v>306</v>
      </c>
      <c r="E854" s="313">
        <v>8.125</v>
      </c>
      <c r="F854" s="313">
        <v>3.625</v>
      </c>
      <c r="G854" s="313">
        <v>0.875</v>
      </c>
      <c r="H854" s="313">
        <v>9.875</v>
      </c>
      <c r="I854" s="313">
        <v>5.375</v>
      </c>
      <c r="J854" s="47" t="s">
        <v>302</v>
      </c>
      <c r="K854" s="313">
        <v>9.875</v>
      </c>
      <c r="L854" s="313">
        <v>5.375</v>
      </c>
      <c r="M854" s="313">
        <v>1</v>
      </c>
      <c r="N854" s="313">
        <v>2441</v>
      </c>
      <c r="O854" s="47" t="s">
        <v>1338</v>
      </c>
      <c r="P854"/>
      <c r="Q854" s="47"/>
      <c r="R854" s="313"/>
      <c r="S854" s="64"/>
      <c r="T854" s="302"/>
      <c r="U854"/>
      <c r="V854"/>
      <c r="W854"/>
      <c r="X854"/>
      <c r="Y854" s="275" t="s">
        <v>1338</v>
      </c>
      <c r="AA854" s="313" t="s">
        <v>1338</v>
      </c>
      <c r="AB854">
        <v>2441</v>
      </c>
      <c r="AC854" t="s">
        <v>2846</v>
      </c>
      <c r="AD854" s="313" t="s">
        <v>5643</v>
      </c>
    </row>
    <row r="855" spans="2:30">
      <c r="B855" s="26"/>
      <c r="C855" s="63" t="s">
        <v>124</v>
      </c>
      <c r="D855" s="63" t="s">
        <v>301</v>
      </c>
      <c r="E855" s="313">
        <v>2.21875</v>
      </c>
      <c r="F855" s="313">
        <v>1.9375</v>
      </c>
      <c r="G855" s="313">
        <v>1</v>
      </c>
      <c r="H855" s="313">
        <v>4.21875</v>
      </c>
      <c r="I855" s="313">
        <v>3.9375</v>
      </c>
      <c r="J855" s="41" t="s">
        <v>302</v>
      </c>
      <c r="K855" s="313">
        <v>8.4375</v>
      </c>
      <c r="L855" s="313">
        <v>7.875</v>
      </c>
      <c r="M855" s="313">
        <v>4</v>
      </c>
      <c r="N855" s="313">
        <v>2450</v>
      </c>
      <c r="O855" s="41" t="s">
        <v>1338</v>
      </c>
      <c r="P855"/>
      <c r="Q855" s="41"/>
      <c r="R855" s="313"/>
      <c r="S855" s="63"/>
      <c r="T855" s="303"/>
      <c r="U855"/>
      <c r="V855"/>
      <c r="W855"/>
      <c r="X855"/>
      <c r="Y855" s="275" t="s">
        <v>1338</v>
      </c>
      <c r="AA855" s="313" t="s">
        <v>1338</v>
      </c>
      <c r="AB855">
        <v>2450</v>
      </c>
      <c r="AD855" s="313"/>
    </row>
    <row r="856" spans="2:30">
      <c r="B856" s="26"/>
      <c r="C856" s="64" t="s">
        <v>123</v>
      </c>
      <c r="D856" s="64" t="s">
        <v>306</v>
      </c>
      <c r="E856" s="313">
        <v>2.5</v>
      </c>
      <c r="F856" s="313">
        <v>2.0625</v>
      </c>
      <c r="G856" s="313">
        <v>0.75</v>
      </c>
      <c r="H856" s="313">
        <v>4</v>
      </c>
      <c r="I856" s="313">
        <v>3.5625</v>
      </c>
      <c r="J856" s="47" t="s">
        <v>302</v>
      </c>
      <c r="K856" s="313">
        <v>8</v>
      </c>
      <c r="L856" s="313">
        <v>7.125</v>
      </c>
      <c r="M856" s="313">
        <v>4</v>
      </c>
      <c r="N856" s="313">
        <v>2450</v>
      </c>
      <c r="O856" s="47" t="s">
        <v>1338</v>
      </c>
      <c r="P856"/>
      <c r="Q856" s="47"/>
      <c r="R856" s="313"/>
      <c r="S856" s="64"/>
      <c r="T856" s="302"/>
      <c r="U856"/>
      <c r="V856"/>
      <c r="W856"/>
      <c r="X856"/>
      <c r="Y856" s="275" t="s">
        <v>1338</v>
      </c>
      <c r="AA856" s="313" t="s">
        <v>1338</v>
      </c>
      <c r="AB856">
        <v>2450</v>
      </c>
      <c r="AD856" s="313"/>
    </row>
    <row r="857" spans="2:30">
      <c r="B857" s="26"/>
      <c r="C857" s="63" t="s">
        <v>126</v>
      </c>
      <c r="D857" s="63" t="s">
        <v>301</v>
      </c>
      <c r="E857" s="313">
        <v>4.75</v>
      </c>
      <c r="F857" s="313">
        <v>1.5625</v>
      </c>
      <c r="G857" s="313">
        <v>1</v>
      </c>
      <c r="H857" s="313">
        <v>6.75</v>
      </c>
      <c r="I857" s="313">
        <v>3.5625</v>
      </c>
      <c r="J857" s="41" t="s">
        <v>302</v>
      </c>
      <c r="K857" s="313">
        <v>10.6875</v>
      </c>
      <c r="L857" s="313">
        <v>6.75</v>
      </c>
      <c r="M857" s="313">
        <v>3</v>
      </c>
      <c r="N857" s="313">
        <v>2451</v>
      </c>
      <c r="O857" s="41" t="s">
        <v>1338</v>
      </c>
      <c r="P857"/>
      <c r="Q857" s="41"/>
      <c r="R857" s="313"/>
      <c r="S857" s="63"/>
      <c r="T857" s="303"/>
      <c r="U857"/>
      <c r="V857"/>
      <c r="W857"/>
      <c r="X857"/>
      <c r="Y857" s="275" t="s">
        <v>1338</v>
      </c>
      <c r="AA857" s="313" t="s">
        <v>1338</v>
      </c>
      <c r="AB857">
        <v>2451</v>
      </c>
      <c r="AD857" s="313"/>
    </row>
    <row r="858" spans="2:30">
      <c r="B858" s="26"/>
      <c r="C858" s="64" t="s">
        <v>125</v>
      </c>
      <c r="D858" s="64" t="s">
        <v>306</v>
      </c>
      <c r="E858" s="313">
        <v>4.875</v>
      </c>
      <c r="F858" s="313">
        <v>1.6875</v>
      </c>
      <c r="G858" s="313">
        <v>0.75</v>
      </c>
      <c r="H858" s="313">
        <v>6.375</v>
      </c>
      <c r="I858" s="313">
        <v>3.1875</v>
      </c>
      <c r="J858" s="47" t="s">
        <v>302</v>
      </c>
      <c r="K858" s="313">
        <v>9.5625</v>
      </c>
      <c r="L858" s="313">
        <v>6.375</v>
      </c>
      <c r="M858" s="313">
        <v>3</v>
      </c>
      <c r="N858" s="313">
        <v>2451</v>
      </c>
      <c r="O858" s="47" t="s">
        <v>1338</v>
      </c>
      <c r="P858"/>
      <c r="Q858" s="47"/>
      <c r="R858" s="313"/>
      <c r="S858" s="64"/>
      <c r="T858" s="302"/>
      <c r="U858"/>
      <c r="V858"/>
      <c r="W858"/>
      <c r="X858"/>
      <c r="Y858" s="275" t="s">
        <v>1338</v>
      </c>
      <c r="AA858" s="313" t="s">
        <v>1338</v>
      </c>
      <c r="AB858">
        <v>2451</v>
      </c>
      <c r="AD858" s="313"/>
    </row>
    <row r="859" spans="2:30">
      <c r="B859" s="26"/>
      <c r="C859" s="63" t="s">
        <v>128</v>
      </c>
      <c r="D859" s="63" t="s">
        <v>301</v>
      </c>
      <c r="E859" s="313">
        <v>7.8125</v>
      </c>
      <c r="F859" s="313">
        <v>1.5625</v>
      </c>
      <c r="G859" s="313">
        <v>0.8125</v>
      </c>
      <c r="H859" s="313">
        <v>9.4375</v>
      </c>
      <c r="I859" s="313">
        <v>3.1875</v>
      </c>
      <c r="J859" s="41" t="s">
        <v>302</v>
      </c>
      <c r="K859" s="313">
        <v>9.5625</v>
      </c>
      <c r="L859" s="313">
        <v>9.4375</v>
      </c>
      <c r="M859" s="313">
        <v>3</v>
      </c>
      <c r="N859" s="313">
        <v>2453</v>
      </c>
      <c r="O859" s="41" t="s">
        <v>1338</v>
      </c>
      <c r="P859"/>
      <c r="Q859" s="41"/>
      <c r="R859" s="313"/>
      <c r="S859" s="63"/>
      <c r="T859" s="303"/>
      <c r="U859"/>
      <c r="V859"/>
      <c r="W859"/>
      <c r="X859"/>
      <c r="Y859" s="275" t="s">
        <v>1338</v>
      </c>
      <c r="AA859" s="313" t="s">
        <v>1338</v>
      </c>
      <c r="AB859">
        <v>2453</v>
      </c>
      <c r="AD859" s="313"/>
    </row>
    <row r="860" spans="2:30">
      <c r="B860" s="26"/>
      <c r="C860" s="64" t="s">
        <v>127</v>
      </c>
      <c r="D860" s="64" t="s">
        <v>306</v>
      </c>
      <c r="E860" s="313">
        <v>7.9375</v>
      </c>
      <c r="F860" s="313">
        <v>1.6875</v>
      </c>
      <c r="G860" s="313">
        <v>0.5625</v>
      </c>
      <c r="H860" s="313">
        <v>9.0625</v>
      </c>
      <c r="I860" s="313">
        <v>2.8125</v>
      </c>
      <c r="J860" s="47" t="s">
        <v>302</v>
      </c>
      <c r="K860" s="313">
        <v>8.4375</v>
      </c>
      <c r="L860" s="313">
        <v>9.0625</v>
      </c>
      <c r="M860" s="313">
        <v>3</v>
      </c>
      <c r="N860" s="313">
        <v>2453</v>
      </c>
      <c r="O860" s="47" t="s">
        <v>1338</v>
      </c>
      <c r="P860"/>
      <c r="Q860" s="47"/>
      <c r="R860" s="313"/>
      <c r="S860" s="64"/>
      <c r="T860" s="302"/>
      <c r="U860"/>
      <c r="V860"/>
      <c r="W860"/>
      <c r="X860"/>
      <c r="Y860" s="275" t="s">
        <v>1338</v>
      </c>
      <c r="AA860" s="313" t="s">
        <v>1338</v>
      </c>
      <c r="AB860">
        <v>2453</v>
      </c>
      <c r="AD860" s="313"/>
    </row>
    <row r="861" spans="2:30">
      <c r="B861" s="26"/>
      <c r="C861" s="63" t="s">
        <v>130</v>
      </c>
      <c r="D861" s="63" t="s">
        <v>301</v>
      </c>
      <c r="E861" s="313">
        <v>5</v>
      </c>
      <c r="F861" s="313">
        <v>1.5625</v>
      </c>
      <c r="G861" s="313">
        <v>0.8125</v>
      </c>
      <c r="H861" s="313">
        <v>6.625</v>
      </c>
      <c r="I861" s="313">
        <v>3.1875</v>
      </c>
      <c r="J861" s="41" t="s">
        <v>302</v>
      </c>
      <c r="K861" s="313">
        <v>9.5625</v>
      </c>
      <c r="L861" s="313">
        <v>6.625</v>
      </c>
      <c r="M861" s="313">
        <v>3</v>
      </c>
      <c r="N861" s="313">
        <v>2454</v>
      </c>
      <c r="O861" s="41" t="s">
        <v>1338</v>
      </c>
      <c r="P861"/>
      <c r="Q861" s="41"/>
      <c r="R861" s="313"/>
      <c r="S861" s="63"/>
      <c r="T861" s="303"/>
      <c r="U861"/>
      <c r="V861"/>
      <c r="W861"/>
      <c r="X861"/>
      <c r="Y861" s="275" t="s">
        <v>1338</v>
      </c>
      <c r="AA861" s="313" t="s">
        <v>1338</v>
      </c>
      <c r="AB861">
        <v>2454</v>
      </c>
      <c r="AD861" s="313"/>
    </row>
    <row r="862" spans="2:30">
      <c r="B862" s="26"/>
      <c r="C862" s="64" t="s">
        <v>129</v>
      </c>
      <c r="D862" s="64" t="s">
        <v>306</v>
      </c>
      <c r="E862" s="313">
        <v>5.125</v>
      </c>
      <c r="F862" s="313">
        <v>1.6875</v>
      </c>
      <c r="G862" s="313">
        <v>0.625</v>
      </c>
      <c r="H862" s="313">
        <v>6.375</v>
      </c>
      <c r="I862" s="313">
        <v>2.9375</v>
      </c>
      <c r="J862" s="47" t="s">
        <v>302</v>
      </c>
      <c r="K862" s="313">
        <v>8.8125</v>
      </c>
      <c r="L862" s="313">
        <v>6.375</v>
      </c>
      <c r="M862" s="313">
        <v>3</v>
      </c>
      <c r="N862" s="313">
        <v>2454</v>
      </c>
      <c r="O862" s="47" t="s">
        <v>1338</v>
      </c>
      <c r="P862"/>
      <c r="Q862" s="47"/>
      <c r="R862" s="313"/>
      <c r="S862" s="64"/>
      <c r="T862" s="302"/>
      <c r="U862"/>
      <c r="V862"/>
      <c r="W862"/>
      <c r="X862"/>
      <c r="Y862" s="275" t="s">
        <v>1338</v>
      </c>
      <c r="AA862" s="313" t="s">
        <v>1338</v>
      </c>
      <c r="AB862">
        <v>2454</v>
      </c>
      <c r="AD862" s="313"/>
    </row>
    <row r="863" spans="2:30">
      <c r="B863" s="26"/>
      <c r="C863" s="63" t="s">
        <v>131</v>
      </c>
      <c r="D863" s="63" t="s">
        <v>301</v>
      </c>
      <c r="E863" s="313">
        <v>6.25</v>
      </c>
      <c r="F863" s="313">
        <v>1.375</v>
      </c>
      <c r="G863" s="313">
        <v>0.75</v>
      </c>
      <c r="H863" s="313">
        <v>7.75</v>
      </c>
      <c r="I863" s="313">
        <v>2.875</v>
      </c>
      <c r="J863" s="41" t="s">
        <v>302</v>
      </c>
      <c r="K863" s="313">
        <v>8.625</v>
      </c>
      <c r="L863" s="313">
        <v>7.75</v>
      </c>
      <c r="M863" s="313">
        <v>3</v>
      </c>
      <c r="N863" s="313">
        <v>2461</v>
      </c>
      <c r="O863" s="41" t="s">
        <v>1338</v>
      </c>
      <c r="P863"/>
      <c r="Q863" s="41"/>
      <c r="R863" s="313"/>
      <c r="S863" s="63"/>
      <c r="T863" s="303"/>
      <c r="U863"/>
      <c r="V863"/>
      <c r="W863"/>
      <c r="X863"/>
      <c r="Y863" s="275" t="s">
        <v>1338</v>
      </c>
      <c r="AA863" s="313" t="s">
        <v>1338</v>
      </c>
      <c r="AB863">
        <v>2461</v>
      </c>
      <c r="AD863" s="313"/>
    </row>
    <row r="864" spans="2:30">
      <c r="B864" s="26"/>
      <c r="C864" s="64" t="s">
        <v>132</v>
      </c>
      <c r="D864" s="64" t="s">
        <v>306</v>
      </c>
      <c r="E864" s="313">
        <v>6.375</v>
      </c>
      <c r="F864" s="313">
        <v>1.5</v>
      </c>
      <c r="G864" s="313">
        <v>0.5625</v>
      </c>
      <c r="H864" s="313">
        <v>7.5</v>
      </c>
      <c r="I864" s="313">
        <v>2.625</v>
      </c>
      <c r="J864" s="47" t="s">
        <v>302</v>
      </c>
      <c r="K864" s="313">
        <v>7.875</v>
      </c>
      <c r="L864" s="313">
        <v>7.5</v>
      </c>
      <c r="M864" s="313">
        <v>3</v>
      </c>
      <c r="N864" s="313">
        <v>2461</v>
      </c>
      <c r="O864" s="47" t="s">
        <v>1338</v>
      </c>
      <c r="P864"/>
      <c r="Q864" s="47"/>
      <c r="R864" s="313"/>
      <c r="S864" s="64"/>
      <c r="T864" s="302"/>
      <c r="U864"/>
      <c r="V864"/>
      <c r="W864"/>
      <c r="X864"/>
      <c r="Y864" s="275" t="s">
        <v>1338</v>
      </c>
      <c r="AA864" s="313" t="s">
        <v>1338</v>
      </c>
      <c r="AB864">
        <v>2461</v>
      </c>
      <c r="AD864" s="313"/>
    </row>
    <row r="865" spans="2:30">
      <c r="B865" s="26"/>
      <c r="C865" s="63" t="s">
        <v>43</v>
      </c>
      <c r="D865" s="63" t="s">
        <v>301</v>
      </c>
      <c r="E865" s="313">
        <v>3.5</v>
      </c>
      <c r="F865" s="313">
        <v>3.5</v>
      </c>
      <c r="G865" s="313">
        <v>1</v>
      </c>
      <c r="H865" s="313">
        <v>5.5</v>
      </c>
      <c r="I865" s="313">
        <v>5.5</v>
      </c>
      <c r="J865" s="41" t="s">
        <v>318</v>
      </c>
      <c r="K865" s="313">
        <v>30.666699999999999</v>
      </c>
      <c r="L865" s="313">
        <v>27.3611</v>
      </c>
      <c r="M865" s="313">
        <v>30</v>
      </c>
      <c r="N865" s="313">
        <v>2166</v>
      </c>
      <c r="O865" s="41" t="s">
        <v>269</v>
      </c>
      <c r="P865">
        <v>44389</v>
      </c>
      <c r="Q865" s="41"/>
      <c r="R865" s="313"/>
      <c r="S865" s="63"/>
      <c r="T865" s="303"/>
      <c r="U865"/>
      <c r="V865"/>
      <c r="W865"/>
      <c r="X865"/>
      <c r="Y865" s="275" t="s">
        <v>269</v>
      </c>
      <c r="AA865" s="313" t="s">
        <v>269</v>
      </c>
      <c r="AD865" s="313"/>
    </row>
    <row r="866" spans="2:30">
      <c r="B866" s="26"/>
      <c r="C866" s="64" t="s">
        <v>44</v>
      </c>
      <c r="D866" s="64" t="s">
        <v>306</v>
      </c>
      <c r="E866" s="313">
        <v>3.625</v>
      </c>
      <c r="F866" s="313">
        <v>3.625</v>
      </c>
      <c r="G866" s="313">
        <v>0.5625</v>
      </c>
      <c r="H866" s="313">
        <v>4.75</v>
      </c>
      <c r="I866" s="313">
        <v>4.75</v>
      </c>
      <c r="J866" s="47" t="s">
        <v>318</v>
      </c>
      <c r="K866" s="313">
        <v>30.75</v>
      </c>
      <c r="L866" s="313">
        <v>27.5</v>
      </c>
      <c r="M866" s="313">
        <v>30</v>
      </c>
      <c r="N866" s="313">
        <v>2166</v>
      </c>
      <c r="O866" s="47" t="s">
        <v>269</v>
      </c>
      <c r="P866">
        <v>44389</v>
      </c>
      <c r="Q866" s="47"/>
      <c r="R866" s="313"/>
      <c r="S866" s="64"/>
      <c r="T866" s="302"/>
      <c r="U866"/>
      <c r="V866"/>
      <c r="W866"/>
      <c r="X866"/>
      <c r="Y866" s="275" t="s">
        <v>269</v>
      </c>
      <c r="AA866" s="313" t="s">
        <v>269</v>
      </c>
      <c r="AD866" s="313"/>
    </row>
    <row r="867" spans="2:30">
      <c r="B867" s="26"/>
      <c r="C867" s="63" t="s">
        <v>134</v>
      </c>
      <c r="D867" s="63" t="s">
        <v>301</v>
      </c>
      <c r="E867" s="313">
        <v>6.25</v>
      </c>
      <c r="F867" s="313">
        <v>6.25</v>
      </c>
      <c r="G867" s="313">
        <v>2</v>
      </c>
      <c r="H867" s="313">
        <v>10.25</v>
      </c>
      <c r="I867" s="313">
        <v>10.25</v>
      </c>
      <c r="J867" s="41" t="s">
        <v>302</v>
      </c>
      <c r="K867" s="313">
        <v>10.25</v>
      </c>
      <c r="L867" s="313">
        <v>10.25</v>
      </c>
      <c r="M867" s="313">
        <v>1</v>
      </c>
      <c r="N867" s="313">
        <v>2474</v>
      </c>
      <c r="O867" s="41" t="s">
        <v>1338</v>
      </c>
      <c r="P867"/>
      <c r="Q867" s="41"/>
      <c r="R867" s="313"/>
      <c r="S867" s="63"/>
      <c r="T867" s="303"/>
      <c r="U867"/>
      <c r="V867"/>
      <c r="W867"/>
      <c r="X867"/>
      <c r="Y867" s="275" t="s">
        <v>1338</v>
      </c>
      <c r="AA867" s="313" t="s">
        <v>1338</v>
      </c>
      <c r="AB867">
        <v>2474</v>
      </c>
      <c r="AC867" t="s">
        <v>2855</v>
      </c>
      <c r="AD867" s="313" t="s">
        <v>5644</v>
      </c>
    </row>
    <row r="868" spans="2:30">
      <c r="B868" s="26"/>
      <c r="C868" s="64" t="s">
        <v>172</v>
      </c>
      <c r="D868" s="64" t="s">
        <v>306</v>
      </c>
      <c r="E868" s="313">
        <v>6.375</v>
      </c>
      <c r="F868" s="313">
        <v>6.375</v>
      </c>
      <c r="G868" s="313">
        <v>1.125</v>
      </c>
      <c r="H868" s="313">
        <v>8.625</v>
      </c>
      <c r="I868" s="313">
        <v>8.625</v>
      </c>
      <c r="J868" s="47" t="s">
        <v>302</v>
      </c>
      <c r="K868" s="313">
        <v>8.625</v>
      </c>
      <c r="L868" s="313">
        <v>8.625</v>
      </c>
      <c r="M868" s="313">
        <v>1</v>
      </c>
      <c r="N868" s="313">
        <v>2474</v>
      </c>
      <c r="O868" s="47" t="s">
        <v>1338</v>
      </c>
      <c r="P868"/>
      <c r="Q868" s="47"/>
      <c r="R868" s="313"/>
      <c r="S868" s="64"/>
      <c r="T868" s="302"/>
      <c r="U868"/>
      <c r="V868"/>
      <c r="W868"/>
      <c r="X868"/>
      <c r="Y868" s="275" t="s">
        <v>1338</v>
      </c>
      <c r="AA868" s="313" t="s">
        <v>1338</v>
      </c>
      <c r="AB868">
        <v>2474</v>
      </c>
      <c r="AC868" t="s">
        <v>2855</v>
      </c>
      <c r="AD868" s="313" t="s">
        <v>5644</v>
      </c>
    </row>
    <row r="869" spans="2:30">
      <c r="B869" s="26"/>
      <c r="C869" s="63" t="s">
        <v>882</v>
      </c>
      <c r="D869" s="63" t="s">
        <v>262</v>
      </c>
      <c r="E869" s="313">
        <v>14.375</v>
      </c>
      <c r="F869" s="313">
        <v>5.25</v>
      </c>
      <c r="G869" s="313">
        <v>1E-3</v>
      </c>
      <c r="H869" s="313">
        <v>14.377000000000001</v>
      </c>
      <c r="I869" s="313">
        <v>5.2519999999999998</v>
      </c>
      <c r="J869" s="41" t="s">
        <v>302</v>
      </c>
      <c r="K869" s="313">
        <v>14.377000000000001</v>
      </c>
      <c r="L869" s="313">
        <v>10.504</v>
      </c>
      <c r="M869" s="313">
        <v>2</v>
      </c>
      <c r="N869" s="313">
        <v>2487</v>
      </c>
      <c r="O869" s="41" t="s">
        <v>1338</v>
      </c>
      <c r="P869"/>
      <c r="Q869" s="41"/>
      <c r="R869" s="313"/>
      <c r="S869" s="63"/>
      <c r="T869" s="303"/>
      <c r="U869"/>
      <c r="V869"/>
      <c r="W869"/>
      <c r="X869"/>
      <c r="Y869" s="275" t="s">
        <v>1338</v>
      </c>
      <c r="AA869" s="313" t="s">
        <v>1338</v>
      </c>
      <c r="AB869">
        <v>2487</v>
      </c>
      <c r="AD869" s="313"/>
    </row>
    <row r="870" spans="2:30">
      <c r="B870" s="26"/>
      <c r="C870" s="64" t="s">
        <v>142</v>
      </c>
      <c r="D870" s="64" t="s">
        <v>306</v>
      </c>
      <c r="E870" s="313">
        <v>6.625</v>
      </c>
      <c r="F870" s="313">
        <v>5.125</v>
      </c>
      <c r="G870" s="313">
        <v>2.125</v>
      </c>
      <c r="H870" s="313">
        <v>10.875</v>
      </c>
      <c r="I870" s="313">
        <v>9.375</v>
      </c>
      <c r="J870" s="47" t="s">
        <v>302</v>
      </c>
      <c r="K870" s="313">
        <v>9.375</v>
      </c>
      <c r="L870" s="313">
        <v>10.875</v>
      </c>
      <c r="M870" s="313">
        <v>1</v>
      </c>
      <c r="N870" s="313">
        <v>2490</v>
      </c>
      <c r="O870" s="47" t="s">
        <v>1338</v>
      </c>
      <c r="P870"/>
      <c r="Q870" s="47"/>
      <c r="R870" s="313"/>
      <c r="S870" s="64"/>
      <c r="T870" s="302"/>
      <c r="U870"/>
      <c r="V870"/>
      <c r="W870"/>
      <c r="X870"/>
      <c r="Y870" s="275" t="s">
        <v>1338</v>
      </c>
      <c r="AA870" s="313" t="s">
        <v>1338</v>
      </c>
      <c r="AB870">
        <v>2490</v>
      </c>
      <c r="AD870" s="313"/>
    </row>
    <row r="871" spans="2:30">
      <c r="B871" s="26"/>
      <c r="C871" s="63" t="s">
        <v>143</v>
      </c>
      <c r="D871" s="63" t="s">
        <v>301</v>
      </c>
      <c r="E871" s="313">
        <v>6.5</v>
      </c>
      <c r="F871" s="313">
        <v>5</v>
      </c>
      <c r="G871" s="313">
        <v>2.125</v>
      </c>
      <c r="H871" s="313">
        <v>10.75</v>
      </c>
      <c r="I871" s="313">
        <v>9.25</v>
      </c>
      <c r="J871" s="41" t="s">
        <v>302</v>
      </c>
      <c r="K871" s="313">
        <v>9.25</v>
      </c>
      <c r="L871" s="313">
        <v>10.75</v>
      </c>
      <c r="M871" s="313">
        <v>1</v>
      </c>
      <c r="N871" s="313">
        <v>2490</v>
      </c>
      <c r="O871" s="41" t="s">
        <v>1338</v>
      </c>
      <c r="P871"/>
      <c r="Q871" s="41"/>
      <c r="R871" s="313"/>
      <c r="S871" s="63"/>
      <c r="T871" s="303"/>
      <c r="U871"/>
      <c r="V871"/>
      <c r="W871"/>
      <c r="X871"/>
      <c r="Y871" s="275" t="s">
        <v>1338</v>
      </c>
      <c r="AA871" s="313" t="s">
        <v>1338</v>
      </c>
      <c r="AB871">
        <v>2490</v>
      </c>
      <c r="AD871" s="313"/>
    </row>
    <row r="872" spans="2:30">
      <c r="B872" s="26"/>
      <c r="C872" s="64" t="s">
        <v>150</v>
      </c>
      <c r="D872" s="64" t="s">
        <v>306</v>
      </c>
      <c r="E872" s="313">
        <v>10.25</v>
      </c>
      <c r="F872" s="313">
        <v>5.3125</v>
      </c>
      <c r="G872" s="313">
        <v>0.875</v>
      </c>
      <c r="H872" s="313">
        <v>12</v>
      </c>
      <c r="I872" s="313">
        <v>7.0625</v>
      </c>
      <c r="J872" s="47" t="s">
        <v>302</v>
      </c>
      <c r="K872" s="313">
        <v>7.0625</v>
      </c>
      <c r="L872" s="313">
        <v>12</v>
      </c>
      <c r="M872" s="313">
        <v>1</v>
      </c>
      <c r="N872" s="313">
        <v>2503</v>
      </c>
      <c r="O872" s="47" t="s">
        <v>1338</v>
      </c>
      <c r="P872"/>
      <c r="Q872" s="47"/>
      <c r="R872" s="313"/>
      <c r="S872" s="64"/>
      <c r="T872" s="302"/>
      <c r="U872"/>
      <c r="V872"/>
      <c r="W872"/>
      <c r="X872"/>
      <c r="Y872" s="275" t="s">
        <v>1338</v>
      </c>
      <c r="AA872" s="313" t="s">
        <v>1338</v>
      </c>
      <c r="AB872">
        <v>2503</v>
      </c>
      <c r="AD872" s="313"/>
    </row>
    <row r="873" spans="2:30">
      <c r="B873" s="26"/>
      <c r="C873" s="63" t="s">
        <v>151</v>
      </c>
      <c r="D873" s="63" t="s">
        <v>301</v>
      </c>
      <c r="E873" s="313">
        <v>10.125</v>
      </c>
      <c r="F873" s="313">
        <v>5.1875</v>
      </c>
      <c r="G873" s="313">
        <v>1</v>
      </c>
      <c r="H873" s="313">
        <v>12.125</v>
      </c>
      <c r="I873" s="313">
        <v>7.1875</v>
      </c>
      <c r="J873" s="41" t="s">
        <v>302</v>
      </c>
      <c r="K873" s="313">
        <v>7.1875</v>
      </c>
      <c r="L873" s="313">
        <v>12.125</v>
      </c>
      <c r="M873" s="313">
        <v>1</v>
      </c>
      <c r="N873" s="313">
        <v>2503</v>
      </c>
      <c r="O873" s="41" t="s">
        <v>1338</v>
      </c>
      <c r="P873"/>
      <c r="Q873" s="41"/>
      <c r="R873" s="313"/>
      <c r="S873" s="63"/>
      <c r="T873" s="303"/>
      <c r="U873"/>
      <c r="V873"/>
      <c r="W873"/>
      <c r="X873"/>
      <c r="Y873" s="275" t="s">
        <v>1338</v>
      </c>
      <c r="AA873" s="313" t="s">
        <v>1338</v>
      </c>
      <c r="AB873">
        <v>2503</v>
      </c>
      <c r="AD873" s="313"/>
    </row>
    <row r="874" spans="2:30">
      <c r="B874" s="26"/>
      <c r="C874" s="64" t="s">
        <v>152</v>
      </c>
      <c r="D874" s="64" t="s">
        <v>306</v>
      </c>
      <c r="E874" s="313">
        <v>7.25</v>
      </c>
      <c r="F874" s="313">
        <v>4.125</v>
      </c>
      <c r="G874" s="313">
        <v>0.75</v>
      </c>
      <c r="H874" s="313">
        <v>8.75</v>
      </c>
      <c r="I874" s="313">
        <v>5.625</v>
      </c>
      <c r="J874" s="47" t="s">
        <v>302</v>
      </c>
      <c r="K874" s="313">
        <v>5.625</v>
      </c>
      <c r="L874" s="313">
        <v>8.75</v>
      </c>
      <c r="M874" s="313">
        <v>1</v>
      </c>
      <c r="N874" s="313">
        <v>2504</v>
      </c>
      <c r="O874" s="47" t="s">
        <v>1338</v>
      </c>
      <c r="P874"/>
      <c r="Q874" s="47"/>
      <c r="R874" s="313"/>
      <c r="S874" s="64"/>
      <c r="T874" s="302"/>
      <c r="U874"/>
      <c r="V874"/>
      <c r="W874"/>
      <c r="X874"/>
      <c r="Y874" s="275" t="s">
        <v>1338</v>
      </c>
      <c r="AA874" s="313" t="s">
        <v>1338</v>
      </c>
      <c r="AB874">
        <v>2504</v>
      </c>
      <c r="AC874" t="s">
        <v>2899</v>
      </c>
      <c r="AD874" s="313" t="s">
        <v>5649</v>
      </c>
    </row>
    <row r="875" spans="2:30">
      <c r="B875" s="26"/>
      <c r="C875" s="64" t="s">
        <v>155</v>
      </c>
      <c r="D875" s="64" t="s">
        <v>301</v>
      </c>
      <c r="E875" s="313">
        <v>7.125</v>
      </c>
      <c r="F875" s="313">
        <v>4</v>
      </c>
      <c r="G875" s="313">
        <v>1.125</v>
      </c>
      <c r="H875" s="313">
        <v>9.375</v>
      </c>
      <c r="I875" s="313">
        <v>6.25</v>
      </c>
      <c r="J875" s="47" t="s">
        <v>302</v>
      </c>
      <c r="K875" s="313">
        <v>6.25</v>
      </c>
      <c r="L875" s="313">
        <v>9.375</v>
      </c>
      <c r="M875" s="313">
        <v>1</v>
      </c>
      <c r="N875" s="313">
        <v>2504</v>
      </c>
      <c r="O875" s="47" t="s">
        <v>1338</v>
      </c>
      <c r="P875"/>
      <c r="Q875" s="47"/>
      <c r="R875" s="313"/>
      <c r="S875" s="64"/>
      <c r="T875" s="302"/>
      <c r="U875"/>
      <c r="V875"/>
      <c r="W875"/>
      <c r="X875"/>
      <c r="Y875" s="275" t="s">
        <v>1338</v>
      </c>
      <c r="AA875" s="313" t="s">
        <v>1338</v>
      </c>
      <c r="AB875">
        <v>2504</v>
      </c>
      <c r="AC875" t="s">
        <v>2899</v>
      </c>
      <c r="AD875" s="313" t="s">
        <v>5649</v>
      </c>
    </row>
    <row r="876" spans="2:30">
      <c r="B876" s="26"/>
      <c r="C876" s="63" t="s">
        <v>156</v>
      </c>
      <c r="D876" s="63" t="s">
        <v>306</v>
      </c>
      <c r="E876" s="313">
        <v>10.5</v>
      </c>
      <c r="F876" s="313">
        <v>5.375</v>
      </c>
      <c r="G876" s="313">
        <v>0.75</v>
      </c>
      <c r="H876" s="313">
        <v>12</v>
      </c>
      <c r="I876" s="313">
        <v>6.875</v>
      </c>
      <c r="J876" s="41" t="s">
        <v>302</v>
      </c>
      <c r="K876" s="313">
        <v>6.875</v>
      </c>
      <c r="L876" s="313">
        <v>12</v>
      </c>
      <c r="M876" s="313">
        <v>1</v>
      </c>
      <c r="N876" s="313">
        <v>2505</v>
      </c>
      <c r="O876" s="41" t="s">
        <v>1338</v>
      </c>
      <c r="P876"/>
      <c r="Q876" s="41"/>
      <c r="R876" s="313"/>
      <c r="S876" s="63"/>
      <c r="T876" s="303"/>
      <c r="U876"/>
      <c r="V876"/>
      <c r="W876"/>
      <c r="X876"/>
      <c r="Y876" s="275" t="s">
        <v>1338</v>
      </c>
      <c r="AA876" s="313" t="s">
        <v>1338</v>
      </c>
      <c r="AB876">
        <v>2505</v>
      </c>
      <c r="AD876" s="313"/>
    </row>
    <row r="877" spans="2:30">
      <c r="B877" s="26"/>
      <c r="C877" s="64" t="s">
        <v>157</v>
      </c>
      <c r="D877" s="64" t="s">
        <v>301</v>
      </c>
      <c r="E877" s="313">
        <v>10.375</v>
      </c>
      <c r="F877" s="313">
        <v>5.25</v>
      </c>
      <c r="G877" s="313">
        <v>1.875</v>
      </c>
      <c r="H877" s="313">
        <v>14.125</v>
      </c>
      <c r="I877" s="313">
        <v>9</v>
      </c>
      <c r="J877" s="47" t="s">
        <v>302</v>
      </c>
      <c r="K877" s="313">
        <v>9</v>
      </c>
      <c r="L877" s="313">
        <v>14.125</v>
      </c>
      <c r="M877" s="313">
        <v>1</v>
      </c>
      <c r="N877" s="313">
        <v>2505</v>
      </c>
      <c r="O877" s="47" t="s">
        <v>1338</v>
      </c>
      <c r="P877"/>
      <c r="Q877" s="47"/>
      <c r="R877" s="313"/>
      <c r="S877" s="64"/>
      <c r="T877" s="302"/>
      <c r="U877"/>
      <c r="V877"/>
      <c r="W877"/>
      <c r="X877"/>
      <c r="Y877" s="275" t="s">
        <v>1338</v>
      </c>
      <c r="AA877" s="313" t="s">
        <v>1338</v>
      </c>
      <c r="AB877">
        <v>2505</v>
      </c>
      <c r="AD877" s="313"/>
    </row>
    <row r="878" spans="2:30">
      <c r="B878" s="26"/>
      <c r="C878" s="63" t="s">
        <v>148</v>
      </c>
      <c r="D878" s="63" t="s">
        <v>306</v>
      </c>
      <c r="E878" s="313">
        <v>8.25</v>
      </c>
      <c r="F878" s="313">
        <v>4.1875</v>
      </c>
      <c r="G878" s="313">
        <v>1.375</v>
      </c>
      <c r="H878" s="313">
        <v>11</v>
      </c>
      <c r="I878" s="313">
        <v>6.9375</v>
      </c>
      <c r="J878" s="41" t="s">
        <v>302</v>
      </c>
      <c r="K878" s="313">
        <v>6.9375</v>
      </c>
      <c r="L878" s="313">
        <v>11</v>
      </c>
      <c r="M878" s="313">
        <v>1</v>
      </c>
      <c r="N878" s="313">
        <v>2506</v>
      </c>
      <c r="O878" s="41" t="s">
        <v>1338</v>
      </c>
      <c r="P878"/>
      <c r="Q878" s="41"/>
      <c r="R878" s="313"/>
      <c r="S878" s="63"/>
      <c r="T878" s="303"/>
      <c r="U878"/>
      <c r="V878"/>
      <c r="W878"/>
      <c r="X878"/>
      <c r="Y878" s="275" t="s">
        <v>1338</v>
      </c>
      <c r="AA878" s="313" t="s">
        <v>1338</v>
      </c>
      <c r="AB878">
        <v>2506</v>
      </c>
      <c r="AD878" s="313"/>
    </row>
    <row r="879" spans="2:30">
      <c r="B879" s="26"/>
      <c r="C879" s="64" t="s">
        <v>149</v>
      </c>
      <c r="D879" s="64" t="s">
        <v>301</v>
      </c>
      <c r="E879" s="313">
        <v>8.125</v>
      </c>
      <c r="F879" s="313">
        <v>4.0625</v>
      </c>
      <c r="G879" s="313">
        <v>1.5</v>
      </c>
      <c r="H879" s="313">
        <v>11.125</v>
      </c>
      <c r="I879" s="313">
        <v>7.0625</v>
      </c>
      <c r="J879" s="47" t="s">
        <v>302</v>
      </c>
      <c r="K879" s="313">
        <v>7.0625</v>
      </c>
      <c r="L879" s="313">
        <v>11.125</v>
      </c>
      <c r="M879" s="313">
        <v>1</v>
      </c>
      <c r="N879" s="313">
        <v>2506</v>
      </c>
      <c r="O879" s="47" t="s">
        <v>1338</v>
      </c>
      <c r="P879"/>
      <c r="Q879" s="47"/>
      <c r="R879" s="313"/>
      <c r="S879" s="64"/>
      <c r="T879" s="302"/>
      <c r="U879"/>
      <c r="V879"/>
      <c r="W879"/>
      <c r="X879"/>
      <c r="Y879" s="275" t="s">
        <v>1338</v>
      </c>
      <c r="AA879" s="313" t="s">
        <v>1338</v>
      </c>
      <c r="AB879">
        <v>2506</v>
      </c>
      <c r="AD879" s="313"/>
    </row>
    <row r="880" spans="2:30">
      <c r="B880" s="26"/>
      <c r="C880" s="63" t="s">
        <v>161</v>
      </c>
      <c r="D880" s="63" t="s">
        <v>306</v>
      </c>
      <c r="E880" s="313">
        <v>2.375</v>
      </c>
      <c r="F880" s="313">
        <v>2.375</v>
      </c>
      <c r="G880" s="313">
        <v>1.5</v>
      </c>
      <c r="H880" s="313">
        <v>5.375</v>
      </c>
      <c r="I880" s="313">
        <v>5.375</v>
      </c>
      <c r="J880" s="41" t="s">
        <v>302</v>
      </c>
      <c r="K880" s="313">
        <v>10.75</v>
      </c>
      <c r="L880" s="313">
        <v>10.75</v>
      </c>
      <c r="M880" s="313">
        <v>4</v>
      </c>
      <c r="N880" s="313">
        <v>2511</v>
      </c>
      <c r="O880" s="41" t="s">
        <v>1338</v>
      </c>
      <c r="P880"/>
      <c r="Q880" s="41"/>
      <c r="R880" s="313"/>
      <c r="S880" s="63"/>
      <c r="T880" s="303"/>
      <c r="U880"/>
      <c r="V880"/>
      <c r="W880"/>
      <c r="X880"/>
      <c r="Y880" s="275" t="s">
        <v>1338</v>
      </c>
      <c r="AA880" s="313" t="s">
        <v>1338</v>
      </c>
      <c r="AB880">
        <v>2511</v>
      </c>
      <c r="AD880" s="313"/>
    </row>
    <row r="881" spans="2:30">
      <c r="B881" s="26"/>
      <c r="C881" s="64" t="s">
        <v>160</v>
      </c>
      <c r="D881" s="64" t="s">
        <v>301</v>
      </c>
      <c r="E881" s="313">
        <v>2.25</v>
      </c>
      <c r="F881" s="313">
        <v>2.25</v>
      </c>
      <c r="G881" s="313">
        <v>1.5</v>
      </c>
      <c r="H881" s="313">
        <v>5.25</v>
      </c>
      <c r="I881" s="313">
        <v>5.25</v>
      </c>
      <c r="J881" s="47" t="s">
        <v>302</v>
      </c>
      <c r="K881" s="313">
        <v>10.5</v>
      </c>
      <c r="L881" s="313">
        <v>10.5</v>
      </c>
      <c r="M881" s="313">
        <v>4</v>
      </c>
      <c r="N881" s="313">
        <v>2511</v>
      </c>
      <c r="O881" s="47" t="s">
        <v>1338</v>
      </c>
      <c r="P881"/>
      <c r="Q881" s="47"/>
      <c r="R881" s="313"/>
      <c r="S881" s="64"/>
      <c r="T881" s="302"/>
      <c r="U881"/>
      <c r="V881"/>
      <c r="W881"/>
      <c r="X881"/>
      <c r="Y881" s="275" t="s">
        <v>1338</v>
      </c>
      <c r="AA881" s="313" t="s">
        <v>1338</v>
      </c>
      <c r="AB881">
        <v>2511</v>
      </c>
      <c r="AD881" s="313"/>
    </row>
    <row r="882" spans="2:30">
      <c r="B882" s="26"/>
      <c r="C882" s="63" t="s">
        <v>218</v>
      </c>
      <c r="D882" s="63" t="s">
        <v>306</v>
      </c>
      <c r="E882" s="313">
        <v>4.125</v>
      </c>
      <c r="F882" s="313">
        <v>2</v>
      </c>
      <c r="G882" s="313">
        <v>1.0625</v>
      </c>
      <c r="H882" s="313">
        <v>6.25</v>
      </c>
      <c r="I882" s="313">
        <v>4.125</v>
      </c>
      <c r="J882" s="41" t="s">
        <v>302</v>
      </c>
      <c r="K882" s="313">
        <v>6.25</v>
      </c>
      <c r="L882" s="313">
        <v>4.125</v>
      </c>
      <c r="M882" s="313">
        <v>1</v>
      </c>
      <c r="N882" s="313">
        <v>2514</v>
      </c>
      <c r="O882" s="41" t="s">
        <v>1338</v>
      </c>
      <c r="P882"/>
      <c r="Q882" s="41"/>
      <c r="R882" s="313"/>
      <c r="S882" s="63"/>
      <c r="T882" s="303"/>
      <c r="U882"/>
      <c r="V882"/>
      <c r="W882"/>
      <c r="X882"/>
      <c r="Y882" s="275" t="s">
        <v>1338</v>
      </c>
      <c r="AA882" s="313" t="s">
        <v>1338</v>
      </c>
      <c r="AB882">
        <v>2514</v>
      </c>
      <c r="AD882" s="313"/>
    </row>
    <row r="883" spans="2:30">
      <c r="B883" s="26"/>
      <c r="C883" s="64" t="s">
        <v>222</v>
      </c>
      <c r="D883" s="64" t="s">
        <v>301</v>
      </c>
      <c r="E883" s="313">
        <v>4</v>
      </c>
      <c r="F883" s="313">
        <v>1.875</v>
      </c>
      <c r="G883" s="313">
        <v>0.75</v>
      </c>
      <c r="H883" s="313">
        <v>5.5</v>
      </c>
      <c r="I883" s="313">
        <v>3.375</v>
      </c>
      <c r="J883" s="47" t="s">
        <v>302</v>
      </c>
      <c r="K883" s="313">
        <v>5.5</v>
      </c>
      <c r="L883" s="313">
        <v>3.375</v>
      </c>
      <c r="M883" s="313">
        <v>1</v>
      </c>
      <c r="N883" s="313">
        <v>2514</v>
      </c>
      <c r="O883" s="47" t="s">
        <v>1338</v>
      </c>
      <c r="P883"/>
      <c r="Q883" s="47"/>
      <c r="R883" s="313"/>
      <c r="S883" s="64"/>
      <c r="T883" s="302"/>
      <c r="U883"/>
      <c r="V883"/>
      <c r="W883"/>
      <c r="X883"/>
      <c r="Y883" s="275" t="s">
        <v>1338</v>
      </c>
      <c r="AA883" s="313" t="s">
        <v>1338</v>
      </c>
      <c r="AB883">
        <v>2514</v>
      </c>
      <c r="AD883" s="313"/>
    </row>
    <row r="884" spans="2:30">
      <c r="B884" s="26"/>
      <c r="C884" s="63" t="s">
        <v>165</v>
      </c>
      <c r="D884" s="63" t="s">
        <v>301</v>
      </c>
      <c r="E884" s="313">
        <v>4.75</v>
      </c>
      <c r="F884" s="313">
        <v>3.5625</v>
      </c>
      <c r="G884" s="313">
        <v>1.8125</v>
      </c>
      <c r="H884" s="313">
        <v>8.375</v>
      </c>
      <c r="I884" s="313">
        <v>7.1875</v>
      </c>
      <c r="J884" s="41" t="s">
        <v>302</v>
      </c>
      <c r="K884" s="313">
        <v>8.375</v>
      </c>
      <c r="L884" s="313">
        <v>14.375</v>
      </c>
      <c r="M884" s="313">
        <v>2</v>
      </c>
      <c r="N884" s="313">
        <v>2517</v>
      </c>
      <c r="O884" s="41" t="s">
        <v>1338</v>
      </c>
      <c r="P884"/>
      <c r="Q884" s="41"/>
      <c r="R884" s="313"/>
      <c r="S884" s="63"/>
      <c r="T884" s="303"/>
      <c r="U884"/>
      <c r="V884"/>
      <c r="W884"/>
      <c r="X884"/>
      <c r="Y884" s="275" t="s">
        <v>1338</v>
      </c>
      <c r="AA884" s="313" t="s">
        <v>1338</v>
      </c>
      <c r="AB884">
        <v>2517</v>
      </c>
      <c r="AD884" s="313"/>
    </row>
    <row r="885" spans="2:30">
      <c r="B885" s="26"/>
      <c r="C885" s="64" t="s">
        <v>165</v>
      </c>
      <c r="D885" s="64" t="s">
        <v>301</v>
      </c>
      <c r="E885" s="313">
        <v>4.75</v>
      </c>
      <c r="F885" s="313">
        <v>3.5625</v>
      </c>
      <c r="G885" s="313">
        <v>1.8125</v>
      </c>
      <c r="H885" s="313">
        <v>8.375</v>
      </c>
      <c r="I885" s="313">
        <v>7.1875</v>
      </c>
      <c r="J885" s="47" t="s">
        <v>302</v>
      </c>
      <c r="K885" s="313">
        <v>16.75</v>
      </c>
      <c r="L885" s="313">
        <v>14.375</v>
      </c>
      <c r="M885" s="313">
        <v>4</v>
      </c>
      <c r="N885" s="313">
        <v>2517</v>
      </c>
      <c r="O885" s="47" t="s">
        <v>1338</v>
      </c>
      <c r="P885"/>
      <c r="Q885" s="47"/>
      <c r="R885" s="313"/>
      <c r="S885" s="64"/>
      <c r="T885" s="302"/>
      <c r="U885"/>
      <c r="V885"/>
      <c r="W885"/>
      <c r="X885"/>
      <c r="Y885" s="275" t="s">
        <v>1338</v>
      </c>
      <c r="AA885" s="313" t="s">
        <v>1338</v>
      </c>
      <c r="AB885">
        <v>2517</v>
      </c>
      <c r="AD885" s="313"/>
    </row>
    <row r="886" spans="2:30">
      <c r="B886" s="26"/>
      <c r="C886" s="63" t="s">
        <v>166</v>
      </c>
      <c r="D886" s="63" t="s">
        <v>306</v>
      </c>
      <c r="E886" s="313">
        <v>2.125</v>
      </c>
      <c r="F886" s="313">
        <v>2.125</v>
      </c>
      <c r="G886" s="313">
        <v>1.625</v>
      </c>
      <c r="H886" s="313">
        <v>5.375</v>
      </c>
      <c r="I886" s="313">
        <v>5.375</v>
      </c>
      <c r="J886" s="41" t="s">
        <v>302</v>
      </c>
      <c r="K886" s="313">
        <v>10.75</v>
      </c>
      <c r="L886" s="313">
        <v>10.75</v>
      </c>
      <c r="M886" s="313">
        <v>4</v>
      </c>
      <c r="N886" s="313">
        <v>2520</v>
      </c>
      <c r="O886" s="41" t="s">
        <v>1338</v>
      </c>
      <c r="P886"/>
      <c r="Q886" s="41"/>
      <c r="R886" s="313"/>
      <c r="S886" s="63"/>
      <c r="T886" s="303"/>
      <c r="U886"/>
      <c r="V886"/>
      <c r="W886"/>
      <c r="X886"/>
      <c r="Y886" s="275" t="s">
        <v>1338</v>
      </c>
      <c r="AA886" s="313" t="s">
        <v>1338</v>
      </c>
      <c r="AB886">
        <v>2520</v>
      </c>
      <c r="AD886" s="313"/>
    </row>
    <row r="887" spans="2:30">
      <c r="B887" s="26"/>
      <c r="C887" s="64" t="s">
        <v>167</v>
      </c>
      <c r="D887" s="64" t="s">
        <v>301</v>
      </c>
      <c r="E887" s="313">
        <v>2</v>
      </c>
      <c r="F887" s="313">
        <v>2</v>
      </c>
      <c r="G887" s="313">
        <v>0.9375</v>
      </c>
      <c r="H887" s="313">
        <v>3.875</v>
      </c>
      <c r="I887" s="313">
        <v>3.875</v>
      </c>
      <c r="J887" s="47" t="s">
        <v>302</v>
      </c>
      <c r="K887" s="313">
        <v>7.75</v>
      </c>
      <c r="L887" s="313">
        <v>7.75</v>
      </c>
      <c r="M887" s="313">
        <v>4</v>
      </c>
      <c r="N887" s="313">
        <v>2520</v>
      </c>
      <c r="O887" s="47" t="s">
        <v>1338</v>
      </c>
      <c r="P887"/>
      <c r="Q887" s="47"/>
      <c r="R887" s="313"/>
      <c r="S887" s="64"/>
      <c r="T887" s="302"/>
      <c r="U887"/>
      <c r="V887"/>
      <c r="W887"/>
      <c r="X887"/>
      <c r="Y887" s="275" t="s">
        <v>1338</v>
      </c>
      <c r="AA887" s="313" t="s">
        <v>1338</v>
      </c>
      <c r="AB887">
        <v>2520</v>
      </c>
      <c r="AD887" s="313"/>
    </row>
    <row r="888" spans="2:30">
      <c r="B888" s="26"/>
      <c r="C888" s="63" t="s">
        <v>1473</v>
      </c>
      <c r="D888" s="63" t="s">
        <v>301</v>
      </c>
      <c r="E888" s="313">
        <v>3.3125</v>
      </c>
      <c r="F888" s="313">
        <v>3.3125</v>
      </c>
      <c r="G888" s="313">
        <v>0.5625</v>
      </c>
      <c r="H888" s="313">
        <v>4.4375</v>
      </c>
      <c r="I888" s="313">
        <v>4.4375</v>
      </c>
      <c r="J888" s="41" t="s">
        <v>318</v>
      </c>
      <c r="K888" s="313">
        <v>37.5</v>
      </c>
      <c r="L888" s="313">
        <v>27.375</v>
      </c>
      <c r="M888" s="313">
        <v>48</v>
      </c>
      <c r="N888" s="313">
        <v>2523</v>
      </c>
      <c r="O888" s="41" t="s">
        <v>269</v>
      </c>
      <c r="P888">
        <v>44307</v>
      </c>
      <c r="Q888" s="41"/>
      <c r="R888" s="313"/>
      <c r="S888" s="63"/>
      <c r="T888" s="303"/>
      <c r="U888"/>
      <c r="V888"/>
      <c r="W888"/>
      <c r="X888"/>
      <c r="Y888" s="275" t="s">
        <v>1326</v>
      </c>
      <c r="AA888" s="313" t="s">
        <v>269</v>
      </c>
      <c r="AB888">
        <v>2523</v>
      </c>
      <c r="AC888" t="s">
        <v>2899</v>
      </c>
      <c r="AD888" s="313" t="s">
        <v>5649</v>
      </c>
    </row>
    <row r="889" spans="2:30">
      <c r="B889" s="26"/>
      <c r="C889" s="64" t="s">
        <v>170</v>
      </c>
      <c r="D889" s="64" t="s">
        <v>306</v>
      </c>
      <c r="E889" s="313">
        <v>3.4375</v>
      </c>
      <c r="F889" s="313">
        <v>3.4375</v>
      </c>
      <c r="G889" s="313">
        <v>0.625</v>
      </c>
      <c r="H889" s="313">
        <v>4.6875</v>
      </c>
      <c r="I889" s="313">
        <v>4.6875</v>
      </c>
      <c r="J889" s="47" t="s">
        <v>302</v>
      </c>
      <c r="K889" s="313">
        <v>14.0625</v>
      </c>
      <c r="L889" s="313">
        <v>9.375</v>
      </c>
      <c r="M889" s="313">
        <v>6</v>
      </c>
      <c r="N889" s="313">
        <v>2523</v>
      </c>
      <c r="O889" s="47" t="s">
        <v>1338</v>
      </c>
      <c r="P889">
        <v>44307</v>
      </c>
      <c r="Q889" s="47"/>
      <c r="R889" s="313"/>
      <c r="S889" s="64"/>
      <c r="T889" s="302"/>
      <c r="U889"/>
      <c r="V889"/>
      <c r="W889"/>
      <c r="X889"/>
      <c r="Y889" s="275" t="s">
        <v>1338</v>
      </c>
      <c r="AA889" s="313" t="s">
        <v>1338</v>
      </c>
      <c r="AB889">
        <v>2523</v>
      </c>
      <c r="AC889" t="s">
        <v>2899</v>
      </c>
      <c r="AD889" s="313" t="s">
        <v>5649</v>
      </c>
    </row>
    <row r="890" spans="2:30">
      <c r="B890" s="26"/>
      <c r="C890" s="63" t="s">
        <v>171</v>
      </c>
      <c r="D890" s="63" t="s">
        <v>301</v>
      </c>
      <c r="E890" s="313">
        <v>3.3125</v>
      </c>
      <c r="F890" s="313">
        <v>3.3125</v>
      </c>
      <c r="G890" s="313">
        <v>0.5625</v>
      </c>
      <c r="H890" s="313">
        <v>4.4375</v>
      </c>
      <c r="I890" s="313">
        <v>4.4375</v>
      </c>
      <c r="J890" s="41" t="s">
        <v>302</v>
      </c>
      <c r="K890" s="313">
        <v>13.3125</v>
      </c>
      <c r="L890" s="313">
        <v>8.875</v>
      </c>
      <c r="M890" s="313">
        <v>6</v>
      </c>
      <c r="N890" s="313">
        <v>2523</v>
      </c>
      <c r="O890" s="41" t="s">
        <v>1338</v>
      </c>
      <c r="P890">
        <v>44307</v>
      </c>
      <c r="Q890" s="41"/>
      <c r="R890" s="313"/>
      <c r="S890" s="63"/>
      <c r="T890" s="303"/>
      <c r="U890"/>
      <c r="V890"/>
      <c r="W890"/>
      <c r="X890"/>
      <c r="Y890" s="275" t="s">
        <v>1338</v>
      </c>
      <c r="AA890" s="313" t="s">
        <v>1338</v>
      </c>
      <c r="AB890">
        <v>2523</v>
      </c>
      <c r="AC890" t="s">
        <v>2899</v>
      </c>
      <c r="AD890" s="313" t="s">
        <v>5649</v>
      </c>
    </row>
    <row r="891" spans="2:30">
      <c r="B891" s="26"/>
      <c r="C891" s="64" t="s">
        <v>2530</v>
      </c>
      <c r="D891" s="64" t="s">
        <v>262</v>
      </c>
      <c r="E891" s="313">
        <v>9.4375</v>
      </c>
      <c r="F891" s="313">
        <v>3.5</v>
      </c>
      <c r="G891" s="313">
        <v>1E-3</v>
      </c>
      <c r="H891" s="313">
        <v>9.4395000000000007</v>
      </c>
      <c r="I891" s="313">
        <v>3.5019999999999998</v>
      </c>
      <c r="J891" s="47" t="s">
        <v>302</v>
      </c>
      <c r="K891" s="313">
        <v>19.317699999999999</v>
      </c>
      <c r="L891" s="313">
        <v>28</v>
      </c>
      <c r="M891" s="313">
        <v>16</v>
      </c>
      <c r="N891" s="313">
        <v>2524</v>
      </c>
      <c r="O891" s="47" t="s">
        <v>1351</v>
      </c>
      <c r="P891">
        <v>44498</v>
      </c>
      <c r="Q891" s="47"/>
      <c r="R891" s="313"/>
      <c r="S891" s="64"/>
      <c r="T891" s="302"/>
      <c r="U891"/>
      <c r="V891"/>
      <c r="W891"/>
      <c r="X891"/>
      <c r="Y891" s="275" t="s">
        <v>1351</v>
      </c>
      <c r="AA891" s="313" t="s">
        <v>1351</v>
      </c>
      <c r="AB891">
        <v>2524</v>
      </c>
      <c r="AD891" s="313"/>
    </row>
    <row r="892" spans="2:30">
      <c r="B892" s="26"/>
      <c r="C892" s="63" t="s">
        <v>1734</v>
      </c>
      <c r="D892" s="63" t="s">
        <v>262</v>
      </c>
      <c r="E892" s="313">
        <v>9.4375</v>
      </c>
      <c r="F892" s="313">
        <v>3.5</v>
      </c>
      <c r="G892" s="313">
        <v>1E-3</v>
      </c>
      <c r="H892" s="313">
        <v>9.4395000000000007</v>
      </c>
      <c r="I892" s="313">
        <v>3.5019999999999998</v>
      </c>
      <c r="J892" s="41" t="s">
        <v>302</v>
      </c>
      <c r="K892" s="313">
        <v>9.5338999999999992</v>
      </c>
      <c r="L892" s="313">
        <v>7</v>
      </c>
      <c r="M892" s="313">
        <v>2</v>
      </c>
      <c r="N892" s="313">
        <v>2524</v>
      </c>
      <c r="O892" s="41" t="s">
        <v>1338</v>
      </c>
      <c r="P892">
        <v>44267</v>
      </c>
      <c r="Q892" s="41"/>
      <c r="R892" s="313"/>
      <c r="S892" s="63"/>
      <c r="T892" s="303"/>
      <c r="U892"/>
      <c r="V892"/>
      <c r="W892"/>
      <c r="X892"/>
      <c r="Y892" s="275" t="s">
        <v>1338</v>
      </c>
      <c r="AA892" s="313" t="s">
        <v>1338</v>
      </c>
      <c r="AB892">
        <v>2524</v>
      </c>
      <c r="AD892" s="313"/>
    </row>
    <row r="893" spans="2:30">
      <c r="B893" s="26"/>
      <c r="C893" s="64" t="s">
        <v>191</v>
      </c>
      <c r="D893" s="64" t="s">
        <v>306</v>
      </c>
      <c r="E893" s="313">
        <v>4.125</v>
      </c>
      <c r="F893" s="313">
        <v>3.25</v>
      </c>
      <c r="G893" s="313">
        <v>0.6875</v>
      </c>
      <c r="H893" s="313">
        <v>5.5</v>
      </c>
      <c r="I893" s="313">
        <v>4.625</v>
      </c>
      <c r="J893" s="47" t="s">
        <v>302</v>
      </c>
      <c r="K893" s="313">
        <v>5.5</v>
      </c>
      <c r="L893" s="313">
        <v>4.625</v>
      </c>
      <c r="M893" s="313">
        <v>1</v>
      </c>
      <c r="N893" s="313">
        <v>2526</v>
      </c>
      <c r="O893" s="47" t="s">
        <v>1338</v>
      </c>
      <c r="P893"/>
      <c r="Q893" s="47"/>
      <c r="R893" s="313"/>
      <c r="S893" s="64"/>
      <c r="T893" s="302"/>
      <c r="U893"/>
      <c r="V893"/>
      <c r="W893"/>
      <c r="X893"/>
      <c r="Y893" s="275" t="s">
        <v>1338</v>
      </c>
      <c r="AA893" s="313" t="s">
        <v>1338</v>
      </c>
      <c r="AB893">
        <v>2526</v>
      </c>
      <c r="AD893" s="313"/>
    </row>
    <row r="894" spans="2:30">
      <c r="B894" s="26"/>
      <c r="C894" s="63" t="s">
        <v>192</v>
      </c>
      <c r="D894" s="63" t="s">
        <v>301</v>
      </c>
      <c r="E894" s="313">
        <v>4</v>
      </c>
      <c r="F894" s="313">
        <v>3.125</v>
      </c>
      <c r="G894" s="313">
        <v>1.0625</v>
      </c>
      <c r="H894" s="313">
        <v>6.125</v>
      </c>
      <c r="I894" s="313">
        <v>5.25</v>
      </c>
      <c r="J894" s="41" t="s">
        <v>302</v>
      </c>
      <c r="K894" s="313">
        <v>6.125</v>
      </c>
      <c r="L894" s="313">
        <v>5.25</v>
      </c>
      <c r="M894" s="313">
        <v>1</v>
      </c>
      <c r="N894" s="313">
        <v>2526</v>
      </c>
      <c r="O894" s="41" t="s">
        <v>1338</v>
      </c>
      <c r="P894"/>
      <c r="Q894" s="41"/>
      <c r="R894" s="313"/>
      <c r="S894" s="63"/>
      <c r="T894" s="303"/>
      <c r="U894"/>
      <c r="V894"/>
      <c r="W894"/>
      <c r="X894"/>
      <c r="Y894" s="275" t="s">
        <v>1338</v>
      </c>
      <c r="AA894" s="313" t="s">
        <v>1338</v>
      </c>
      <c r="AB894">
        <v>2526</v>
      </c>
      <c r="AD894" s="313"/>
    </row>
    <row r="895" spans="2:30">
      <c r="B895" s="26"/>
      <c r="C895" s="64" t="s">
        <v>168</v>
      </c>
      <c r="D895" s="64" t="s">
        <v>306</v>
      </c>
      <c r="E895" s="313">
        <v>3.125</v>
      </c>
      <c r="F895" s="313">
        <v>3.125</v>
      </c>
      <c r="G895" s="313">
        <v>0.75</v>
      </c>
      <c r="H895" s="313">
        <v>4.625</v>
      </c>
      <c r="I895" s="313">
        <v>4.625</v>
      </c>
      <c r="J895" s="47" t="s">
        <v>302</v>
      </c>
      <c r="K895" s="313">
        <v>9.25</v>
      </c>
      <c r="L895" s="313">
        <v>9.25</v>
      </c>
      <c r="M895" s="313">
        <v>4</v>
      </c>
      <c r="N895" s="313">
        <v>2528</v>
      </c>
      <c r="O895" s="47" t="s">
        <v>1338</v>
      </c>
      <c r="P895"/>
      <c r="Q895" s="47"/>
      <c r="R895" s="313"/>
      <c r="S895" s="64"/>
      <c r="T895" s="302"/>
      <c r="U895"/>
      <c r="V895"/>
      <c r="W895"/>
      <c r="X895"/>
      <c r="Y895" s="275" t="s">
        <v>1338</v>
      </c>
      <c r="AA895" s="313" t="s">
        <v>1338</v>
      </c>
      <c r="AB895">
        <v>2528</v>
      </c>
      <c r="AD895" s="313"/>
    </row>
    <row r="896" spans="2:30">
      <c r="B896" s="26"/>
      <c r="C896" s="63" t="s">
        <v>169</v>
      </c>
      <c r="D896" s="63" t="s">
        <v>301</v>
      </c>
      <c r="E896" s="313">
        <v>3</v>
      </c>
      <c r="F896" s="313">
        <v>3</v>
      </c>
      <c r="G896" s="313">
        <v>1.6875</v>
      </c>
      <c r="H896" s="313">
        <v>6.375</v>
      </c>
      <c r="I896" s="313">
        <v>6.375</v>
      </c>
      <c r="J896" s="41" t="s">
        <v>302</v>
      </c>
      <c r="K896" s="313">
        <v>12.75</v>
      </c>
      <c r="L896" s="313">
        <v>12.75</v>
      </c>
      <c r="M896" s="313">
        <v>4</v>
      </c>
      <c r="N896" s="313">
        <v>2528</v>
      </c>
      <c r="O896" s="41" t="s">
        <v>1338</v>
      </c>
      <c r="P896"/>
      <c r="Q896" s="41"/>
      <c r="R896" s="313"/>
      <c r="S896" s="63"/>
      <c r="T896" s="303"/>
      <c r="U896"/>
      <c r="V896"/>
      <c r="W896"/>
      <c r="X896"/>
      <c r="Y896" s="275" t="s">
        <v>1338</v>
      </c>
      <c r="AA896" s="313" t="s">
        <v>1338</v>
      </c>
      <c r="AB896">
        <v>2528</v>
      </c>
      <c r="AD896" s="313"/>
    </row>
    <row r="897" spans="2:30">
      <c r="B897" s="26"/>
      <c r="C897" s="64" t="s">
        <v>173</v>
      </c>
      <c r="D897" s="64" t="s">
        <v>306</v>
      </c>
      <c r="E897" s="313">
        <v>3.375</v>
      </c>
      <c r="F897" s="313">
        <v>3.375</v>
      </c>
      <c r="G897" s="313">
        <v>0.75</v>
      </c>
      <c r="H897" s="313">
        <v>4.875</v>
      </c>
      <c r="I897" s="313">
        <v>4.875</v>
      </c>
      <c r="J897" s="47" t="s">
        <v>302</v>
      </c>
      <c r="K897" s="313">
        <v>4.875</v>
      </c>
      <c r="L897" s="313">
        <v>4.875</v>
      </c>
      <c r="M897" s="313">
        <v>1</v>
      </c>
      <c r="N897" s="313">
        <v>2533</v>
      </c>
      <c r="O897" s="47" t="s">
        <v>1338</v>
      </c>
      <c r="P897"/>
      <c r="Q897" s="47"/>
      <c r="R897" s="313"/>
      <c r="S897" s="64"/>
      <c r="T897" s="302"/>
      <c r="U897"/>
      <c r="V897"/>
      <c r="W897"/>
      <c r="X897"/>
      <c r="Y897" s="275" t="s">
        <v>1338</v>
      </c>
      <c r="AA897" s="313" t="s">
        <v>1338</v>
      </c>
      <c r="AB897">
        <v>2533</v>
      </c>
      <c r="AD897" s="313"/>
    </row>
    <row r="898" spans="2:30">
      <c r="B898" s="26"/>
      <c r="C898" s="63" t="s">
        <v>174</v>
      </c>
      <c r="D898" s="63" t="s">
        <v>301</v>
      </c>
      <c r="E898" s="313">
        <v>3.25</v>
      </c>
      <c r="F898" s="313">
        <v>3.25</v>
      </c>
      <c r="G898" s="313">
        <v>3.1875</v>
      </c>
      <c r="H898" s="313">
        <v>9.625</v>
      </c>
      <c r="I898" s="313">
        <v>9.625</v>
      </c>
      <c r="J898" s="41" t="s">
        <v>302</v>
      </c>
      <c r="K898" s="313">
        <v>9.625</v>
      </c>
      <c r="L898" s="313">
        <v>9.625</v>
      </c>
      <c r="M898" s="313">
        <v>1</v>
      </c>
      <c r="N898" s="313">
        <v>2533</v>
      </c>
      <c r="O898" s="41" t="s">
        <v>1338</v>
      </c>
      <c r="P898"/>
      <c r="Q898" s="41"/>
      <c r="R898" s="313"/>
      <c r="S898" s="63"/>
      <c r="T898" s="303"/>
      <c r="U898"/>
      <c r="V898"/>
      <c r="W898"/>
      <c r="X898"/>
      <c r="Y898" s="275" t="s">
        <v>1338</v>
      </c>
      <c r="AA898" s="313" t="s">
        <v>1338</v>
      </c>
      <c r="AB898">
        <v>2533</v>
      </c>
      <c r="AD898" s="313"/>
    </row>
    <row r="899" spans="2:30">
      <c r="B899" s="26"/>
      <c r="C899" s="64" t="s">
        <v>887</v>
      </c>
      <c r="D899" s="64" t="s">
        <v>262</v>
      </c>
      <c r="E899" s="313">
        <v>12.625</v>
      </c>
      <c r="F899" s="313">
        <v>4.25</v>
      </c>
      <c r="G899" s="313">
        <v>1E-3</v>
      </c>
      <c r="H899" s="313">
        <v>12.627000000000001</v>
      </c>
      <c r="I899" s="313">
        <v>4.2519999999999998</v>
      </c>
      <c r="J899" s="47" t="s">
        <v>302</v>
      </c>
      <c r="K899" s="313">
        <v>12.627000000000001</v>
      </c>
      <c r="L899" s="313">
        <v>12.756</v>
      </c>
      <c r="M899" s="313">
        <v>3</v>
      </c>
      <c r="N899" s="313">
        <v>2535</v>
      </c>
      <c r="O899" s="47" t="s">
        <v>1338</v>
      </c>
      <c r="P899"/>
      <c r="Q899" s="47"/>
      <c r="R899" s="313"/>
      <c r="S899" s="64"/>
      <c r="T899" s="302"/>
      <c r="U899"/>
      <c r="V899"/>
      <c r="W899"/>
      <c r="X899"/>
      <c r="Y899" s="275" t="s">
        <v>1338</v>
      </c>
      <c r="AA899" s="313" t="s">
        <v>1338</v>
      </c>
      <c r="AB899">
        <v>2535</v>
      </c>
      <c r="AD899" s="313"/>
    </row>
    <row r="900" spans="2:30">
      <c r="B900" s="26"/>
      <c r="C900" s="63" t="s">
        <v>183</v>
      </c>
      <c r="D900" s="63" t="s">
        <v>301</v>
      </c>
      <c r="E900" s="313">
        <v>1.625</v>
      </c>
      <c r="F900" s="313">
        <v>2</v>
      </c>
      <c r="G900" s="313">
        <v>0.5</v>
      </c>
      <c r="H900" s="313">
        <v>2.625</v>
      </c>
      <c r="I900" s="313">
        <v>3</v>
      </c>
      <c r="J900" s="41" t="s">
        <v>302</v>
      </c>
      <c r="K900" s="313">
        <v>2.625</v>
      </c>
      <c r="L900" s="313">
        <v>3</v>
      </c>
      <c r="M900" s="313">
        <v>1</v>
      </c>
      <c r="N900" s="313">
        <v>2536</v>
      </c>
      <c r="O900" s="41" t="s">
        <v>1338</v>
      </c>
      <c r="P900"/>
      <c r="Q900" s="41"/>
      <c r="R900" s="313"/>
      <c r="S900" s="63"/>
      <c r="T900" s="303"/>
      <c r="U900"/>
      <c r="V900"/>
      <c r="W900"/>
      <c r="X900"/>
      <c r="Y900" s="275" t="s">
        <v>1338</v>
      </c>
      <c r="AA900" s="313" t="s">
        <v>1338</v>
      </c>
      <c r="AB900">
        <v>2536</v>
      </c>
      <c r="AC900" t="s">
        <v>2861</v>
      </c>
      <c r="AD900" s="313" t="s">
        <v>5645</v>
      </c>
    </row>
    <row r="901" spans="2:30">
      <c r="B901" s="26"/>
      <c r="C901" s="63" t="s">
        <v>184</v>
      </c>
      <c r="D901" s="63" t="s">
        <v>306</v>
      </c>
      <c r="E901" s="313">
        <v>1.75</v>
      </c>
      <c r="F901" s="313">
        <v>2.125</v>
      </c>
      <c r="G901" s="313">
        <v>0.75</v>
      </c>
      <c r="H901" s="313">
        <v>3.25</v>
      </c>
      <c r="I901" s="313">
        <v>3.625</v>
      </c>
      <c r="J901" s="41" t="s">
        <v>302</v>
      </c>
      <c r="K901" s="313">
        <v>3.25</v>
      </c>
      <c r="L901" s="313">
        <v>3.625</v>
      </c>
      <c r="M901" s="313">
        <v>1</v>
      </c>
      <c r="N901" s="313">
        <v>2536</v>
      </c>
      <c r="O901" s="41" t="s">
        <v>1338</v>
      </c>
      <c r="P901"/>
      <c r="Q901" s="41"/>
      <c r="R901" s="313"/>
      <c r="S901" s="63"/>
      <c r="T901" s="303"/>
      <c r="U901"/>
      <c r="V901"/>
      <c r="W901"/>
      <c r="X901"/>
      <c r="Y901" s="275" t="s">
        <v>1338</v>
      </c>
      <c r="AA901" s="313" t="s">
        <v>1338</v>
      </c>
      <c r="AB901">
        <v>2536</v>
      </c>
      <c r="AC901" t="s">
        <v>2861</v>
      </c>
      <c r="AD901" s="313" t="s">
        <v>5645</v>
      </c>
    </row>
    <row r="902" spans="2:30">
      <c r="B902" s="26"/>
      <c r="C902" s="64" t="s">
        <v>869</v>
      </c>
      <c r="D902" s="64" t="s">
        <v>306</v>
      </c>
      <c r="E902" s="313">
        <v>13.375</v>
      </c>
      <c r="F902" s="313">
        <v>3.375</v>
      </c>
      <c r="G902" s="313">
        <v>0.6875</v>
      </c>
      <c r="H902" s="313">
        <v>14.75</v>
      </c>
      <c r="I902" s="313">
        <v>4.75</v>
      </c>
      <c r="J902" s="47" t="s">
        <v>302</v>
      </c>
      <c r="K902" s="313">
        <v>14.75</v>
      </c>
      <c r="L902" s="313">
        <v>4.75</v>
      </c>
      <c r="M902" s="313">
        <v>1</v>
      </c>
      <c r="N902" s="313">
        <v>2537</v>
      </c>
      <c r="O902" s="47" t="s">
        <v>1338</v>
      </c>
      <c r="P902"/>
      <c r="Q902" s="47"/>
      <c r="R902" s="313"/>
      <c r="S902" s="64"/>
      <c r="T902" s="302"/>
      <c r="U902"/>
      <c r="V902"/>
      <c r="W902"/>
      <c r="X902"/>
      <c r="Y902" s="275" t="s">
        <v>1338</v>
      </c>
      <c r="AA902" s="313" t="s">
        <v>1338</v>
      </c>
      <c r="AB902">
        <v>2537</v>
      </c>
      <c r="AD902" s="313"/>
    </row>
    <row r="903" spans="2:30">
      <c r="B903" s="26"/>
      <c r="C903" s="63" t="s">
        <v>868</v>
      </c>
      <c r="D903" s="63" t="s">
        <v>301</v>
      </c>
      <c r="E903" s="313">
        <v>13.25</v>
      </c>
      <c r="F903" s="313">
        <v>3.25</v>
      </c>
      <c r="G903" s="313">
        <v>0.875</v>
      </c>
      <c r="H903" s="313">
        <v>15</v>
      </c>
      <c r="I903" s="313">
        <v>5</v>
      </c>
      <c r="J903" s="41" t="s">
        <v>302</v>
      </c>
      <c r="K903" s="313">
        <v>15</v>
      </c>
      <c r="L903" s="313">
        <v>5</v>
      </c>
      <c r="M903" s="313">
        <v>1</v>
      </c>
      <c r="N903" s="313">
        <v>2537</v>
      </c>
      <c r="O903" s="41" t="s">
        <v>1338</v>
      </c>
      <c r="P903"/>
      <c r="Q903" s="41"/>
      <c r="R903" s="313"/>
      <c r="S903" s="63"/>
      <c r="T903" s="303"/>
      <c r="U903"/>
      <c r="V903"/>
      <c r="W903"/>
      <c r="X903"/>
      <c r="Y903" s="275" t="s">
        <v>1338</v>
      </c>
      <c r="AA903" s="313" t="s">
        <v>1338</v>
      </c>
      <c r="AB903">
        <v>2537</v>
      </c>
      <c r="AD903" s="313"/>
    </row>
    <row r="904" spans="2:30">
      <c r="B904" s="26"/>
      <c r="C904" s="64" t="s">
        <v>202</v>
      </c>
      <c r="D904" s="64" t="s">
        <v>306</v>
      </c>
      <c r="E904" s="313">
        <v>3.25</v>
      </c>
      <c r="F904" s="313">
        <v>3.25</v>
      </c>
      <c r="G904" s="313">
        <v>1.625</v>
      </c>
      <c r="H904" s="313">
        <v>6.5</v>
      </c>
      <c r="I904" s="313">
        <v>6.5</v>
      </c>
      <c r="J904" s="47" t="s">
        <v>302</v>
      </c>
      <c r="K904" s="313">
        <v>6.5</v>
      </c>
      <c r="L904" s="313">
        <v>6.5</v>
      </c>
      <c r="M904" s="313">
        <v>1</v>
      </c>
      <c r="N904" s="313">
        <v>2539</v>
      </c>
      <c r="O904" s="47" t="s">
        <v>1338</v>
      </c>
      <c r="P904"/>
      <c r="Q904" s="47"/>
      <c r="R904" s="313"/>
      <c r="S904" s="64"/>
      <c r="T904" s="302"/>
      <c r="U904"/>
      <c r="V904"/>
      <c r="W904"/>
      <c r="X904"/>
      <c r="Y904" s="275" t="s">
        <v>1338</v>
      </c>
      <c r="AA904" s="313" t="s">
        <v>1338</v>
      </c>
      <c r="AB904">
        <v>2539</v>
      </c>
      <c r="AD904" s="313"/>
    </row>
    <row r="905" spans="2:30">
      <c r="B905" s="26"/>
      <c r="C905" s="63" t="s">
        <v>203</v>
      </c>
      <c r="D905" s="63" t="s">
        <v>301</v>
      </c>
      <c r="E905" s="313">
        <v>3.125</v>
      </c>
      <c r="F905" s="313">
        <v>3.125</v>
      </c>
      <c r="G905" s="313">
        <v>2</v>
      </c>
      <c r="H905" s="313">
        <v>7.125</v>
      </c>
      <c r="I905" s="313">
        <v>7.125</v>
      </c>
      <c r="J905" s="41" t="s">
        <v>302</v>
      </c>
      <c r="K905" s="313">
        <v>7.125</v>
      </c>
      <c r="L905" s="313">
        <v>7.125</v>
      </c>
      <c r="M905" s="313">
        <v>1</v>
      </c>
      <c r="N905" s="313">
        <v>2539</v>
      </c>
      <c r="O905" s="41" t="s">
        <v>1338</v>
      </c>
      <c r="P905"/>
      <c r="Q905" s="41"/>
      <c r="R905" s="313"/>
      <c r="S905" s="63"/>
      <c r="T905" s="303"/>
      <c r="U905"/>
      <c r="V905"/>
      <c r="W905"/>
      <c r="X905"/>
      <c r="Y905" s="275" t="s">
        <v>1338</v>
      </c>
      <c r="AA905" s="313" t="s">
        <v>1338</v>
      </c>
      <c r="AB905">
        <v>2539</v>
      </c>
      <c r="AD905" s="313"/>
    </row>
    <row r="906" spans="2:30">
      <c r="B906" s="26"/>
      <c r="C906" s="64" t="s">
        <v>2342</v>
      </c>
      <c r="D906" s="64" t="s">
        <v>301</v>
      </c>
      <c r="E906" s="313">
        <v>2.5</v>
      </c>
      <c r="F906" s="313">
        <v>2.5</v>
      </c>
      <c r="G906" s="313">
        <v>1.375</v>
      </c>
      <c r="H906" s="313">
        <v>5.25</v>
      </c>
      <c r="I906" s="313">
        <v>5.25</v>
      </c>
      <c r="J906" s="47" t="s">
        <v>302</v>
      </c>
      <c r="K906" s="313">
        <v>26.25</v>
      </c>
      <c r="L906" s="313">
        <v>15.75</v>
      </c>
      <c r="M906" s="313">
        <v>15</v>
      </c>
      <c r="N906" s="313">
        <v>2541</v>
      </c>
      <c r="O906" s="47" t="s">
        <v>1351</v>
      </c>
      <c r="P906">
        <v>42801</v>
      </c>
      <c r="Q906" s="47"/>
      <c r="R906" s="313"/>
      <c r="S906" s="64"/>
      <c r="T906" s="302"/>
      <c r="U906"/>
      <c r="V906"/>
      <c r="W906"/>
      <c r="X906"/>
      <c r="Y906" s="275" t="s">
        <v>1351</v>
      </c>
      <c r="AA906" s="313" t="s">
        <v>1351</v>
      </c>
      <c r="AB906">
        <v>2541</v>
      </c>
      <c r="AD906" s="313"/>
    </row>
    <row r="907" spans="2:30">
      <c r="B907" s="26"/>
      <c r="C907" s="63" t="s">
        <v>193</v>
      </c>
      <c r="D907" s="63" t="s">
        <v>306</v>
      </c>
      <c r="E907" s="313">
        <v>2.625</v>
      </c>
      <c r="F907" s="313">
        <v>2.625</v>
      </c>
      <c r="G907" s="313">
        <v>1.5</v>
      </c>
      <c r="H907" s="313">
        <v>5.625</v>
      </c>
      <c r="I907" s="313">
        <v>5.625</v>
      </c>
      <c r="J907" s="41" t="s">
        <v>302</v>
      </c>
      <c r="K907" s="313">
        <v>5.625</v>
      </c>
      <c r="L907" s="313">
        <v>5.625</v>
      </c>
      <c r="M907" s="313">
        <v>1</v>
      </c>
      <c r="N907" s="313">
        <v>2541</v>
      </c>
      <c r="O907" s="41" t="s">
        <v>1338</v>
      </c>
      <c r="P907"/>
      <c r="Q907" s="41"/>
      <c r="R907" s="313"/>
      <c r="S907" s="63"/>
      <c r="T907" s="303"/>
      <c r="U907"/>
      <c r="V907"/>
      <c r="W907"/>
      <c r="X907"/>
      <c r="Y907" s="275" t="s">
        <v>1338</v>
      </c>
      <c r="AA907" s="313" t="s">
        <v>1338</v>
      </c>
      <c r="AB907">
        <v>2541</v>
      </c>
      <c r="AD907" s="313"/>
    </row>
    <row r="908" spans="2:30">
      <c r="B908" s="26"/>
      <c r="C908" s="64" t="s">
        <v>195</v>
      </c>
      <c r="D908" s="64" t="s">
        <v>301</v>
      </c>
      <c r="E908" s="313">
        <v>2.5</v>
      </c>
      <c r="F908" s="313">
        <v>2.5</v>
      </c>
      <c r="G908" s="313">
        <v>1.375</v>
      </c>
      <c r="H908" s="313">
        <v>5.25</v>
      </c>
      <c r="I908" s="313">
        <v>5.25</v>
      </c>
      <c r="J908" s="47" t="s">
        <v>302</v>
      </c>
      <c r="K908" s="313">
        <v>5.25</v>
      </c>
      <c r="L908" s="313">
        <v>5.25</v>
      </c>
      <c r="M908" s="313">
        <v>1</v>
      </c>
      <c r="N908" s="313">
        <v>2541</v>
      </c>
      <c r="O908" s="47" t="s">
        <v>1338</v>
      </c>
      <c r="P908"/>
      <c r="Q908" s="47"/>
      <c r="R908" s="313"/>
      <c r="S908" s="64"/>
      <c r="T908" s="302"/>
      <c r="U908"/>
      <c r="V908"/>
      <c r="W908"/>
      <c r="X908"/>
      <c r="Y908" s="275" t="s">
        <v>1338</v>
      </c>
      <c r="AA908" s="313" t="s">
        <v>1338</v>
      </c>
      <c r="AB908">
        <v>2541</v>
      </c>
      <c r="AD908" s="313"/>
    </row>
    <row r="909" spans="2:30">
      <c r="B909" s="26"/>
      <c r="C909" s="63" t="s">
        <v>201</v>
      </c>
      <c r="D909" s="63" t="s">
        <v>301</v>
      </c>
      <c r="E909" s="313">
        <v>3.75</v>
      </c>
      <c r="F909" s="313">
        <v>3.125</v>
      </c>
      <c r="G909" s="313">
        <v>2</v>
      </c>
      <c r="H909" s="313">
        <v>7.75</v>
      </c>
      <c r="I909" s="313">
        <v>7.125</v>
      </c>
      <c r="J909" s="41" t="s">
        <v>302</v>
      </c>
      <c r="K909" s="313">
        <v>7.75</v>
      </c>
      <c r="L909" s="313">
        <v>7.125</v>
      </c>
      <c r="M909" s="313">
        <v>1</v>
      </c>
      <c r="N909" s="313">
        <v>2542</v>
      </c>
      <c r="O909" s="41" t="s">
        <v>1338</v>
      </c>
      <c r="P909"/>
      <c r="Q909" s="41"/>
      <c r="R909" s="313"/>
      <c r="S909" s="63"/>
      <c r="T909" s="303"/>
      <c r="U909"/>
      <c r="V909"/>
      <c r="W909"/>
      <c r="X909"/>
      <c r="Y909" s="275" t="s">
        <v>1338</v>
      </c>
      <c r="AA909" s="313" t="s">
        <v>1338</v>
      </c>
      <c r="AB909">
        <v>2542</v>
      </c>
      <c r="AD909" s="313"/>
    </row>
    <row r="910" spans="2:30">
      <c r="B910" s="26"/>
      <c r="C910" s="64" t="s">
        <v>1637</v>
      </c>
      <c r="D910" s="64" t="s">
        <v>306</v>
      </c>
      <c r="E910" s="313">
        <v>3.875</v>
      </c>
      <c r="F910" s="313">
        <v>3.25</v>
      </c>
      <c r="G910" s="313">
        <v>0.75</v>
      </c>
      <c r="H910" s="313">
        <v>5.375</v>
      </c>
      <c r="I910" s="313">
        <v>4.75</v>
      </c>
      <c r="J910" s="47" t="s">
        <v>302</v>
      </c>
      <c r="K910" s="313">
        <v>5.375</v>
      </c>
      <c r="L910" s="313">
        <v>4.75</v>
      </c>
      <c r="M910" s="313">
        <v>1</v>
      </c>
      <c r="N910" s="313">
        <v>2542</v>
      </c>
      <c r="O910" s="47" t="s">
        <v>1338</v>
      </c>
      <c r="P910"/>
      <c r="Q910" s="47"/>
      <c r="R910" s="313"/>
      <c r="S910" s="64"/>
      <c r="T910" s="302"/>
      <c r="U910"/>
      <c r="V910"/>
      <c r="W910"/>
      <c r="X910"/>
      <c r="Y910" s="275" t="s">
        <v>1338</v>
      </c>
      <c r="AA910" s="313" t="s">
        <v>1338</v>
      </c>
      <c r="AB910">
        <v>2542</v>
      </c>
      <c r="AD910" s="313"/>
    </row>
    <row r="911" spans="2:30">
      <c r="B911" s="26"/>
      <c r="C911" s="63" t="s">
        <v>364</v>
      </c>
      <c r="D911" s="63" t="s">
        <v>301</v>
      </c>
      <c r="E911" s="313">
        <v>10.4375</v>
      </c>
      <c r="F911" s="313">
        <v>6.0625</v>
      </c>
      <c r="G911" s="313">
        <v>2</v>
      </c>
      <c r="H911" s="313">
        <v>14.4375</v>
      </c>
      <c r="I911" s="313">
        <v>10.0625</v>
      </c>
      <c r="J911" s="41" t="s">
        <v>302</v>
      </c>
      <c r="K911" s="313">
        <v>28.875</v>
      </c>
      <c r="L911" s="313">
        <v>20.125</v>
      </c>
      <c r="M911" s="313">
        <v>4</v>
      </c>
      <c r="N911" s="313">
        <v>2543</v>
      </c>
      <c r="O911" s="41" t="s">
        <v>269</v>
      </c>
      <c r="P911"/>
      <c r="Q911" s="41"/>
      <c r="R911" s="313"/>
      <c r="S911" s="63"/>
      <c r="T911" s="303"/>
      <c r="U911"/>
      <c r="V911"/>
      <c r="W911"/>
      <c r="X911"/>
      <c r="Y911" s="275" t="s">
        <v>269</v>
      </c>
      <c r="AA911" s="313" t="s">
        <v>269</v>
      </c>
      <c r="AB911">
        <v>2543</v>
      </c>
      <c r="AD911" s="313"/>
    </row>
    <row r="912" spans="2:30">
      <c r="B912" s="26"/>
      <c r="C912" s="64" t="s">
        <v>1019</v>
      </c>
      <c r="D912" s="64" t="s">
        <v>306</v>
      </c>
      <c r="E912" s="313">
        <v>10.5625</v>
      </c>
      <c r="F912" s="313">
        <v>6.1875</v>
      </c>
      <c r="G912" s="313">
        <v>0.625</v>
      </c>
      <c r="H912" s="313">
        <v>11.8125</v>
      </c>
      <c r="I912" s="313">
        <v>7.4375</v>
      </c>
      <c r="J912" s="47" t="s">
        <v>302</v>
      </c>
      <c r="K912" s="313">
        <v>11.8125</v>
      </c>
      <c r="L912" s="313">
        <v>7.4375</v>
      </c>
      <c r="M912" s="313">
        <v>1</v>
      </c>
      <c r="N912" s="313">
        <v>2543</v>
      </c>
      <c r="O912" s="47" t="s">
        <v>1338</v>
      </c>
      <c r="P912"/>
      <c r="Q912" s="47"/>
      <c r="R912" s="313"/>
      <c r="S912" s="64"/>
      <c r="T912" s="302"/>
      <c r="U912"/>
      <c r="V912"/>
      <c r="W912"/>
      <c r="X912"/>
      <c r="Y912" s="275" t="s">
        <v>1338</v>
      </c>
      <c r="AA912" s="313" t="s">
        <v>1338</v>
      </c>
      <c r="AB912">
        <v>2543</v>
      </c>
      <c r="AD912" s="313"/>
    </row>
    <row r="913" spans="2:30">
      <c r="B913" s="26"/>
      <c r="C913" s="63" t="s">
        <v>185</v>
      </c>
      <c r="D913" s="63" t="s">
        <v>301</v>
      </c>
      <c r="E913" s="313">
        <v>1.875</v>
      </c>
      <c r="F913" s="313">
        <v>1.875</v>
      </c>
      <c r="G913" s="313">
        <v>1.25</v>
      </c>
      <c r="H913" s="313">
        <v>4.375</v>
      </c>
      <c r="I913" s="313">
        <v>4.375</v>
      </c>
      <c r="J913" s="41" t="s">
        <v>302</v>
      </c>
      <c r="K913" s="313">
        <v>4.375</v>
      </c>
      <c r="L913" s="313">
        <v>4.375</v>
      </c>
      <c r="M913" s="313">
        <v>1</v>
      </c>
      <c r="N913" s="313">
        <v>2545</v>
      </c>
      <c r="O913" s="41" t="s">
        <v>1338</v>
      </c>
      <c r="P913"/>
      <c r="Q913" s="41"/>
      <c r="R913" s="313"/>
      <c r="S913" s="63"/>
      <c r="T913" s="303"/>
      <c r="U913"/>
      <c r="V913"/>
      <c r="W913"/>
      <c r="X913"/>
      <c r="Y913" s="275" t="s">
        <v>1338</v>
      </c>
      <c r="AA913" s="313" t="s">
        <v>1338</v>
      </c>
      <c r="AB913">
        <v>2545</v>
      </c>
      <c r="AD913" s="313"/>
    </row>
    <row r="914" spans="2:30">
      <c r="B914" s="26"/>
      <c r="C914" s="64" t="s">
        <v>186</v>
      </c>
      <c r="D914" s="64" t="s">
        <v>306</v>
      </c>
      <c r="E914" s="313">
        <v>2</v>
      </c>
      <c r="F914" s="313">
        <v>2</v>
      </c>
      <c r="G914" s="313">
        <v>1.0625</v>
      </c>
      <c r="H914" s="313">
        <v>4.125</v>
      </c>
      <c r="I914" s="313">
        <v>4.125</v>
      </c>
      <c r="J914" s="47" t="s">
        <v>302</v>
      </c>
      <c r="K914" s="313">
        <v>4.125</v>
      </c>
      <c r="L914" s="313">
        <v>4.125</v>
      </c>
      <c r="M914" s="313">
        <v>1</v>
      </c>
      <c r="N914" s="313">
        <v>2545</v>
      </c>
      <c r="O914" s="47" t="s">
        <v>1338</v>
      </c>
      <c r="P914"/>
      <c r="Q914" s="47"/>
      <c r="R914" s="313"/>
      <c r="S914" s="64"/>
      <c r="T914" s="302"/>
      <c r="U914"/>
      <c r="V914"/>
      <c r="W914"/>
      <c r="X914"/>
      <c r="Y914" s="275" t="s">
        <v>1338</v>
      </c>
      <c r="AA914" s="313" t="s">
        <v>1338</v>
      </c>
      <c r="AB914">
        <v>2545</v>
      </c>
      <c r="AD914" s="313"/>
    </row>
    <row r="915" spans="2:30">
      <c r="B915" s="26"/>
      <c r="C915" s="63" t="s">
        <v>219</v>
      </c>
      <c r="D915" s="63" t="s">
        <v>306</v>
      </c>
      <c r="E915" s="313">
        <v>6.875</v>
      </c>
      <c r="F915" s="313">
        <v>2.5</v>
      </c>
      <c r="G915" s="313">
        <v>0.875</v>
      </c>
      <c r="H915" s="313">
        <v>8.625</v>
      </c>
      <c r="I915" s="313">
        <v>4.25</v>
      </c>
      <c r="J915" s="41" t="s">
        <v>302</v>
      </c>
      <c r="K915" s="313">
        <v>33.5</v>
      </c>
      <c r="L915" s="313">
        <v>24.416699999999999</v>
      </c>
      <c r="M915" s="313">
        <v>24</v>
      </c>
      <c r="N915" s="313">
        <v>2547</v>
      </c>
      <c r="O915" s="41" t="s">
        <v>269</v>
      </c>
      <c r="P915"/>
      <c r="Q915" s="41"/>
      <c r="R915" s="313"/>
      <c r="S915" s="63"/>
      <c r="T915" s="303"/>
      <c r="U915"/>
      <c r="V915"/>
      <c r="W915"/>
      <c r="X915"/>
      <c r="Y915" s="275" t="s">
        <v>269</v>
      </c>
      <c r="AA915" s="313" t="s">
        <v>269</v>
      </c>
      <c r="AB915">
        <v>2547</v>
      </c>
      <c r="AD915" s="313"/>
    </row>
    <row r="916" spans="2:30">
      <c r="B916" s="26"/>
      <c r="C916" s="64" t="s">
        <v>220</v>
      </c>
      <c r="D916" s="64" t="s">
        <v>2026</v>
      </c>
      <c r="E916" s="313">
        <v>6.75</v>
      </c>
      <c r="F916" s="313">
        <v>2.375</v>
      </c>
      <c r="G916" s="313">
        <v>0.9375</v>
      </c>
      <c r="H916" s="313">
        <v>8.625</v>
      </c>
      <c r="I916" s="313">
        <v>4.25</v>
      </c>
      <c r="J916" s="47" t="s">
        <v>302</v>
      </c>
      <c r="K916" s="313"/>
      <c r="L916" s="313"/>
      <c r="M916" s="313">
        <v>24</v>
      </c>
      <c r="N916" s="313">
        <v>2547</v>
      </c>
      <c r="O916" s="47" t="s">
        <v>269</v>
      </c>
      <c r="P916"/>
      <c r="Q916" s="47"/>
      <c r="R916" s="313"/>
      <c r="S916" s="64"/>
      <c r="T916" s="302"/>
      <c r="U916"/>
      <c r="V916"/>
      <c r="W916"/>
      <c r="X916"/>
      <c r="Y916" s="275" t="s">
        <v>269</v>
      </c>
      <c r="AA916" s="313" t="s">
        <v>269</v>
      </c>
      <c r="AB916">
        <v>2547</v>
      </c>
      <c r="AD916" s="313"/>
    </row>
    <row r="917" spans="2:30">
      <c r="B917" s="26"/>
      <c r="C917" s="63" t="s">
        <v>208</v>
      </c>
      <c r="D917" s="63" t="s">
        <v>306</v>
      </c>
      <c r="E917" s="313">
        <v>6.875</v>
      </c>
      <c r="F917" s="313">
        <v>2.5</v>
      </c>
      <c r="G917" s="313">
        <v>0.875</v>
      </c>
      <c r="H917" s="313">
        <v>8.625</v>
      </c>
      <c r="I917" s="313">
        <v>4.25</v>
      </c>
      <c r="J917" s="41" t="s">
        <v>302</v>
      </c>
      <c r="K917" s="313">
        <v>8.625</v>
      </c>
      <c r="L917" s="313">
        <v>4.25</v>
      </c>
      <c r="M917" s="313">
        <v>1</v>
      </c>
      <c r="N917" s="313">
        <v>2547</v>
      </c>
      <c r="O917" s="41" t="s">
        <v>1338</v>
      </c>
      <c r="P917"/>
      <c r="Q917" s="41"/>
      <c r="R917" s="313"/>
      <c r="S917" s="63"/>
      <c r="T917" s="303"/>
      <c r="U917"/>
      <c r="V917"/>
      <c r="W917"/>
      <c r="X917"/>
      <c r="Y917" s="275" t="s">
        <v>1338</v>
      </c>
      <c r="AA917" s="313" t="s">
        <v>1338</v>
      </c>
      <c r="AB917">
        <v>2547</v>
      </c>
      <c r="AD917" s="313"/>
    </row>
    <row r="918" spans="2:30">
      <c r="B918" s="26"/>
      <c r="C918" s="64" t="s">
        <v>209</v>
      </c>
      <c r="D918" s="64" t="s">
        <v>301</v>
      </c>
      <c r="E918" s="313">
        <v>6.75</v>
      </c>
      <c r="F918" s="313">
        <v>2.375</v>
      </c>
      <c r="G918" s="313">
        <v>0.9375</v>
      </c>
      <c r="H918" s="313">
        <v>8.625</v>
      </c>
      <c r="I918" s="313">
        <v>4.25</v>
      </c>
      <c r="J918" s="47" t="s">
        <v>302</v>
      </c>
      <c r="K918" s="313">
        <v>8.625</v>
      </c>
      <c r="L918" s="313">
        <v>4.25</v>
      </c>
      <c r="M918" s="313">
        <v>1</v>
      </c>
      <c r="N918" s="313">
        <v>2547</v>
      </c>
      <c r="O918" s="47" t="s">
        <v>1338</v>
      </c>
      <c r="P918"/>
      <c r="Q918" s="47"/>
      <c r="R918" s="313"/>
      <c r="S918" s="64"/>
      <c r="T918" s="302"/>
      <c r="U918"/>
      <c r="V918"/>
      <c r="W918"/>
      <c r="X918"/>
      <c r="Y918" s="275" t="s">
        <v>1338</v>
      </c>
      <c r="AA918" s="313" t="s">
        <v>1338</v>
      </c>
      <c r="AB918">
        <v>2547</v>
      </c>
      <c r="AD918" s="313"/>
    </row>
    <row r="919" spans="2:30">
      <c r="B919" s="26"/>
      <c r="C919" s="63" t="s">
        <v>204</v>
      </c>
      <c r="D919" s="63" t="s">
        <v>2025</v>
      </c>
      <c r="E919" s="313">
        <v>5.25</v>
      </c>
      <c r="F919" s="313">
        <v>1.25</v>
      </c>
      <c r="G919" s="313">
        <v>0.75</v>
      </c>
      <c r="H919" s="313">
        <v>6.75</v>
      </c>
      <c r="I919" s="313">
        <v>2.75</v>
      </c>
      <c r="J919" s="41" t="s">
        <v>302</v>
      </c>
      <c r="K919" s="313">
        <v>6.75</v>
      </c>
      <c r="L919" s="313">
        <v>2.75</v>
      </c>
      <c r="M919" s="313">
        <v>1</v>
      </c>
      <c r="N919" s="313">
        <v>2551</v>
      </c>
      <c r="O919" s="41" t="s">
        <v>1338</v>
      </c>
      <c r="P919"/>
      <c r="Q919" s="41"/>
      <c r="R919" s="313"/>
      <c r="S919" s="63"/>
      <c r="T919" s="303"/>
      <c r="U919"/>
      <c r="V919"/>
      <c r="W919"/>
      <c r="X919"/>
      <c r="Y919" s="275" t="s">
        <v>1338</v>
      </c>
      <c r="AA919" s="313" t="s">
        <v>1338</v>
      </c>
      <c r="AB919">
        <v>2551</v>
      </c>
      <c r="AD919" s="313"/>
    </row>
    <row r="920" spans="2:30">
      <c r="B920" s="26"/>
      <c r="C920" s="64" t="s">
        <v>205</v>
      </c>
      <c r="D920" s="64" t="s">
        <v>94</v>
      </c>
      <c r="E920" s="313">
        <v>5.125</v>
      </c>
      <c r="F920" s="313">
        <v>1.125</v>
      </c>
      <c r="G920" s="313">
        <v>0.8125</v>
      </c>
      <c r="H920" s="313">
        <v>6.75</v>
      </c>
      <c r="I920" s="313">
        <v>2.75</v>
      </c>
      <c r="J920" s="47" t="s">
        <v>302</v>
      </c>
      <c r="K920" s="313">
        <v>6.75</v>
      </c>
      <c r="L920" s="313">
        <v>2.75</v>
      </c>
      <c r="M920" s="313">
        <v>1</v>
      </c>
      <c r="N920" s="313">
        <v>2551</v>
      </c>
      <c r="O920" s="47" t="s">
        <v>1338</v>
      </c>
      <c r="P920"/>
      <c r="Q920" s="47"/>
      <c r="R920" s="313"/>
      <c r="S920" s="64"/>
      <c r="T920" s="302"/>
      <c r="U920"/>
      <c r="V920"/>
      <c r="W920"/>
      <c r="X920"/>
      <c r="Y920" s="275" t="s">
        <v>1338</v>
      </c>
      <c r="AA920" s="313" t="s">
        <v>1338</v>
      </c>
      <c r="AB920">
        <v>2551</v>
      </c>
      <c r="AD920" s="313"/>
    </row>
    <row r="921" spans="2:30">
      <c r="B921" s="26"/>
      <c r="C921" s="63" t="s">
        <v>216</v>
      </c>
      <c r="D921" s="63" t="s">
        <v>2025</v>
      </c>
      <c r="E921" s="313">
        <v>8.5625</v>
      </c>
      <c r="F921" s="313">
        <v>8.0625</v>
      </c>
      <c r="G921" s="313">
        <v>0.75</v>
      </c>
      <c r="H921" s="313">
        <v>10.0625</v>
      </c>
      <c r="I921" s="313">
        <v>9.5625</v>
      </c>
      <c r="J921" s="41" t="s">
        <v>302</v>
      </c>
      <c r="K921" s="313">
        <v>10.0625</v>
      </c>
      <c r="L921" s="313">
        <v>9.5625</v>
      </c>
      <c r="M921" s="313">
        <v>1</v>
      </c>
      <c r="N921" s="313">
        <v>2552</v>
      </c>
      <c r="O921" s="41" t="s">
        <v>1338</v>
      </c>
      <c r="P921"/>
      <c r="Q921" s="41"/>
      <c r="R921" s="313"/>
      <c r="S921" s="63"/>
      <c r="T921" s="303"/>
      <c r="U921"/>
      <c r="V921"/>
      <c r="W921"/>
      <c r="X921"/>
      <c r="Y921" s="275" t="s">
        <v>1338</v>
      </c>
      <c r="AA921" s="313" t="s">
        <v>1338</v>
      </c>
      <c r="AB921">
        <v>2552</v>
      </c>
      <c r="AD921" s="313"/>
    </row>
    <row r="922" spans="2:30">
      <c r="B922" s="26"/>
      <c r="C922" s="64" t="s">
        <v>217</v>
      </c>
      <c r="D922" s="64" t="s">
        <v>94</v>
      </c>
      <c r="E922" s="313">
        <v>8.4375</v>
      </c>
      <c r="F922" s="313">
        <v>7.9375</v>
      </c>
      <c r="G922" s="313">
        <v>1.0625</v>
      </c>
      <c r="H922" s="313">
        <v>10.5625</v>
      </c>
      <c r="I922" s="313">
        <v>10.0625</v>
      </c>
      <c r="J922" s="47" t="s">
        <v>302</v>
      </c>
      <c r="K922" s="313">
        <v>10.5625</v>
      </c>
      <c r="L922" s="313">
        <v>10.0625</v>
      </c>
      <c r="M922" s="313">
        <v>1</v>
      </c>
      <c r="N922" s="313">
        <v>2552</v>
      </c>
      <c r="O922" s="47" t="s">
        <v>1338</v>
      </c>
      <c r="P922"/>
      <c r="Q922" s="47"/>
      <c r="R922" s="313"/>
      <c r="S922" s="64"/>
      <c r="T922" s="302"/>
      <c r="U922"/>
      <c r="V922"/>
      <c r="W922"/>
      <c r="X922"/>
      <c r="Y922" s="275" t="s">
        <v>1338</v>
      </c>
      <c r="AA922" s="313" t="s">
        <v>1338</v>
      </c>
      <c r="AB922">
        <v>2552</v>
      </c>
      <c r="AD922" s="313"/>
    </row>
    <row r="923" spans="2:30">
      <c r="B923" s="26"/>
      <c r="C923" s="63" t="s">
        <v>883</v>
      </c>
      <c r="D923" s="63" t="s">
        <v>1970</v>
      </c>
      <c r="E923" s="313">
        <v>14.375</v>
      </c>
      <c r="F923" s="313">
        <v>4.25</v>
      </c>
      <c r="G923" s="313">
        <v>1E-3</v>
      </c>
      <c r="H923" s="313">
        <v>14.377000000000001</v>
      </c>
      <c r="I923" s="313">
        <v>4.2519999999999998</v>
      </c>
      <c r="J923" s="41" t="s">
        <v>302</v>
      </c>
      <c r="K923" s="313">
        <v>14.377000000000001</v>
      </c>
      <c r="L923" s="313">
        <v>8.5039999999999996</v>
      </c>
      <c r="M923" s="313">
        <v>2</v>
      </c>
      <c r="N923" s="313">
        <v>2558</v>
      </c>
      <c r="O923" s="41" t="s">
        <v>1338</v>
      </c>
      <c r="P923"/>
      <c r="Q923" s="41"/>
      <c r="R923" s="313"/>
      <c r="S923" s="63"/>
      <c r="T923" s="303"/>
      <c r="U923"/>
      <c r="V923"/>
      <c r="W923"/>
      <c r="X923"/>
      <c r="Y923" s="275" t="s">
        <v>1338</v>
      </c>
      <c r="AA923" s="313" t="s">
        <v>1338</v>
      </c>
      <c r="AB923">
        <v>2558</v>
      </c>
      <c r="AD923" s="313"/>
    </row>
    <row r="924" spans="2:30">
      <c r="B924" s="26"/>
      <c r="C924" s="64" t="s">
        <v>214</v>
      </c>
      <c r="D924" s="64" t="s">
        <v>2025</v>
      </c>
      <c r="E924" s="313">
        <v>6.125</v>
      </c>
      <c r="F924" s="313">
        <v>6.125</v>
      </c>
      <c r="G924" s="313">
        <v>1.75</v>
      </c>
      <c r="H924" s="313">
        <v>9.625</v>
      </c>
      <c r="I924" s="313">
        <v>9.625</v>
      </c>
      <c r="J924" s="47" t="s">
        <v>302</v>
      </c>
      <c r="K924" s="313">
        <v>9.625</v>
      </c>
      <c r="L924" s="313">
        <v>9.625</v>
      </c>
      <c r="M924" s="313">
        <v>1</v>
      </c>
      <c r="N924" s="313">
        <v>2560</v>
      </c>
      <c r="O924" s="47" t="s">
        <v>1338</v>
      </c>
      <c r="P924"/>
      <c r="Q924" s="47"/>
      <c r="R924" s="313"/>
      <c r="S924" s="64"/>
      <c r="T924" s="302"/>
      <c r="U924"/>
      <c r="V924"/>
      <c r="W924"/>
      <c r="X924"/>
      <c r="Y924" s="275" t="s">
        <v>1338</v>
      </c>
      <c r="AA924" s="313" t="s">
        <v>1338</v>
      </c>
      <c r="AB924">
        <v>2560</v>
      </c>
      <c r="AD924" s="313"/>
    </row>
    <row r="925" spans="2:30">
      <c r="B925" s="26"/>
      <c r="C925" s="63" t="s">
        <v>215</v>
      </c>
      <c r="D925" s="63" t="s">
        <v>94</v>
      </c>
      <c r="E925" s="313">
        <v>6</v>
      </c>
      <c r="F925" s="313">
        <v>6</v>
      </c>
      <c r="G925" s="313">
        <v>1.625</v>
      </c>
      <c r="H925" s="313">
        <v>9.25</v>
      </c>
      <c r="I925" s="313">
        <v>9.25</v>
      </c>
      <c r="J925" s="41" t="s">
        <v>302</v>
      </c>
      <c r="K925" s="313">
        <v>9.25</v>
      </c>
      <c r="L925" s="313">
        <v>9.25</v>
      </c>
      <c r="M925" s="313">
        <v>1</v>
      </c>
      <c r="N925" s="313">
        <v>2560</v>
      </c>
      <c r="O925" s="41" t="s">
        <v>1338</v>
      </c>
      <c r="P925"/>
      <c r="Q925" s="41"/>
      <c r="R925" s="313"/>
      <c r="S925" s="63"/>
      <c r="T925" s="303"/>
      <c r="U925"/>
      <c r="V925"/>
      <c r="W925"/>
      <c r="X925"/>
      <c r="Y925" s="275" t="s">
        <v>1338</v>
      </c>
      <c r="AA925" s="313" t="s">
        <v>1338</v>
      </c>
      <c r="AB925">
        <v>2560</v>
      </c>
      <c r="AD925" s="313"/>
    </row>
    <row r="926" spans="2:30">
      <c r="B926" s="26"/>
      <c r="C926" s="64" t="s">
        <v>224</v>
      </c>
      <c r="D926" s="64" t="s">
        <v>2025</v>
      </c>
      <c r="E926" s="313">
        <v>3.75</v>
      </c>
      <c r="F926" s="313">
        <v>3.5</v>
      </c>
      <c r="G926" s="313">
        <v>1.5</v>
      </c>
      <c r="H926" s="313">
        <v>6.75</v>
      </c>
      <c r="I926" s="313">
        <v>6.5</v>
      </c>
      <c r="J926" s="47" t="s">
        <v>302</v>
      </c>
      <c r="K926" s="313">
        <v>6.75</v>
      </c>
      <c r="L926" s="313">
        <v>6.5</v>
      </c>
      <c r="M926" s="313">
        <v>1</v>
      </c>
      <c r="N926" s="313">
        <v>2562</v>
      </c>
      <c r="O926" s="47" t="s">
        <v>1338</v>
      </c>
      <c r="P926"/>
      <c r="Q926" s="47"/>
      <c r="R926" s="313"/>
      <c r="S926" s="64"/>
      <c r="T926" s="302"/>
      <c r="U926"/>
      <c r="V926"/>
      <c r="W926"/>
      <c r="X926"/>
      <c r="Y926" s="275" t="s">
        <v>1338</v>
      </c>
      <c r="AA926" s="313" t="s">
        <v>1338</v>
      </c>
      <c r="AB926">
        <v>2562</v>
      </c>
      <c r="AD926" s="313"/>
    </row>
    <row r="927" spans="2:30">
      <c r="B927" s="26"/>
      <c r="C927" s="63" t="s">
        <v>225</v>
      </c>
      <c r="D927" s="63" t="s">
        <v>94</v>
      </c>
      <c r="E927" s="313">
        <v>3.75</v>
      </c>
      <c r="F927" s="313">
        <v>3.5</v>
      </c>
      <c r="G927" s="313">
        <v>1.5</v>
      </c>
      <c r="H927" s="313">
        <v>6.75</v>
      </c>
      <c r="I927" s="313">
        <v>6.5</v>
      </c>
      <c r="J927" s="41" t="s">
        <v>302</v>
      </c>
      <c r="K927" s="313">
        <v>6.75</v>
      </c>
      <c r="L927" s="313">
        <v>6.5</v>
      </c>
      <c r="M927" s="313">
        <v>1</v>
      </c>
      <c r="N927" s="313">
        <v>2562</v>
      </c>
      <c r="O927" s="41" t="s">
        <v>1338</v>
      </c>
      <c r="P927"/>
      <c r="Q927" s="41"/>
      <c r="R927" s="313"/>
      <c r="S927" s="63"/>
      <c r="T927" s="303"/>
      <c r="U927"/>
      <c r="V927"/>
      <c r="W927"/>
      <c r="X927"/>
      <c r="Y927" s="275" t="s">
        <v>1338</v>
      </c>
      <c r="AA927" s="313" t="s">
        <v>1338</v>
      </c>
      <c r="AB927">
        <v>2562</v>
      </c>
      <c r="AD927" s="313"/>
    </row>
    <row r="928" spans="2:30">
      <c r="B928" s="26"/>
      <c r="C928" s="64" t="s">
        <v>1823</v>
      </c>
      <c r="D928" s="64" t="s">
        <v>301</v>
      </c>
      <c r="E928" s="313">
        <v>4.125</v>
      </c>
      <c r="F928" s="313">
        <v>2.125</v>
      </c>
      <c r="G928" s="313">
        <v>2.5</v>
      </c>
      <c r="H928" s="313">
        <v>9.125</v>
      </c>
      <c r="I928" s="313">
        <v>7.125</v>
      </c>
      <c r="J928" s="47" t="s">
        <v>302</v>
      </c>
      <c r="K928" s="313">
        <v>9.125</v>
      </c>
      <c r="L928" s="313">
        <v>7.125</v>
      </c>
      <c r="M928" s="313">
        <v>1</v>
      </c>
      <c r="N928" s="313">
        <v>2563</v>
      </c>
      <c r="O928" s="47" t="s">
        <v>1338</v>
      </c>
      <c r="P928"/>
      <c r="Q928" s="47"/>
      <c r="R928" s="313"/>
      <c r="S928" s="64"/>
      <c r="T928" s="302"/>
      <c r="U928"/>
      <c r="V928"/>
      <c r="W928"/>
      <c r="X928"/>
      <c r="Y928" s="275" t="s">
        <v>1338</v>
      </c>
      <c r="AA928" s="313" t="s">
        <v>1338</v>
      </c>
      <c r="AB928">
        <v>2563</v>
      </c>
      <c r="AD928" s="313"/>
    </row>
    <row r="929" spans="2:30">
      <c r="B929" s="26"/>
      <c r="C929" s="63" t="s">
        <v>226</v>
      </c>
      <c r="D929" s="63" t="s">
        <v>2025</v>
      </c>
      <c r="E929" s="313">
        <v>2.125</v>
      </c>
      <c r="F929" s="313">
        <v>1.75</v>
      </c>
      <c r="G929" s="313">
        <v>0.75</v>
      </c>
      <c r="H929" s="313">
        <v>3.625</v>
      </c>
      <c r="I929" s="313">
        <v>3.25</v>
      </c>
      <c r="J929" s="41" t="s">
        <v>302</v>
      </c>
      <c r="K929" s="313">
        <v>9.9723000000000006</v>
      </c>
      <c r="L929" s="313">
        <v>5.8611000000000004</v>
      </c>
      <c r="M929" s="313">
        <v>6</v>
      </c>
      <c r="N929" s="313">
        <v>2565</v>
      </c>
      <c r="O929" s="41" t="s">
        <v>1338</v>
      </c>
      <c r="P929"/>
      <c r="Q929" s="41"/>
      <c r="R929" s="313"/>
      <c r="S929" s="63"/>
      <c r="T929" s="303"/>
      <c r="U929"/>
      <c r="V929"/>
      <c r="W929"/>
      <c r="X929"/>
      <c r="Y929" s="275" t="s">
        <v>1338</v>
      </c>
      <c r="AA929" s="313" t="s">
        <v>1338</v>
      </c>
      <c r="AB929">
        <v>2565</v>
      </c>
      <c r="AD929" s="313"/>
    </row>
    <row r="930" spans="2:30">
      <c r="B930" s="26"/>
      <c r="C930" s="64" t="s">
        <v>1930</v>
      </c>
      <c r="D930" s="64" t="s">
        <v>301</v>
      </c>
      <c r="E930" s="313">
        <v>4.71875</v>
      </c>
      <c r="F930" s="313">
        <v>3.546875</v>
      </c>
      <c r="G930" s="313">
        <v>1.578125</v>
      </c>
      <c r="H930" s="313"/>
      <c r="I930" s="313"/>
      <c r="J930" s="47" t="s">
        <v>302</v>
      </c>
      <c r="K930" s="313">
        <v>32.75</v>
      </c>
      <c r="L930" s="313">
        <v>27.5</v>
      </c>
      <c r="M930" s="313">
        <v>16</v>
      </c>
      <c r="N930" s="313">
        <v>2285</v>
      </c>
      <c r="O930" s="47" t="s">
        <v>269</v>
      </c>
      <c r="P930"/>
      <c r="Q930" s="47"/>
      <c r="R930" s="313"/>
      <c r="S930" s="64"/>
      <c r="T930" s="302"/>
      <c r="U930"/>
      <c r="V930"/>
      <c r="W930"/>
      <c r="X930"/>
      <c r="Y930" s="275" t="s">
        <v>269</v>
      </c>
      <c r="AA930" s="313" t="s">
        <v>269</v>
      </c>
      <c r="AD930" s="313"/>
    </row>
    <row r="931" spans="2:30">
      <c r="B931" s="26"/>
      <c r="C931" s="63" t="s">
        <v>1931</v>
      </c>
      <c r="D931" s="63" t="s">
        <v>306</v>
      </c>
      <c r="E931" s="313">
        <v>4.84375</v>
      </c>
      <c r="F931" s="313">
        <v>3.671875</v>
      </c>
      <c r="G931" s="313">
        <v>0.625</v>
      </c>
      <c r="H931" s="313"/>
      <c r="I931" s="313"/>
      <c r="J931" s="41" t="s">
        <v>302</v>
      </c>
      <c r="K931" s="313">
        <v>38</v>
      </c>
      <c r="L931" s="313">
        <v>25.5</v>
      </c>
      <c r="M931" s="313">
        <v>30</v>
      </c>
      <c r="N931" s="313">
        <v>2285</v>
      </c>
      <c r="O931" s="41" t="s">
        <v>269</v>
      </c>
      <c r="P931"/>
      <c r="Q931" s="41"/>
      <c r="R931" s="313"/>
      <c r="S931" s="63"/>
      <c r="T931" s="303"/>
      <c r="U931"/>
      <c r="V931"/>
      <c r="W931"/>
      <c r="X931"/>
      <c r="Y931" s="275" t="s">
        <v>269</v>
      </c>
      <c r="AA931" s="313" t="s">
        <v>269</v>
      </c>
      <c r="AD931" s="313"/>
    </row>
    <row r="932" spans="2:30">
      <c r="B932" s="26"/>
      <c r="C932" s="64" t="s">
        <v>231</v>
      </c>
      <c r="D932" s="64" t="s">
        <v>94</v>
      </c>
      <c r="E932" s="313">
        <v>6.875</v>
      </c>
      <c r="F932" s="313">
        <v>4.25</v>
      </c>
      <c r="G932" s="313">
        <v>1.875</v>
      </c>
      <c r="H932" s="313">
        <v>10.625</v>
      </c>
      <c r="I932" s="313">
        <v>8</v>
      </c>
      <c r="J932" s="47" t="s">
        <v>302</v>
      </c>
      <c r="K932" s="313">
        <v>32.624899999999997</v>
      </c>
      <c r="L932" s="313">
        <v>24.7499</v>
      </c>
      <c r="M932" s="313">
        <v>9</v>
      </c>
      <c r="N932" s="313">
        <v>2570</v>
      </c>
      <c r="O932" s="47" t="s">
        <v>269</v>
      </c>
      <c r="P932"/>
      <c r="Q932" s="47"/>
      <c r="R932" s="313"/>
      <c r="S932" s="64"/>
      <c r="T932" s="302"/>
      <c r="U932"/>
      <c r="V932"/>
      <c r="W932"/>
      <c r="X932"/>
      <c r="Y932" s="275" t="s">
        <v>269</v>
      </c>
      <c r="AA932" s="313" t="s">
        <v>269</v>
      </c>
      <c r="AB932">
        <v>2570</v>
      </c>
      <c r="AD932" s="313"/>
    </row>
    <row r="933" spans="2:30">
      <c r="B933" s="26"/>
      <c r="C933" s="63" t="s">
        <v>232</v>
      </c>
      <c r="D933" s="63" t="s">
        <v>2025</v>
      </c>
      <c r="E933" s="313">
        <v>7</v>
      </c>
      <c r="F933" s="313">
        <v>4.375</v>
      </c>
      <c r="G933" s="313">
        <v>0.75</v>
      </c>
      <c r="H933" s="313">
        <v>8.5</v>
      </c>
      <c r="I933" s="313">
        <v>5.875</v>
      </c>
      <c r="J933" s="41" t="s">
        <v>302</v>
      </c>
      <c r="K933" s="313">
        <v>34.124899999999997</v>
      </c>
      <c r="L933" s="313">
        <v>23.826000000000001</v>
      </c>
      <c r="M933" s="313">
        <v>16</v>
      </c>
      <c r="N933" s="313">
        <v>2570</v>
      </c>
      <c r="O933" s="41" t="s">
        <v>269</v>
      </c>
      <c r="P933"/>
      <c r="Q933" s="285"/>
      <c r="R933" s="313"/>
      <c r="S933" s="63"/>
      <c r="T933" s="303"/>
      <c r="U933"/>
      <c r="V933"/>
      <c r="W933"/>
      <c r="X933"/>
      <c r="Y933" s="275" t="s">
        <v>269</v>
      </c>
      <c r="AA933" s="313" t="s">
        <v>269</v>
      </c>
      <c r="AB933">
        <v>2570</v>
      </c>
      <c r="AD933" s="313"/>
    </row>
    <row r="934" spans="2:30">
      <c r="B934" s="26"/>
      <c r="C934" s="64" t="s">
        <v>210</v>
      </c>
      <c r="D934" s="64" t="s">
        <v>2025</v>
      </c>
      <c r="E934" s="313">
        <v>8.125</v>
      </c>
      <c r="F934" s="313">
        <v>4.125</v>
      </c>
      <c r="G934" s="313">
        <v>1.125</v>
      </c>
      <c r="H934" s="313">
        <v>10.375</v>
      </c>
      <c r="I934" s="313">
        <v>6.375</v>
      </c>
      <c r="J934" s="47" t="s">
        <v>302</v>
      </c>
      <c r="K934" s="313">
        <v>10.375</v>
      </c>
      <c r="L934" s="313">
        <v>6.375</v>
      </c>
      <c r="M934" s="313">
        <v>1</v>
      </c>
      <c r="N934" s="313">
        <v>2572</v>
      </c>
      <c r="O934" s="47" t="s">
        <v>1338</v>
      </c>
      <c r="P934"/>
      <c r="Q934" s="286"/>
      <c r="R934" s="313"/>
      <c r="S934" s="64"/>
      <c r="T934" s="302"/>
      <c r="U934"/>
      <c r="V934"/>
      <c r="W934"/>
      <c r="X934"/>
      <c r="Y934" s="275" t="s">
        <v>1338</v>
      </c>
      <c r="AA934" s="313" t="s">
        <v>1338</v>
      </c>
      <c r="AB934">
        <v>2572</v>
      </c>
      <c r="AC934" t="s">
        <v>2861</v>
      </c>
      <c r="AD934" s="313" t="s">
        <v>5645</v>
      </c>
    </row>
    <row r="935" spans="2:30">
      <c r="B935" s="26"/>
      <c r="C935" s="63" t="s">
        <v>211</v>
      </c>
      <c r="D935" s="63" t="s">
        <v>301</v>
      </c>
      <c r="E935" s="313">
        <v>8</v>
      </c>
      <c r="F935" s="313">
        <v>4</v>
      </c>
      <c r="G935" s="313">
        <v>3.5</v>
      </c>
      <c r="H935" s="313">
        <v>15</v>
      </c>
      <c r="I935" s="313">
        <v>11</v>
      </c>
      <c r="J935" s="41" t="s">
        <v>302</v>
      </c>
      <c r="K935" s="313">
        <v>15</v>
      </c>
      <c r="L935" s="313">
        <v>11</v>
      </c>
      <c r="M935" s="313">
        <v>1</v>
      </c>
      <c r="N935" s="313">
        <v>2572</v>
      </c>
      <c r="O935" s="41" t="s">
        <v>1338</v>
      </c>
      <c r="P935"/>
      <c r="Q935" s="41"/>
      <c r="R935" s="313"/>
      <c r="S935" s="63"/>
      <c r="T935" s="303"/>
      <c r="U935"/>
      <c r="V935"/>
      <c r="W935"/>
      <c r="X935"/>
      <c r="Y935" s="275" t="s">
        <v>1338</v>
      </c>
      <c r="AA935" s="313" t="s">
        <v>1338</v>
      </c>
      <c r="AB935">
        <v>2572</v>
      </c>
      <c r="AC935" t="s">
        <v>2861</v>
      </c>
      <c r="AD935" s="313" t="s">
        <v>5645</v>
      </c>
    </row>
    <row r="936" spans="2:30">
      <c r="B936" s="26"/>
      <c r="C936" s="64" t="s">
        <v>212</v>
      </c>
      <c r="D936" s="64" t="s">
        <v>2025</v>
      </c>
      <c r="E936" s="313">
        <v>8.125</v>
      </c>
      <c r="F936" s="313">
        <v>4.125</v>
      </c>
      <c r="G936" s="313">
        <v>1.125</v>
      </c>
      <c r="H936" s="313">
        <v>10.375</v>
      </c>
      <c r="I936" s="313">
        <v>6.375</v>
      </c>
      <c r="J936" s="47" t="s">
        <v>302</v>
      </c>
      <c r="K936" s="313">
        <v>10.375</v>
      </c>
      <c r="L936" s="313">
        <v>6.375</v>
      </c>
      <c r="M936" s="313">
        <v>1</v>
      </c>
      <c r="N936" s="313">
        <v>2573</v>
      </c>
      <c r="O936" s="47" t="s">
        <v>1338</v>
      </c>
      <c r="P936"/>
      <c r="Q936" s="47"/>
      <c r="R936" s="313"/>
      <c r="S936" s="64"/>
      <c r="T936" s="302"/>
      <c r="U936"/>
      <c r="V936"/>
      <c r="W936"/>
      <c r="X936"/>
      <c r="Y936" s="275" t="s">
        <v>1338</v>
      </c>
      <c r="AA936" s="313" t="s">
        <v>1338</v>
      </c>
      <c r="AB936">
        <v>2573</v>
      </c>
      <c r="AC936" t="s">
        <v>2861</v>
      </c>
      <c r="AD936" s="313" t="s">
        <v>5645</v>
      </c>
    </row>
    <row r="937" spans="2:30">
      <c r="B937" s="26"/>
      <c r="C937" s="63" t="s">
        <v>213</v>
      </c>
      <c r="D937" s="63" t="s">
        <v>301</v>
      </c>
      <c r="E937" s="313">
        <v>8</v>
      </c>
      <c r="F937" s="313">
        <v>4</v>
      </c>
      <c r="G937" s="313">
        <v>4.75</v>
      </c>
      <c r="H937" s="313">
        <v>17.5</v>
      </c>
      <c r="I937" s="313">
        <v>13.5</v>
      </c>
      <c r="J937" s="41" t="s">
        <v>302</v>
      </c>
      <c r="K937" s="313">
        <v>17.5</v>
      </c>
      <c r="L937" s="313">
        <v>13.5</v>
      </c>
      <c r="M937" s="313">
        <v>1</v>
      </c>
      <c r="N937" s="313">
        <v>2573</v>
      </c>
      <c r="O937" s="41" t="s">
        <v>1338</v>
      </c>
      <c r="P937"/>
      <c r="Q937" s="41"/>
      <c r="R937" s="313"/>
      <c r="S937" s="63"/>
      <c r="T937" s="303"/>
      <c r="U937"/>
      <c r="V937"/>
      <c r="W937"/>
      <c r="X937"/>
      <c r="Y937" s="275" t="s">
        <v>1338</v>
      </c>
      <c r="AA937" s="313" t="s">
        <v>1338</v>
      </c>
      <c r="AB937">
        <v>2573</v>
      </c>
      <c r="AC937" t="s">
        <v>2861</v>
      </c>
      <c r="AD937" s="313" t="s">
        <v>5645</v>
      </c>
    </row>
    <row r="938" spans="2:30">
      <c r="B938" s="26"/>
      <c r="C938" s="64" t="s">
        <v>176</v>
      </c>
      <c r="D938" s="64" t="s">
        <v>2025</v>
      </c>
      <c r="E938" s="313">
        <v>3.75</v>
      </c>
      <c r="F938" s="313">
        <v>3</v>
      </c>
      <c r="G938" s="313">
        <v>0.6875</v>
      </c>
      <c r="H938" s="313">
        <v>5.125</v>
      </c>
      <c r="I938" s="313">
        <v>4.375</v>
      </c>
      <c r="J938" s="47" t="s">
        <v>302</v>
      </c>
      <c r="K938" s="313">
        <v>9.7220999999999993</v>
      </c>
      <c r="L938" s="313">
        <v>8.2222000000000008</v>
      </c>
      <c r="M938" s="313">
        <v>4</v>
      </c>
      <c r="N938" s="313">
        <v>2574</v>
      </c>
      <c r="O938" s="47" t="s">
        <v>1338</v>
      </c>
      <c r="P938"/>
      <c r="Q938" s="47"/>
      <c r="R938" s="313"/>
      <c r="S938" s="64"/>
      <c r="T938" s="302"/>
      <c r="U938"/>
      <c r="V938"/>
      <c r="W938"/>
      <c r="X938"/>
      <c r="Y938" s="275" t="s">
        <v>1338</v>
      </c>
      <c r="AA938" s="313" t="s">
        <v>1338</v>
      </c>
      <c r="AB938">
        <v>2574</v>
      </c>
      <c r="AD938" s="313"/>
    </row>
    <row r="939" spans="2:30">
      <c r="B939" s="26"/>
      <c r="C939" s="63" t="s">
        <v>177</v>
      </c>
      <c r="D939" s="63" t="s">
        <v>301</v>
      </c>
      <c r="E939" s="313">
        <v>3.625</v>
      </c>
      <c r="F939" s="313">
        <v>2.875</v>
      </c>
      <c r="G939" s="313">
        <v>0.75</v>
      </c>
      <c r="H939" s="313">
        <v>5.125</v>
      </c>
      <c r="I939" s="313">
        <v>4.375</v>
      </c>
      <c r="J939" s="41" t="s">
        <v>302</v>
      </c>
      <c r="K939" s="313">
        <v>10.25</v>
      </c>
      <c r="L939" s="313">
        <v>8.75</v>
      </c>
      <c r="M939" s="313">
        <v>4</v>
      </c>
      <c r="N939" s="313">
        <v>2574</v>
      </c>
      <c r="O939" s="41" t="s">
        <v>1338</v>
      </c>
      <c r="P939"/>
      <c r="Q939" s="41"/>
      <c r="R939" s="313"/>
      <c r="S939" s="63"/>
      <c r="T939" s="303"/>
      <c r="U939"/>
      <c r="V939"/>
      <c r="W939"/>
      <c r="X939"/>
      <c r="Y939" s="275" t="s">
        <v>1338</v>
      </c>
      <c r="AA939" s="313" t="s">
        <v>1338</v>
      </c>
      <c r="AB939">
        <v>2574</v>
      </c>
      <c r="AD939" s="313"/>
    </row>
    <row r="940" spans="2:30">
      <c r="B940" s="26"/>
      <c r="C940" s="64" t="s">
        <v>194</v>
      </c>
      <c r="D940" s="64" t="s">
        <v>301</v>
      </c>
      <c r="E940" s="313">
        <v>3</v>
      </c>
      <c r="F940" s="313">
        <v>2</v>
      </c>
      <c r="G940" s="313">
        <v>0.75</v>
      </c>
      <c r="H940" s="313">
        <v>4.5</v>
      </c>
      <c r="I940" s="313">
        <v>3.5</v>
      </c>
      <c r="J940" s="47" t="s">
        <v>302</v>
      </c>
      <c r="K940" s="313">
        <v>9</v>
      </c>
      <c r="L940" s="313">
        <v>10.5</v>
      </c>
      <c r="M940" s="313">
        <v>6</v>
      </c>
      <c r="N940" s="313">
        <v>2575</v>
      </c>
      <c r="O940" s="47" t="s">
        <v>1338</v>
      </c>
      <c r="P940"/>
      <c r="Q940" s="47"/>
      <c r="R940" s="313"/>
      <c r="S940" s="64"/>
      <c r="T940" s="302"/>
      <c r="U940"/>
      <c r="V940"/>
      <c r="W940"/>
      <c r="X940"/>
      <c r="Y940" s="275" t="s">
        <v>1338</v>
      </c>
      <c r="AA940" s="313" t="s">
        <v>1338</v>
      </c>
      <c r="AB940">
        <v>2575</v>
      </c>
      <c r="AC940" t="s">
        <v>2899</v>
      </c>
      <c r="AD940" s="313" t="s">
        <v>5649</v>
      </c>
    </row>
    <row r="941" spans="2:30">
      <c r="B941" s="26"/>
      <c r="C941" s="63" t="s">
        <v>138</v>
      </c>
      <c r="D941" s="63" t="s">
        <v>306</v>
      </c>
      <c r="E941" s="313">
        <v>10.375</v>
      </c>
      <c r="F941" s="313">
        <v>8.3125</v>
      </c>
      <c r="G941" s="313">
        <v>0.875</v>
      </c>
      <c r="H941" s="313">
        <v>12.125</v>
      </c>
      <c r="I941" s="313">
        <v>10.0625</v>
      </c>
      <c r="J941" s="41" t="s">
        <v>302</v>
      </c>
      <c r="K941" s="313">
        <v>12.125</v>
      </c>
      <c r="L941" s="313">
        <v>10.0625</v>
      </c>
      <c r="M941" s="313">
        <v>1</v>
      </c>
      <c r="N941" s="313">
        <v>2582</v>
      </c>
      <c r="O941" s="41" t="s">
        <v>1338</v>
      </c>
      <c r="P941"/>
      <c r="Q941" s="41"/>
      <c r="R941" s="313"/>
      <c r="S941" s="63"/>
      <c r="T941" s="303"/>
      <c r="U941"/>
      <c r="V941"/>
      <c r="W941"/>
      <c r="X941"/>
      <c r="Y941" s="275" t="s">
        <v>1338</v>
      </c>
      <c r="AA941" s="313" t="s">
        <v>1338</v>
      </c>
      <c r="AB941">
        <v>2582</v>
      </c>
      <c r="AD941" s="313"/>
    </row>
    <row r="942" spans="2:30">
      <c r="B942" s="26"/>
      <c r="C942" s="64" t="s">
        <v>139</v>
      </c>
      <c r="D942" s="64" t="s">
        <v>2026</v>
      </c>
      <c r="E942" s="313">
        <v>10.25</v>
      </c>
      <c r="F942" s="313">
        <v>8.1875</v>
      </c>
      <c r="G942" s="313">
        <v>1</v>
      </c>
      <c r="H942" s="313">
        <v>12.25</v>
      </c>
      <c r="I942" s="313">
        <v>10.1875</v>
      </c>
      <c r="J942" s="47" t="s">
        <v>302</v>
      </c>
      <c r="K942" s="313">
        <v>12.25</v>
      </c>
      <c r="L942" s="313">
        <v>10.1875</v>
      </c>
      <c r="M942" s="313">
        <v>1</v>
      </c>
      <c r="N942" s="313">
        <v>2582</v>
      </c>
      <c r="O942" s="47" t="s">
        <v>1338</v>
      </c>
      <c r="P942"/>
      <c r="Q942" s="47"/>
      <c r="R942" s="313"/>
      <c r="S942" s="64"/>
      <c r="T942" s="302"/>
      <c r="U942"/>
      <c r="V942"/>
      <c r="W942"/>
      <c r="X942"/>
      <c r="Y942" s="275" t="s">
        <v>1338</v>
      </c>
      <c r="AA942" s="313" t="s">
        <v>1338</v>
      </c>
      <c r="AB942">
        <v>2582</v>
      </c>
      <c r="AD942" s="313"/>
    </row>
    <row r="943" spans="2:30">
      <c r="B943" s="26"/>
      <c r="C943" s="63" t="s">
        <v>8</v>
      </c>
      <c r="D943" s="63" t="s">
        <v>2025</v>
      </c>
      <c r="E943" s="313">
        <v>11.28125</v>
      </c>
      <c r="F943" s="313">
        <v>2.53125</v>
      </c>
      <c r="G943" s="313">
        <v>0.625</v>
      </c>
      <c r="H943" s="313">
        <v>12.53125</v>
      </c>
      <c r="I943" s="313">
        <v>3.78125</v>
      </c>
      <c r="J943" s="41" t="s">
        <v>302</v>
      </c>
      <c r="K943" s="313">
        <v>37.968699999999998</v>
      </c>
      <c r="L943" s="313">
        <v>27.843699999999998</v>
      </c>
      <c r="M943" s="313">
        <v>21</v>
      </c>
      <c r="N943" s="313">
        <v>2584</v>
      </c>
      <c r="O943" s="41" t="s">
        <v>269</v>
      </c>
      <c r="P943"/>
      <c r="Q943" s="41"/>
      <c r="R943" s="313"/>
      <c r="S943" s="63"/>
      <c r="T943" s="303"/>
      <c r="U943"/>
      <c r="V943"/>
      <c r="W943"/>
      <c r="X943"/>
      <c r="Y943" s="275" t="s">
        <v>269</v>
      </c>
      <c r="AA943" s="313" t="s">
        <v>269</v>
      </c>
      <c r="AB943">
        <v>2584</v>
      </c>
      <c r="AD943" s="313"/>
    </row>
    <row r="944" spans="2:30">
      <c r="B944" s="26"/>
      <c r="C944" s="64" t="s">
        <v>9</v>
      </c>
      <c r="D944" s="64" t="s">
        <v>2026</v>
      </c>
      <c r="E944" s="313">
        <v>11.15625</v>
      </c>
      <c r="F944" s="313">
        <v>2.40625</v>
      </c>
      <c r="G944" s="313">
        <v>1</v>
      </c>
      <c r="H944" s="313">
        <v>13.15625</v>
      </c>
      <c r="I944" s="313">
        <v>4.40625</v>
      </c>
      <c r="J944" s="47" t="s">
        <v>302</v>
      </c>
      <c r="K944" s="313">
        <v>39.749899999999997</v>
      </c>
      <c r="L944" s="313">
        <v>27.375</v>
      </c>
      <c r="M944" s="313">
        <v>18</v>
      </c>
      <c r="N944" s="313">
        <v>2584</v>
      </c>
      <c r="O944" s="47" t="s">
        <v>269</v>
      </c>
      <c r="P944"/>
      <c r="Q944" s="47"/>
      <c r="R944" s="313"/>
      <c r="S944" s="64"/>
      <c r="T944" s="302"/>
      <c r="U944"/>
      <c r="V944"/>
      <c r="W944"/>
      <c r="X944"/>
      <c r="Y944" s="275" t="s">
        <v>269</v>
      </c>
      <c r="AA944" s="313" t="s">
        <v>269</v>
      </c>
      <c r="AB944">
        <v>2584</v>
      </c>
      <c r="AD944" s="313"/>
    </row>
    <row r="945" spans="2:30">
      <c r="B945" s="26"/>
      <c r="C945" s="63" t="s">
        <v>51</v>
      </c>
      <c r="D945" s="63" t="s">
        <v>2026</v>
      </c>
      <c r="E945" s="313">
        <v>10.4375</v>
      </c>
      <c r="F945" s="313">
        <v>6.0625</v>
      </c>
      <c r="G945" s="313">
        <v>1.5</v>
      </c>
      <c r="H945" s="313">
        <v>13.4375</v>
      </c>
      <c r="I945" s="313">
        <v>9.0625</v>
      </c>
      <c r="J945" s="41" t="s">
        <v>302</v>
      </c>
      <c r="K945" s="313">
        <v>13.4375</v>
      </c>
      <c r="L945" s="313">
        <v>9.0625</v>
      </c>
      <c r="M945" s="313">
        <v>1</v>
      </c>
      <c r="N945" s="313">
        <v>2585</v>
      </c>
      <c r="O945" s="41" t="s">
        <v>1338</v>
      </c>
      <c r="P945"/>
      <c r="Q945" s="41"/>
      <c r="R945" s="313"/>
      <c r="S945" s="63"/>
      <c r="T945" s="303"/>
      <c r="U945"/>
      <c r="V945"/>
      <c r="W945"/>
      <c r="X945"/>
      <c r="Y945" s="275" t="s">
        <v>1338</v>
      </c>
      <c r="AA945" s="313" t="s">
        <v>1338</v>
      </c>
      <c r="AB945">
        <v>2585</v>
      </c>
      <c r="AD945" s="313"/>
    </row>
    <row r="946" spans="2:30">
      <c r="B946" s="26"/>
      <c r="C946" s="64" t="s">
        <v>2042</v>
      </c>
      <c r="D946" s="64" t="s">
        <v>2025</v>
      </c>
      <c r="E946" s="313">
        <v>2</v>
      </c>
      <c r="F946" s="313">
        <v>2</v>
      </c>
      <c r="G946" s="313">
        <v>1.375</v>
      </c>
      <c r="H946" s="313">
        <v>4.75</v>
      </c>
      <c r="I946" s="313">
        <v>4.75</v>
      </c>
      <c r="J946" s="47" t="s">
        <v>302</v>
      </c>
      <c r="K946" s="313">
        <v>4.75</v>
      </c>
      <c r="L946" s="313">
        <v>4.75</v>
      </c>
      <c r="M946" s="313">
        <v>1</v>
      </c>
      <c r="N946" s="313">
        <v>2586</v>
      </c>
      <c r="O946" s="47" t="s">
        <v>1338</v>
      </c>
      <c r="P946"/>
      <c r="Q946" s="47"/>
      <c r="R946" s="313"/>
      <c r="S946" s="64"/>
      <c r="T946" s="302"/>
      <c r="U946"/>
      <c r="V946"/>
      <c r="W946"/>
      <c r="X946"/>
      <c r="Y946" s="275" t="s">
        <v>1338</v>
      </c>
      <c r="AA946" s="313" t="s">
        <v>1338</v>
      </c>
      <c r="AB946">
        <v>2586</v>
      </c>
      <c r="AD946" s="313"/>
    </row>
    <row r="947" spans="2:30">
      <c r="B947" s="26"/>
      <c r="C947" s="63" t="s">
        <v>2043</v>
      </c>
      <c r="D947" s="63" t="s">
        <v>2026</v>
      </c>
      <c r="E947" s="313">
        <v>1.875</v>
      </c>
      <c r="F947" s="313">
        <v>1.875</v>
      </c>
      <c r="G947" s="313">
        <v>1.625</v>
      </c>
      <c r="H947" s="313">
        <v>5.125</v>
      </c>
      <c r="I947" s="313">
        <v>5.125</v>
      </c>
      <c r="J947" s="41" t="s">
        <v>302</v>
      </c>
      <c r="K947" s="313">
        <v>5.125</v>
      </c>
      <c r="L947" s="313">
        <v>5.125</v>
      </c>
      <c r="M947" s="313">
        <v>1</v>
      </c>
      <c r="N947" s="313">
        <v>2586</v>
      </c>
      <c r="O947" s="41" t="s">
        <v>1338</v>
      </c>
      <c r="P947"/>
      <c r="Q947" s="41"/>
      <c r="R947" s="313"/>
      <c r="S947" s="63"/>
      <c r="T947" s="303"/>
      <c r="U947"/>
      <c r="V947"/>
      <c r="W947"/>
      <c r="X947"/>
      <c r="Y947" s="275" t="s">
        <v>1338</v>
      </c>
      <c r="AA947" s="313" t="s">
        <v>1338</v>
      </c>
      <c r="AB947">
        <v>2586</v>
      </c>
      <c r="AD947" s="313"/>
    </row>
    <row r="948" spans="2:30">
      <c r="B948" s="26"/>
      <c r="C948" s="64" t="s">
        <v>480</v>
      </c>
      <c r="D948" s="64" t="s">
        <v>2026</v>
      </c>
      <c r="E948" s="313">
        <v>2.25</v>
      </c>
      <c r="F948" s="313">
        <v>2.25</v>
      </c>
      <c r="G948" s="313">
        <v>1.875</v>
      </c>
      <c r="H948" s="313">
        <v>6</v>
      </c>
      <c r="I948" s="313">
        <v>6</v>
      </c>
      <c r="J948" s="47" t="s">
        <v>302</v>
      </c>
      <c r="K948" s="313">
        <v>6</v>
      </c>
      <c r="L948" s="313">
        <v>6</v>
      </c>
      <c r="M948" s="313">
        <v>1</v>
      </c>
      <c r="N948" s="313">
        <v>2587</v>
      </c>
      <c r="O948" s="47" t="s">
        <v>1338</v>
      </c>
      <c r="P948"/>
      <c r="Q948" s="47"/>
      <c r="R948" s="313"/>
      <c r="S948" s="64"/>
      <c r="T948" s="302"/>
      <c r="U948"/>
      <c r="V948"/>
      <c r="W948"/>
      <c r="X948"/>
      <c r="Y948" s="275" t="s">
        <v>1338</v>
      </c>
      <c r="AA948" s="313" t="s">
        <v>1338</v>
      </c>
      <c r="AB948">
        <v>2587</v>
      </c>
      <c r="AD948" s="313"/>
    </row>
    <row r="949" spans="2:30">
      <c r="B949" s="26"/>
      <c r="C949" s="63" t="s">
        <v>2012</v>
      </c>
      <c r="D949" s="63" t="s">
        <v>2025</v>
      </c>
      <c r="E949" s="313">
        <v>6.5</v>
      </c>
      <c r="F949" s="313">
        <v>4.625</v>
      </c>
      <c r="G949" s="313">
        <v>0.625</v>
      </c>
      <c r="H949" s="313">
        <v>7.75</v>
      </c>
      <c r="I949" s="313">
        <v>5.875</v>
      </c>
      <c r="J949" s="41" t="s">
        <v>302</v>
      </c>
      <c r="K949" s="313">
        <v>7.75</v>
      </c>
      <c r="L949" s="313">
        <v>11.75</v>
      </c>
      <c r="M949" s="313">
        <v>2</v>
      </c>
      <c r="N949" s="313">
        <v>2588</v>
      </c>
      <c r="O949" s="41" t="s">
        <v>1338</v>
      </c>
      <c r="P949"/>
      <c r="Q949" s="41"/>
      <c r="R949" s="313"/>
      <c r="S949" s="63" t="s">
        <v>1169</v>
      </c>
      <c r="T949" s="303"/>
      <c r="U949"/>
      <c r="V949"/>
      <c r="W949"/>
      <c r="X949"/>
      <c r="Y949" s="275" t="s">
        <v>1338</v>
      </c>
      <c r="AA949" s="313" t="s">
        <v>1338</v>
      </c>
      <c r="AB949">
        <v>2588</v>
      </c>
      <c r="AD949" s="313"/>
    </row>
    <row r="950" spans="2:30">
      <c r="B950" s="26"/>
      <c r="C950" s="64" t="s">
        <v>2013</v>
      </c>
      <c r="D950" s="64" t="s">
        <v>2026</v>
      </c>
      <c r="E950" s="313">
        <v>6.375</v>
      </c>
      <c r="F950" s="313">
        <v>4.5625</v>
      </c>
      <c r="G950" s="313">
        <v>1.625</v>
      </c>
      <c r="H950" s="313">
        <v>9.625</v>
      </c>
      <c r="I950" s="313">
        <v>7.8125</v>
      </c>
      <c r="J950" s="47" t="s">
        <v>302</v>
      </c>
      <c r="K950" s="313">
        <v>9.625</v>
      </c>
      <c r="L950" s="313">
        <v>15.625</v>
      </c>
      <c r="M950" s="313">
        <v>2</v>
      </c>
      <c r="N950" s="313">
        <v>2588</v>
      </c>
      <c r="O950" s="47" t="s">
        <v>1338</v>
      </c>
      <c r="P950"/>
      <c r="Q950" s="47"/>
      <c r="R950" s="313"/>
      <c r="S950" s="64"/>
      <c r="T950" s="302"/>
      <c r="U950"/>
      <c r="V950"/>
      <c r="W950"/>
      <c r="X950"/>
      <c r="Y950" s="275" t="s">
        <v>1338</v>
      </c>
      <c r="AA950" s="313" t="s">
        <v>1338</v>
      </c>
      <c r="AB950">
        <v>2588</v>
      </c>
      <c r="AD950" s="313"/>
    </row>
    <row r="951" spans="2:30">
      <c r="B951" s="26"/>
      <c r="C951" s="63" t="s">
        <v>23</v>
      </c>
      <c r="D951" s="63" t="s">
        <v>2026</v>
      </c>
      <c r="E951" s="313">
        <v>6.0625</v>
      </c>
      <c r="F951" s="313">
        <v>4.3125</v>
      </c>
      <c r="G951" s="313">
        <v>0.6875</v>
      </c>
      <c r="H951" s="313">
        <v>7.4375</v>
      </c>
      <c r="I951" s="313">
        <v>5.6875</v>
      </c>
      <c r="J951" s="41" t="s">
        <v>302</v>
      </c>
      <c r="K951" s="313">
        <v>7.4375</v>
      </c>
      <c r="L951" s="313">
        <v>11.375</v>
      </c>
      <c r="M951" s="313">
        <v>2</v>
      </c>
      <c r="N951" s="313">
        <v>2589</v>
      </c>
      <c r="O951" s="41" t="s">
        <v>1338</v>
      </c>
      <c r="P951"/>
      <c r="Q951" s="41"/>
      <c r="R951" s="313"/>
      <c r="S951" s="63" t="s">
        <v>1169</v>
      </c>
      <c r="T951" s="303"/>
      <c r="U951"/>
      <c r="V951"/>
      <c r="W951"/>
      <c r="X951"/>
      <c r="Y951" s="275" t="s">
        <v>1338</v>
      </c>
      <c r="AA951" s="313" t="s">
        <v>1338</v>
      </c>
      <c r="AB951">
        <v>2589</v>
      </c>
      <c r="AD951" s="313"/>
    </row>
    <row r="952" spans="2:30">
      <c r="B952" s="26"/>
      <c r="C952" s="64" t="s">
        <v>25</v>
      </c>
      <c r="D952" s="64" t="s">
        <v>2035</v>
      </c>
      <c r="E952" s="313">
        <v>5.9375</v>
      </c>
      <c r="F952" s="313">
        <v>4</v>
      </c>
      <c r="G952" s="313">
        <v>0.75</v>
      </c>
      <c r="H952" s="313">
        <v>7.4375</v>
      </c>
      <c r="I952" s="313">
        <v>5.5</v>
      </c>
      <c r="J952" s="47" t="s">
        <v>302</v>
      </c>
      <c r="K952" s="313">
        <v>7.4375</v>
      </c>
      <c r="L952" s="313">
        <v>16.5</v>
      </c>
      <c r="M952" s="313">
        <v>3</v>
      </c>
      <c r="N952" s="313">
        <v>2590</v>
      </c>
      <c r="O952" s="47" t="s">
        <v>1338</v>
      </c>
      <c r="P952"/>
      <c r="Q952" s="47"/>
      <c r="R952" s="313"/>
      <c r="S952" s="64"/>
      <c r="T952" s="302"/>
      <c r="U952"/>
      <c r="V952"/>
      <c r="W952"/>
      <c r="X952"/>
      <c r="Y952" s="275" t="s">
        <v>1338</v>
      </c>
      <c r="AA952" s="313" t="s">
        <v>1338</v>
      </c>
      <c r="AB952">
        <v>2590</v>
      </c>
      <c r="AD952" s="313"/>
    </row>
    <row r="953" spans="2:30">
      <c r="B953" s="26"/>
      <c r="C953" s="63" t="s">
        <v>1478</v>
      </c>
      <c r="D953" s="63" t="s">
        <v>2025</v>
      </c>
      <c r="E953" s="313">
        <v>15.1875</v>
      </c>
      <c r="F953" s="313">
        <v>4.75</v>
      </c>
      <c r="G953" s="313">
        <v>0.8125</v>
      </c>
      <c r="H953" s="313">
        <v>16.8125</v>
      </c>
      <c r="I953" s="313">
        <v>6.375</v>
      </c>
      <c r="J953" s="41" t="s">
        <v>318</v>
      </c>
      <c r="K953" s="313">
        <v>33.194499999999998</v>
      </c>
      <c r="L953" s="313">
        <v>31.5</v>
      </c>
      <c r="M953" s="313">
        <v>10</v>
      </c>
      <c r="N953" s="313">
        <v>2591</v>
      </c>
      <c r="O953" s="41" t="s">
        <v>269</v>
      </c>
      <c r="P953" t="s">
        <v>264</v>
      </c>
      <c r="Q953" s="41"/>
      <c r="R953" s="313"/>
      <c r="S953" s="63"/>
      <c r="T953" s="303"/>
      <c r="U953"/>
      <c r="V953"/>
      <c r="W953"/>
      <c r="X953"/>
      <c r="Y953" s="275" t="s">
        <v>269</v>
      </c>
      <c r="AA953" s="313" t="s">
        <v>269</v>
      </c>
      <c r="AB953">
        <v>2591</v>
      </c>
      <c r="AC953" t="s">
        <v>3736</v>
      </c>
      <c r="AD953" s="313" t="s">
        <v>5657</v>
      </c>
    </row>
    <row r="954" spans="2:30">
      <c r="B954" s="26"/>
      <c r="C954" s="64" t="s">
        <v>1479</v>
      </c>
      <c r="D954" s="64" t="s">
        <v>301</v>
      </c>
      <c r="E954" s="313">
        <v>15.0625</v>
      </c>
      <c r="F954" s="313">
        <v>4.625</v>
      </c>
      <c r="G954" s="313">
        <v>0.8125</v>
      </c>
      <c r="H954" s="313">
        <v>16.6875</v>
      </c>
      <c r="I954" s="313">
        <v>6.25</v>
      </c>
      <c r="J954" s="47" t="s">
        <v>318</v>
      </c>
      <c r="K954" s="313">
        <v>33.194499999999998</v>
      </c>
      <c r="L954" s="313">
        <v>31.5</v>
      </c>
      <c r="M954" s="313">
        <v>10</v>
      </c>
      <c r="N954" s="313">
        <v>2591</v>
      </c>
      <c r="O954" s="47" t="s">
        <v>269</v>
      </c>
      <c r="P954" t="s">
        <v>264</v>
      </c>
      <c r="Q954" s="47"/>
      <c r="R954" s="313"/>
      <c r="S954" s="64"/>
      <c r="T954" s="302"/>
      <c r="U954"/>
      <c r="V954"/>
      <c r="W954"/>
      <c r="X954"/>
      <c r="Y954" s="275" t="s">
        <v>269</v>
      </c>
      <c r="AA954" s="313" t="s">
        <v>269</v>
      </c>
      <c r="AB954">
        <v>2591</v>
      </c>
      <c r="AC954" t="s">
        <v>3736</v>
      </c>
      <c r="AD954" s="313" t="s">
        <v>5657</v>
      </c>
    </row>
    <row r="955" spans="2:30">
      <c r="B955" s="26"/>
      <c r="C955" s="63" t="s">
        <v>2381</v>
      </c>
      <c r="D955" s="63" t="s">
        <v>306</v>
      </c>
      <c r="E955" s="313">
        <v>15.1875</v>
      </c>
      <c r="F955" s="313">
        <v>4.75</v>
      </c>
      <c r="G955" s="313">
        <v>0.8125</v>
      </c>
      <c r="H955" s="313">
        <v>16.8125</v>
      </c>
      <c r="I955" s="313">
        <v>6.375</v>
      </c>
      <c r="J955" s="41"/>
      <c r="K955" s="313">
        <v>16.8125</v>
      </c>
      <c r="L955" s="313">
        <v>6.375</v>
      </c>
      <c r="M955" s="313">
        <v>1</v>
      </c>
      <c r="N955" s="313">
        <v>2591</v>
      </c>
      <c r="O955" s="41" t="s">
        <v>1338</v>
      </c>
      <c r="P955"/>
      <c r="Q955" s="41"/>
      <c r="R955" s="313"/>
      <c r="S955" s="63"/>
      <c r="T955" s="303"/>
      <c r="U955"/>
      <c r="V955"/>
      <c r="W955"/>
      <c r="X955"/>
      <c r="Y955" s="275" t="s">
        <v>1338</v>
      </c>
      <c r="AA955" s="313" t="s">
        <v>1338</v>
      </c>
      <c r="AB955">
        <v>2591</v>
      </c>
      <c r="AC955" t="s">
        <v>3736</v>
      </c>
      <c r="AD955" s="313" t="s">
        <v>5657</v>
      </c>
    </row>
    <row r="956" spans="2:30">
      <c r="B956" s="26"/>
      <c r="C956" s="64" t="s">
        <v>2382</v>
      </c>
      <c r="D956" s="64" t="s">
        <v>301</v>
      </c>
      <c r="E956" s="313">
        <v>15.0625</v>
      </c>
      <c r="F956" s="313">
        <v>4.625</v>
      </c>
      <c r="G956" s="313">
        <v>0.8125</v>
      </c>
      <c r="H956" s="313">
        <v>16.6875</v>
      </c>
      <c r="I956" s="313">
        <v>6.25</v>
      </c>
      <c r="J956" s="47"/>
      <c r="K956" s="313">
        <v>16.6875</v>
      </c>
      <c r="L956" s="313">
        <v>6.25</v>
      </c>
      <c r="M956" s="313">
        <v>1</v>
      </c>
      <c r="N956" s="313">
        <v>2591</v>
      </c>
      <c r="O956" s="47" t="s">
        <v>1338</v>
      </c>
      <c r="P956"/>
      <c r="Q956" s="47"/>
      <c r="R956" s="313"/>
      <c r="S956" s="64"/>
      <c r="T956" s="302"/>
      <c r="U956"/>
      <c r="V956"/>
      <c r="W956"/>
      <c r="X956"/>
      <c r="Y956" s="275" t="s">
        <v>1338</v>
      </c>
      <c r="AA956" s="313" t="s">
        <v>1338</v>
      </c>
      <c r="AB956">
        <v>2591</v>
      </c>
      <c r="AC956" t="s">
        <v>3736</v>
      </c>
      <c r="AD956" s="313" t="s">
        <v>5657</v>
      </c>
    </row>
    <row r="957" spans="2:30">
      <c r="B957" s="26"/>
      <c r="C957" s="63" t="s">
        <v>1225</v>
      </c>
      <c r="D957" s="63" t="s">
        <v>2025</v>
      </c>
      <c r="E957" s="313">
        <v>14.063000000000001</v>
      </c>
      <c r="F957" s="313">
        <v>5.375</v>
      </c>
      <c r="G957" s="313">
        <v>1.0629999999999999</v>
      </c>
      <c r="H957" s="313">
        <v>16.189</v>
      </c>
      <c r="I957" s="313">
        <v>7.5009999999999994</v>
      </c>
      <c r="J957" s="41" t="s">
        <v>318</v>
      </c>
      <c r="K957" s="313">
        <v>32.6875</v>
      </c>
      <c r="L957" s="313">
        <v>23.25</v>
      </c>
      <c r="M957" s="313">
        <v>6</v>
      </c>
      <c r="N957" s="313">
        <v>2592</v>
      </c>
      <c r="O957" s="41" t="s">
        <v>269</v>
      </c>
      <c r="P957" t="s">
        <v>1325</v>
      </c>
      <c r="Q957" s="41"/>
      <c r="R957" s="313"/>
      <c r="S957" s="63"/>
      <c r="T957" s="303"/>
      <c r="U957"/>
      <c r="V957"/>
      <c r="W957"/>
      <c r="X957"/>
      <c r="Y957" s="275" t="s">
        <v>269</v>
      </c>
      <c r="AA957" s="313" t="s">
        <v>269</v>
      </c>
      <c r="AB957">
        <v>2592</v>
      </c>
      <c r="AC957" t="s">
        <v>3736</v>
      </c>
      <c r="AD957" s="313" t="s">
        <v>5657</v>
      </c>
    </row>
    <row r="958" spans="2:30">
      <c r="B958" s="26"/>
      <c r="C958" s="64" t="s">
        <v>1226</v>
      </c>
      <c r="D958" s="64" t="s">
        <v>94</v>
      </c>
      <c r="E958" s="313">
        <v>14.063000000000001</v>
      </c>
      <c r="F958" s="313">
        <v>5.375</v>
      </c>
      <c r="G958" s="313">
        <v>1.3129999999999999</v>
      </c>
      <c r="H958" s="313">
        <v>16.689</v>
      </c>
      <c r="I958" s="313">
        <v>8.0009999999999994</v>
      </c>
      <c r="J958" s="47" t="s">
        <v>318</v>
      </c>
      <c r="K958" s="313">
        <v>32.6875</v>
      </c>
      <c r="L958" s="313">
        <v>23.25</v>
      </c>
      <c r="M958" s="313">
        <v>6</v>
      </c>
      <c r="N958" s="313">
        <v>2592</v>
      </c>
      <c r="O958" s="47" t="s">
        <v>269</v>
      </c>
      <c r="P958" t="s">
        <v>1325</v>
      </c>
      <c r="Q958" s="47"/>
      <c r="R958" s="313"/>
      <c r="S958" s="64"/>
      <c r="T958" s="302"/>
      <c r="U958"/>
      <c r="V958"/>
      <c r="W958"/>
      <c r="X958"/>
      <c r="Y958" s="275" t="s">
        <v>269</v>
      </c>
      <c r="AA958" s="313" t="s">
        <v>269</v>
      </c>
      <c r="AB958">
        <v>2592</v>
      </c>
      <c r="AC958" t="s">
        <v>3736</v>
      </c>
      <c r="AD958" s="313" t="s">
        <v>5657</v>
      </c>
    </row>
    <row r="959" spans="2:30">
      <c r="B959" s="26"/>
      <c r="C959" s="63" t="s">
        <v>1228</v>
      </c>
      <c r="D959" s="63" t="s">
        <v>2025</v>
      </c>
      <c r="E959" s="313">
        <v>10.125</v>
      </c>
      <c r="F959" s="313">
        <v>10.125</v>
      </c>
      <c r="G959" s="313">
        <v>0.75</v>
      </c>
      <c r="H959" s="313">
        <v>11.625</v>
      </c>
      <c r="I959" s="313">
        <v>11.625</v>
      </c>
      <c r="J959" s="41" t="s">
        <v>318</v>
      </c>
      <c r="K959" s="313">
        <v>35.0625</v>
      </c>
      <c r="L959" s="313">
        <v>23.1875</v>
      </c>
      <c r="M959" s="313">
        <v>6</v>
      </c>
      <c r="N959" s="313">
        <v>2594</v>
      </c>
      <c r="O959" s="41" t="s">
        <v>269</v>
      </c>
      <c r="P959" t="s">
        <v>1325</v>
      </c>
      <c r="Q959" s="41"/>
      <c r="R959" s="313"/>
      <c r="S959" s="63"/>
      <c r="T959" s="303"/>
      <c r="U959"/>
      <c r="V959"/>
      <c r="W959"/>
      <c r="X959"/>
      <c r="Y959" s="275" t="s">
        <v>269</v>
      </c>
      <c r="AA959" s="313" t="s">
        <v>269</v>
      </c>
      <c r="AB959">
        <v>2594</v>
      </c>
      <c r="AC959" t="s">
        <v>3736</v>
      </c>
      <c r="AD959" s="313" t="s">
        <v>5657</v>
      </c>
    </row>
    <row r="960" spans="2:30">
      <c r="B960" s="26"/>
      <c r="C960" s="64" t="s">
        <v>1229</v>
      </c>
      <c r="D960" s="64" t="s">
        <v>94</v>
      </c>
      <c r="E960" s="313">
        <v>10.125</v>
      </c>
      <c r="F960" s="313">
        <v>10.125</v>
      </c>
      <c r="G960" s="313">
        <v>0.75</v>
      </c>
      <c r="H960" s="313">
        <v>11.625</v>
      </c>
      <c r="I960" s="313">
        <v>11.625</v>
      </c>
      <c r="J960" s="47" t="s">
        <v>318</v>
      </c>
      <c r="K960" s="313">
        <v>35.063000000000002</v>
      </c>
      <c r="L960" s="313">
        <v>23.1875</v>
      </c>
      <c r="M960" s="313">
        <v>6</v>
      </c>
      <c r="N960" s="313">
        <v>2594</v>
      </c>
      <c r="O960" s="47" t="s">
        <v>269</v>
      </c>
      <c r="P960" t="s">
        <v>1325</v>
      </c>
      <c r="Q960" s="47"/>
      <c r="R960" s="313"/>
      <c r="S960" s="64"/>
      <c r="T960" s="302"/>
      <c r="U960"/>
      <c r="V960"/>
      <c r="W960"/>
      <c r="X960"/>
      <c r="Y960" s="275" t="s">
        <v>269</v>
      </c>
      <c r="AA960" s="313" t="s">
        <v>269</v>
      </c>
      <c r="AB960">
        <v>2594</v>
      </c>
      <c r="AC960" t="s">
        <v>3736</v>
      </c>
      <c r="AD960" s="313" t="s">
        <v>5657</v>
      </c>
    </row>
    <row r="961" spans="2:30">
      <c r="B961" s="26"/>
      <c r="C961" s="63" t="s">
        <v>273</v>
      </c>
      <c r="D961" s="63" t="s">
        <v>2025</v>
      </c>
      <c r="E961" s="313">
        <v>15.625</v>
      </c>
      <c r="F961" s="313">
        <v>11.625</v>
      </c>
      <c r="G961" s="313">
        <v>1.5</v>
      </c>
      <c r="H961" s="313">
        <v>11.625</v>
      </c>
      <c r="I961" s="313">
        <v>11.625</v>
      </c>
      <c r="J961" s="41" t="s">
        <v>318</v>
      </c>
      <c r="K961" s="313">
        <v>36.3125</v>
      </c>
      <c r="L961" s="313">
        <v>28.25</v>
      </c>
      <c r="M961" s="313">
        <v>4</v>
      </c>
      <c r="N961" s="313">
        <v>2595</v>
      </c>
      <c r="O961" s="41" t="s">
        <v>269</v>
      </c>
      <c r="P961" t="s">
        <v>264</v>
      </c>
      <c r="Q961" s="41"/>
      <c r="R961" s="313"/>
      <c r="S961" s="63"/>
      <c r="T961" s="303"/>
      <c r="U961"/>
      <c r="V961"/>
      <c r="W961"/>
      <c r="X961"/>
      <c r="Y961" s="275" t="s">
        <v>269</v>
      </c>
      <c r="AA961" s="313" t="s">
        <v>269</v>
      </c>
      <c r="AB961">
        <v>2595</v>
      </c>
      <c r="AC961" t="s">
        <v>3736</v>
      </c>
      <c r="AD961" s="313" t="s">
        <v>5657</v>
      </c>
    </row>
    <row r="962" spans="2:30">
      <c r="B962" s="26"/>
      <c r="C962" s="64" t="s">
        <v>274</v>
      </c>
      <c r="D962" s="64" t="s">
        <v>94</v>
      </c>
      <c r="E962" s="313">
        <v>15.5</v>
      </c>
      <c r="F962" s="313">
        <v>11.5</v>
      </c>
      <c r="G962" s="313">
        <v>1.625</v>
      </c>
      <c r="H962" s="313">
        <v>11.625</v>
      </c>
      <c r="I962" s="313">
        <v>11.625</v>
      </c>
      <c r="J962" s="47" t="s">
        <v>318</v>
      </c>
      <c r="K962" s="313">
        <v>36.3125</v>
      </c>
      <c r="L962" s="313">
        <v>28.25</v>
      </c>
      <c r="M962" s="313">
        <v>4</v>
      </c>
      <c r="N962" s="313">
        <v>2595</v>
      </c>
      <c r="O962" s="47" t="s">
        <v>269</v>
      </c>
      <c r="P962" t="s">
        <v>264</v>
      </c>
      <c r="Q962" s="47"/>
      <c r="R962" s="313"/>
      <c r="S962" s="64"/>
      <c r="T962" s="302"/>
      <c r="U962"/>
      <c r="V962"/>
      <c r="W962"/>
      <c r="X962"/>
      <c r="Y962" s="275" t="s">
        <v>269</v>
      </c>
      <c r="AA962" s="313" t="s">
        <v>269</v>
      </c>
      <c r="AB962">
        <v>2595</v>
      </c>
      <c r="AC962" t="s">
        <v>3736</v>
      </c>
      <c r="AD962" s="313" t="s">
        <v>5657</v>
      </c>
    </row>
    <row r="963" spans="2:30">
      <c r="B963" s="26"/>
      <c r="C963" s="63" t="s">
        <v>1328</v>
      </c>
      <c r="D963" s="63" t="s">
        <v>2025</v>
      </c>
      <c r="E963" s="313">
        <v>18.375</v>
      </c>
      <c r="F963" s="313">
        <v>13.375</v>
      </c>
      <c r="G963" s="313">
        <v>2.9380000000000002</v>
      </c>
      <c r="H963" s="313">
        <v>24.251000000000001</v>
      </c>
      <c r="I963" s="313">
        <v>19.251000000000001</v>
      </c>
      <c r="J963" s="41" t="s">
        <v>318</v>
      </c>
      <c r="K963" s="313">
        <v>24</v>
      </c>
      <c r="L963" s="313">
        <v>38</v>
      </c>
      <c r="M963" s="313">
        <v>2</v>
      </c>
      <c r="N963" s="313">
        <v>2596</v>
      </c>
      <c r="O963" s="41" t="s">
        <v>269</v>
      </c>
      <c r="P963" t="s">
        <v>1325</v>
      </c>
      <c r="Q963" s="41"/>
      <c r="R963" s="313"/>
      <c r="S963" s="63"/>
      <c r="T963" s="303"/>
      <c r="U963"/>
      <c r="V963"/>
      <c r="W963"/>
      <c r="X963"/>
      <c r="Y963" s="275" t="s">
        <v>269</v>
      </c>
      <c r="AA963" s="313" t="s">
        <v>269</v>
      </c>
      <c r="AB963">
        <v>2596</v>
      </c>
      <c r="AC963" t="s">
        <v>3736</v>
      </c>
      <c r="AD963" s="313" t="s">
        <v>5657</v>
      </c>
    </row>
    <row r="964" spans="2:30">
      <c r="B964" s="26"/>
      <c r="C964" s="64" t="s">
        <v>1230</v>
      </c>
      <c r="D964" s="64" t="s">
        <v>94</v>
      </c>
      <c r="E964" s="313">
        <v>18.375</v>
      </c>
      <c r="F964" s="313">
        <v>13.375</v>
      </c>
      <c r="G964" s="313">
        <v>3.0630000000000002</v>
      </c>
      <c r="H964" s="313">
        <v>24.501000000000001</v>
      </c>
      <c r="I964" s="313">
        <v>19.501000000000001</v>
      </c>
      <c r="J964" s="47" t="s">
        <v>318</v>
      </c>
      <c r="K964" s="313">
        <v>24</v>
      </c>
      <c r="L964" s="313">
        <v>38</v>
      </c>
      <c r="M964" s="313">
        <v>2</v>
      </c>
      <c r="N964" s="313">
        <v>2596</v>
      </c>
      <c r="O964" s="47" t="s">
        <v>269</v>
      </c>
      <c r="P964" t="s">
        <v>1325</v>
      </c>
      <c r="Q964" s="47"/>
      <c r="R964" s="313"/>
      <c r="S964" s="64"/>
      <c r="T964" s="302"/>
      <c r="U964"/>
      <c r="V964"/>
      <c r="W964"/>
      <c r="X964"/>
      <c r="Y964" s="275" t="s">
        <v>269</v>
      </c>
      <c r="AA964" s="313" t="s">
        <v>269</v>
      </c>
      <c r="AB964">
        <v>2596</v>
      </c>
      <c r="AC964" t="s">
        <v>3736</v>
      </c>
      <c r="AD964" s="313" t="s">
        <v>5657</v>
      </c>
    </row>
    <row r="965" spans="2:30">
      <c r="B965" s="26"/>
      <c r="C965" s="63" t="s">
        <v>1783</v>
      </c>
      <c r="D965" s="63" t="s">
        <v>2025</v>
      </c>
      <c r="E965" s="313">
        <v>5.4375</v>
      </c>
      <c r="F965" s="313">
        <v>4</v>
      </c>
      <c r="G965" s="313">
        <v>0.875</v>
      </c>
      <c r="H965" s="313"/>
      <c r="I965" s="313">
        <v>5.75</v>
      </c>
      <c r="J965" s="41" t="s">
        <v>302</v>
      </c>
      <c r="K965" s="313">
        <v>35.875</v>
      </c>
      <c r="L965" s="313">
        <v>23.125</v>
      </c>
      <c r="M965" s="313">
        <v>20</v>
      </c>
      <c r="N965" s="313">
        <v>2599</v>
      </c>
      <c r="O965" s="41" t="s">
        <v>269</v>
      </c>
      <c r="P965"/>
      <c r="Q965" s="41"/>
      <c r="R965" s="313"/>
      <c r="S965" s="63"/>
      <c r="T965" s="303"/>
      <c r="U965"/>
      <c r="V965"/>
      <c r="W965"/>
      <c r="X965"/>
      <c r="Y965" s="275" t="s">
        <v>269</v>
      </c>
      <c r="AA965" s="313" t="s">
        <v>269</v>
      </c>
      <c r="AB965">
        <v>2599</v>
      </c>
      <c r="AC965" t="s">
        <v>2899</v>
      </c>
      <c r="AD965" s="313" t="s">
        <v>5649</v>
      </c>
    </row>
    <row r="966" spans="2:30">
      <c r="B966" s="26"/>
      <c r="C966" s="64" t="s">
        <v>1784</v>
      </c>
      <c r="D966" s="64" t="s">
        <v>2026</v>
      </c>
      <c r="E966" s="313">
        <v>5.3125</v>
      </c>
      <c r="F966" s="313">
        <v>3.875</v>
      </c>
      <c r="G966" s="313">
        <v>1</v>
      </c>
      <c r="H966" s="313"/>
      <c r="I966" s="313"/>
      <c r="J966" s="47" t="s">
        <v>302</v>
      </c>
      <c r="K966" s="313">
        <v>37.875</v>
      </c>
      <c r="L966" s="313">
        <v>24.625</v>
      </c>
      <c r="M966" s="313">
        <v>20</v>
      </c>
      <c r="N966" s="313">
        <v>2599</v>
      </c>
      <c r="O966" s="47" t="s">
        <v>269</v>
      </c>
      <c r="P966"/>
      <c r="Q966" s="47"/>
      <c r="R966" s="313"/>
      <c r="S966" s="64"/>
      <c r="T966" s="302"/>
      <c r="U966"/>
      <c r="V966"/>
      <c r="W966"/>
      <c r="X966"/>
      <c r="Y966" s="275" t="s">
        <v>269</v>
      </c>
      <c r="AA966" s="313" t="s">
        <v>269</v>
      </c>
      <c r="AB966">
        <v>2599</v>
      </c>
      <c r="AC966" t="s">
        <v>2899</v>
      </c>
      <c r="AD966" s="313" t="s">
        <v>5649</v>
      </c>
    </row>
    <row r="967" spans="2:30">
      <c r="B967" s="26"/>
      <c r="C967" s="63" t="s">
        <v>1599</v>
      </c>
      <c r="D967" s="63" t="s">
        <v>2025</v>
      </c>
      <c r="E967" s="313">
        <v>5.4375</v>
      </c>
      <c r="F967" s="313">
        <v>4</v>
      </c>
      <c r="G967" s="313">
        <v>0.875</v>
      </c>
      <c r="H967" s="313">
        <v>7.1875</v>
      </c>
      <c r="I967" s="313">
        <v>5.75</v>
      </c>
      <c r="J967" s="41" t="s">
        <v>302</v>
      </c>
      <c r="K967" s="313">
        <v>7.1875</v>
      </c>
      <c r="L967" s="313">
        <v>11.5</v>
      </c>
      <c r="M967" s="313">
        <v>2</v>
      </c>
      <c r="N967" s="313">
        <v>2599</v>
      </c>
      <c r="O967" s="41" t="s">
        <v>1338</v>
      </c>
      <c r="P967"/>
      <c r="Q967" s="285"/>
      <c r="R967" s="313"/>
      <c r="S967" s="63"/>
      <c r="T967" s="303"/>
      <c r="U967"/>
      <c r="V967"/>
      <c r="W967"/>
      <c r="X967"/>
      <c r="Y967" s="275" t="s">
        <v>1338</v>
      </c>
      <c r="AA967" s="313" t="s">
        <v>1338</v>
      </c>
      <c r="AB967">
        <v>2599</v>
      </c>
      <c r="AC967" t="s">
        <v>2899</v>
      </c>
      <c r="AD967" s="313" t="s">
        <v>5649</v>
      </c>
    </row>
    <row r="968" spans="2:30">
      <c r="B968" s="26"/>
      <c r="C968" s="64" t="s">
        <v>1598</v>
      </c>
      <c r="D968" s="64" t="s">
        <v>2026</v>
      </c>
      <c r="E968" s="313">
        <v>5.333333333333333</v>
      </c>
      <c r="F968" s="313">
        <v>3.875</v>
      </c>
      <c r="G968" s="313">
        <v>1</v>
      </c>
      <c r="H968" s="313">
        <v>7.333333333333333</v>
      </c>
      <c r="I968" s="313">
        <v>5.875</v>
      </c>
      <c r="J968" s="47" t="s">
        <v>302</v>
      </c>
      <c r="K968" s="313">
        <v>7.333333333333333</v>
      </c>
      <c r="L968" s="313">
        <v>11.75</v>
      </c>
      <c r="M968" s="313">
        <v>2</v>
      </c>
      <c r="N968" s="313">
        <v>2599</v>
      </c>
      <c r="O968" s="47" t="s">
        <v>1338</v>
      </c>
      <c r="P968"/>
      <c r="Q968" s="286"/>
      <c r="R968" s="313"/>
      <c r="S968" s="64"/>
      <c r="T968" s="302"/>
      <c r="U968"/>
      <c r="V968"/>
      <c r="W968"/>
      <c r="X968"/>
      <c r="Y968" s="275" t="s">
        <v>1338</v>
      </c>
      <c r="AA968" s="313" t="s">
        <v>1338</v>
      </c>
      <c r="AB968">
        <v>2599</v>
      </c>
      <c r="AC968" t="s">
        <v>2899</v>
      </c>
      <c r="AD968" s="313" t="s">
        <v>5649</v>
      </c>
    </row>
    <row r="969" spans="2:30">
      <c r="B969" s="26"/>
      <c r="C969" s="63" t="s">
        <v>1948</v>
      </c>
      <c r="D969" s="63" t="s">
        <v>2025</v>
      </c>
      <c r="E969" s="313">
        <v>11.375</v>
      </c>
      <c r="F969" s="313">
        <v>9.75</v>
      </c>
      <c r="G969" s="313">
        <v>0.625</v>
      </c>
      <c r="H969" s="313">
        <v>12.625</v>
      </c>
      <c r="I969" s="313">
        <v>11</v>
      </c>
      <c r="J969" s="41" t="s">
        <v>302</v>
      </c>
      <c r="K969" s="313">
        <v>12.625</v>
      </c>
      <c r="L969" s="313">
        <v>11</v>
      </c>
      <c r="M969" s="313">
        <v>1</v>
      </c>
      <c r="N969" s="313">
        <v>2600</v>
      </c>
      <c r="O969" s="41" t="s">
        <v>1338</v>
      </c>
      <c r="P969"/>
      <c r="Q969" s="285"/>
      <c r="R969" s="313"/>
      <c r="S969" s="63"/>
      <c r="T969" s="303"/>
      <c r="U969"/>
      <c r="V969"/>
      <c r="W969"/>
      <c r="X969"/>
      <c r="Y969" s="275" t="s">
        <v>1338</v>
      </c>
      <c r="AA969" s="313" t="s">
        <v>1338</v>
      </c>
      <c r="AB969">
        <v>2600</v>
      </c>
      <c r="AC969" t="s">
        <v>2936</v>
      </c>
      <c r="AD969" s="313" t="s">
        <v>5651</v>
      </c>
    </row>
    <row r="970" spans="2:30">
      <c r="B970" s="26"/>
      <c r="C970" s="64" t="s">
        <v>1949</v>
      </c>
      <c r="D970" s="64" t="s">
        <v>2026</v>
      </c>
      <c r="E970" s="313">
        <v>11.25</v>
      </c>
      <c r="F970" s="313">
        <v>9.625</v>
      </c>
      <c r="G970" s="313">
        <v>0.875</v>
      </c>
      <c r="H970" s="313">
        <v>13</v>
      </c>
      <c r="I970" s="313">
        <v>11.375</v>
      </c>
      <c r="J970" s="47" t="s">
        <v>302</v>
      </c>
      <c r="K970" s="313">
        <v>13</v>
      </c>
      <c r="L970" s="313">
        <v>11.375</v>
      </c>
      <c r="M970" s="313">
        <v>1</v>
      </c>
      <c r="N970" s="313">
        <v>2600</v>
      </c>
      <c r="O970" s="47" t="s">
        <v>1338</v>
      </c>
      <c r="P970"/>
      <c r="Q970" s="286"/>
      <c r="R970" s="313"/>
      <c r="S970" s="64"/>
      <c r="T970" s="302"/>
      <c r="U970"/>
      <c r="V970"/>
      <c r="W970"/>
      <c r="X970"/>
      <c r="Y970" s="275" t="s">
        <v>1338</v>
      </c>
      <c r="AA970" s="313" t="s">
        <v>1338</v>
      </c>
      <c r="AB970">
        <v>2600</v>
      </c>
      <c r="AC970" t="s">
        <v>2936</v>
      </c>
      <c r="AD970" s="313" t="s">
        <v>5651</v>
      </c>
    </row>
    <row r="971" spans="2:30">
      <c r="B971" s="26"/>
      <c r="C971" s="63" t="s">
        <v>1936</v>
      </c>
      <c r="D971" s="63" t="s">
        <v>301</v>
      </c>
      <c r="E971" s="313">
        <v>4</v>
      </c>
      <c r="F971" s="313">
        <v>3</v>
      </c>
      <c r="G971" s="313">
        <v>1.125</v>
      </c>
      <c r="H971" s="313">
        <v>6.25</v>
      </c>
      <c r="I971" s="313">
        <v>5.25</v>
      </c>
      <c r="J971" s="41" t="s">
        <v>302</v>
      </c>
      <c r="K971" s="313">
        <v>38.75</v>
      </c>
      <c r="L971" s="313">
        <v>27.25</v>
      </c>
      <c r="M971" s="313">
        <v>30</v>
      </c>
      <c r="N971" s="313">
        <v>2302</v>
      </c>
      <c r="O971" s="41" t="s">
        <v>269</v>
      </c>
      <c r="P971"/>
      <c r="Q971" s="285"/>
      <c r="R971" s="313"/>
      <c r="S971" s="63"/>
      <c r="T971" s="303"/>
      <c r="U971"/>
      <c r="V971"/>
      <c r="W971"/>
      <c r="X971"/>
      <c r="Y971" s="275" t="s">
        <v>269</v>
      </c>
      <c r="AA971" s="313" t="s">
        <v>269</v>
      </c>
      <c r="AD971" s="313"/>
    </row>
    <row r="972" spans="2:30">
      <c r="B972" s="26"/>
      <c r="C972" s="64" t="s">
        <v>1937</v>
      </c>
      <c r="D972" s="64" t="s">
        <v>306</v>
      </c>
      <c r="E972" s="313">
        <v>4.125</v>
      </c>
      <c r="F972" s="313">
        <v>3.125</v>
      </c>
      <c r="G972" s="313">
        <v>1</v>
      </c>
      <c r="H972" s="313">
        <v>6.125</v>
      </c>
      <c r="I972" s="313">
        <v>5.125</v>
      </c>
      <c r="J972" s="47" t="s">
        <v>302</v>
      </c>
      <c r="K972" s="313">
        <v>38</v>
      </c>
      <c r="L972" s="313">
        <v>26.625</v>
      </c>
      <c r="M972" s="313">
        <v>30</v>
      </c>
      <c r="N972" s="313">
        <v>2302</v>
      </c>
      <c r="O972" s="47" t="s">
        <v>269</v>
      </c>
      <c r="P972"/>
      <c r="Q972" s="286"/>
      <c r="R972" s="313"/>
      <c r="S972" s="64"/>
      <c r="T972" s="302"/>
      <c r="U972"/>
      <c r="V972"/>
      <c r="W972"/>
      <c r="X972"/>
      <c r="Y972" s="275" t="s">
        <v>269</v>
      </c>
      <c r="AA972" s="313" t="s">
        <v>269</v>
      </c>
      <c r="AD972" s="313"/>
    </row>
    <row r="973" spans="2:30">
      <c r="B973" s="26"/>
      <c r="C973" s="63" t="s">
        <v>1412</v>
      </c>
      <c r="D973" s="63" t="s">
        <v>1970</v>
      </c>
      <c r="E973" s="313">
        <v>12</v>
      </c>
      <c r="F973" s="313">
        <v>6.125</v>
      </c>
      <c r="G973" s="313">
        <v>1E-3</v>
      </c>
      <c r="H973" s="313">
        <v>12.002000000000001</v>
      </c>
      <c r="I973" s="313">
        <v>6.1269999999999998</v>
      </c>
      <c r="J973" s="41" t="s">
        <v>302</v>
      </c>
      <c r="K973" s="313">
        <v>12.002000000000001</v>
      </c>
      <c r="L973" s="313">
        <v>12.254</v>
      </c>
      <c r="M973" s="313">
        <v>2</v>
      </c>
      <c r="N973" s="313">
        <v>2609</v>
      </c>
      <c r="O973" s="41" t="s">
        <v>1338</v>
      </c>
      <c r="P973"/>
      <c r="Q973" s="285"/>
      <c r="R973" s="313"/>
      <c r="S973" s="63"/>
      <c r="T973" s="303"/>
      <c r="U973"/>
      <c r="V973"/>
      <c r="W973"/>
      <c r="X973"/>
      <c r="Y973" s="275" t="s">
        <v>1338</v>
      </c>
      <c r="AA973" s="313" t="s">
        <v>1338</v>
      </c>
      <c r="AB973">
        <v>2609</v>
      </c>
      <c r="AC973" t="s">
        <v>2980</v>
      </c>
      <c r="AD973" s="313" t="s">
        <v>5656</v>
      </c>
    </row>
    <row r="974" spans="2:30">
      <c r="B974" s="26"/>
      <c r="C974" s="64" t="s">
        <v>2544</v>
      </c>
      <c r="D974" s="64" t="s">
        <v>2026</v>
      </c>
      <c r="E974" s="313">
        <v>3.375</v>
      </c>
      <c r="F974" s="313">
        <v>3.375</v>
      </c>
      <c r="G974" s="313">
        <v>0.9375</v>
      </c>
      <c r="H974" s="313">
        <v>5.25</v>
      </c>
      <c r="I974" s="313">
        <v>5.25</v>
      </c>
      <c r="J974" s="47" t="s">
        <v>318</v>
      </c>
      <c r="K974" s="313">
        <v>41.247999999999998</v>
      </c>
      <c r="L974" s="313">
        <v>30.375</v>
      </c>
      <c r="M974" s="313">
        <v>48</v>
      </c>
      <c r="N974" s="313">
        <v>2620</v>
      </c>
      <c r="O974" s="47" t="s">
        <v>269</v>
      </c>
      <c r="P974">
        <v>44508</v>
      </c>
      <c r="Q974" s="286"/>
      <c r="R974" s="313"/>
      <c r="S974" s="64"/>
      <c r="T974" s="302"/>
      <c r="U974"/>
      <c r="V974"/>
      <c r="W974"/>
      <c r="X974"/>
      <c r="Y974" s="275" t="s">
        <v>269</v>
      </c>
      <c r="AA974" s="313" t="s">
        <v>269</v>
      </c>
      <c r="AB974">
        <v>2620</v>
      </c>
      <c r="AC974" t="s">
        <v>2894</v>
      </c>
      <c r="AD974" s="313" t="s">
        <v>5648</v>
      </c>
    </row>
    <row r="975" spans="2:30">
      <c r="B975" s="26"/>
      <c r="C975" s="63" t="s">
        <v>240</v>
      </c>
      <c r="D975" s="63" t="s">
        <v>2025</v>
      </c>
      <c r="E975" s="313">
        <v>3.375</v>
      </c>
      <c r="F975" s="313">
        <v>3.375</v>
      </c>
      <c r="G975" s="313">
        <v>0.9375</v>
      </c>
      <c r="H975" s="313">
        <v>5.25</v>
      </c>
      <c r="I975" s="313">
        <v>5.25</v>
      </c>
      <c r="J975" s="41" t="s">
        <v>302</v>
      </c>
      <c r="K975" s="313">
        <v>5.25</v>
      </c>
      <c r="L975" s="313">
        <v>10.5</v>
      </c>
      <c r="M975" s="313">
        <v>2</v>
      </c>
      <c r="N975" s="313">
        <v>2620</v>
      </c>
      <c r="O975" s="41" t="s">
        <v>1338</v>
      </c>
      <c r="P975"/>
      <c r="Q975" s="285"/>
      <c r="R975" s="313"/>
      <c r="S975" s="63" t="s">
        <v>1161</v>
      </c>
      <c r="T975" s="303"/>
      <c r="U975"/>
      <c r="V975"/>
      <c r="W975"/>
      <c r="X975"/>
      <c r="Y975" s="275" t="s">
        <v>1338</v>
      </c>
      <c r="AA975" s="313" t="s">
        <v>1338</v>
      </c>
      <c r="AB975">
        <v>2620</v>
      </c>
      <c r="AC975" t="s">
        <v>2894</v>
      </c>
      <c r="AD975" s="313" t="s">
        <v>5648</v>
      </c>
    </row>
    <row r="976" spans="2:30">
      <c r="B976" s="26"/>
      <c r="C976" s="64" t="s">
        <v>1666</v>
      </c>
      <c r="D976" s="64" t="s">
        <v>2025</v>
      </c>
      <c r="E976" s="313">
        <v>6.375</v>
      </c>
      <c r="F976" s="313">
        <v>1.375</v>
      </c>
      <c r="G976" s="313">
        <v>0.5625</v>
      </c>
      <c r="H976" s="313">
        <v>7.5</v>
      </c>
      <c r="I976" s="313">
        <v>2.5</v>
      </c>
      <c r="J976" s="47" t="s">
        <v>302</v>
      </c>
      <c r="K976" s="313">
        <v>7.5</v>
      </c>
      <c r="L976" s="313">
        <v>5</v>
      </c>
      <c r="M976" s="313">
        <v>1</v>
      </c>
      <c r="N976" s="313">
        <v>2621</v>
      </c>
      <c r="O976" s="47" t="s">
        <v>1338</v>
      </c>
      <c r="P976"/>
      <c r="Q976" s="286"/>
      <c r="R976" s="313"/>
      <c r="S976" s="64"/>
      <c r="T976" s="302"/>
      <c r="U976"/>
      <c r="V976"/>
      <c r="W976"/>
      <c r="X976"/>
      <c r="Y976" s="275" t="s">
        <v>1338</v>
      </c>
      <c r="AA976" s="313" t="s">
        <v>1338</v>
      </c>
      <c r="AB976">
        <v>2621</v>
      </c>
      <c r="AD976" s="313"/>
    </row>
    <row r="977" spans="2:30">
      <c r="B977" s="26"/>
      <c r="C977" s="63" t="s">
        <v>1667</v>
      </c>
      <c r="D977" s="63" t="s">
        <v>2026</v>
      </c>
      <c r="E977" s="313">
        <v>6.25</v>
      </c>
      <c r="F977" s="313">
        <v>1.25</v>
      </c>
      <c r="G977" s="313">
        <v>0.75</v>
      </c>
      <c r="H977" s="313">
        <v>7.75</v>
      </c>
      <c r="I977" s="313">
        <v>2.75</v>
      </c>
      <c r="J977" s="41" t="s">
        <v>302</v>
      </c>
      <c r="K977" s="313">
        <v>7.75</v>
      </c>
      <c r="L977" s="313">
        <v>2.75</v>
      </c>
      <c r="M977" s="313">
        <v>1</v>
      </c>
      <c r="N977" s="313">
        <v>2621</v>
      </c>
      <c r="O977" s="41" t="s">
        <v>1338</v>
      </c>
      <c r="P977"/>
      <c r="Q977" s="285"/>
      <c r="R977" s="313"/>
      <c r="S977" s="63"/>
      <c r="T977" s="303"/>
      <c r="U977"/>
      <c r="V977"/>
      <c r="W977"/>
      <c r="X977"/>
      <c r="Y977" s="275" t="s">
        <v>1338</v>
      </c>
      <c r="AA977" s="313" t="s">
        <v>1338</v>
      </c>
      <c r="AB977">
        <v>2621</v>
      </c>
      <c r="AD977" s="313"/>
    </row>
    <row r="978" spans="2:30">
      <c r="B978" s="26"/>
      <c r="C978" s="64" t="s">
        <v>1529</v>
      </c>
      <c r="D978" s="64" t="s">
        <v>2025</v>
      </c>
      <c r="E978" s="313">
        <v>4.375</v>
      </c>
      <c r="F978" s="313">
        <v>3.25</v>
      </c>
      <c r="G978" s="313">
        <v>0.5625</v>
      </c>
      <c r="H978" s="313">
        <v>5.5</v>
      </c>
      <c r="I978" s="313">
        <v>4.375</v>
      </c>
      <c r="J978" s="47" t="s">
        <v>302</v>
      </c>
      <c r="K978" s="313">
        <v>5.5</v>
      </c>
      <c r="L978" s="313">
        <v>4.375</v>
      </c>
      <c r="M978" s="313">
        <v>1</v>
      </c>
      <c r="N978" s="313">
        <v>2625</v>
      </c>
      <c r="O978" s="47" t="s">
        <v>1338</v>
      </c>
      <c r="P978"/>
      <c r="Q978" s="286"/>
      <c r="R978" s="313"/>
      <c r="S978" s="64" t="s">
        <v>1169</v>
      </c>
      <c r="T978" s="302"/>
      <c r="U978"/>
      <c r="V978"/>
      <c r="W978"/>
      <c r="X978"/>
      <c r="Y978" s="275" t="s">
        <v>1338</v>
      </c>
      <c r="AA978" s="313" t="s">
        <v>1338</v>
      </c>
      <c r="AB978">
        <v>2625</v>
      </c>
      <c r="AD978" s="313"/>
    </row>
    <row r="979" spans="2:30">
      <c r="B979" s="26"/>
      <c r="C979" s="63" t="s">
        <v>1530</v>
      </c>
      <c r="D979" s="63" t="s">
        <v>2026</v>
      </c>
      <c r="E979" s="313">
        <v>4.25</v>
      </c>
      <c r="F979" s="313">
        <v>3.125</v>
      </c>
      <c r="G979" s="313">
        <v>0.75</v>
      </c>
      <c r="H979" s="313">
        <v>5.75</v>
      </c>
      <c r="I979" s="313">
        <v>4.625</v>
      </c>
      <c r="J979" s="41" t="s">
        <v>302</v>
      </c>
      <c r="K979" s="313">
        <v>5.75</v>
      </c>
      <c r="L979" s="313">
        <v>4.625</v>
      </c>
      <c r="M979" s="313">
        <v>1</v>
      </c>
      <c r="N979" s="313">
        <v>2625</v>
      </c>
      <c r="O979" s="41" t="s">
        <v>1338</v>
      </c>
      <c r="P979"/>
      <c r="Q979" s="285"/>
      <c r="R979" s="313"/>
      <c r="S979" s="63"/>
      <c r="T979" s="303"/>
      <c r="U979"/>
      <c r="V979"/>
      <c r="W979"/>
      <c r="X979"/>
      <c r="Y979" s="275" t="s">
        <v>1338</v>
      </c>
      <c r="AA979" s="313" t="s">
        <v>1338</v>
      </c>
      <c r="AB979">
        <v>2625</v>
      </c>
      <c r="AD979" s="313"/>
    </row>
    <row r="980" spans="2:30">
      <c r="B980" s="26"/>
      <c r="C980" s="64" t="s">
        <v>1098</v>
      </c>
      <c r="D980" s="64" t="s">
        <v>2025</v>
      </c>
      <c r="E980" s="313">
        <v>6.375</v>
      </c>
      <c r="F980" s="313">
        <v>1.3125</v>
      </c>
      <c r="G980" s="313">
        <v>0.625</v>
      </c>
      <c r="H980" s="313">
        <v>7.625</v>
      </c>
      <c r="I980" s="313">
        <v>2.5625</v>
      </c>
      <c r="J980" s="47" t="s">
        <v>302</v>
      </c>
      <c r="K980" s="313">
        <v>7.625</v>
      </c>
      <c r="L980" s="313">
        <v>7.6875</v>
      </c>
      <c r="M980" s="313">
        <v>3</v>
      </c>
      <c r="N980" s="313">
        <v>2627</v>
      </c>
      <c r="O980" s="47" t="s">
        <v>1338</v>
      </c>
      <c r="P980"/>
      <c r="Q980" s="286"/>
      <c r="R980" s="313"/>
      <c r="S980" s="64"/>
      <c r="T980" s="302"/>
      <c r="U980"/>
      <c r="V980"/>
      <c r="W980"/>
      <c r="X980"/>
      <c r="Y980" s="275" t="s">
        <v>1338</v>
      </c>
      <c r="AA980" s="313" t="s">
        <v>1338</v>
      </c>
      <c r="AB980">
        <v>2627</v>
      </c>
      <c r="AD980" s="313"/>
    </row>
    <row r="981" spans="2:30">
      <c r="B981" s="26"/>
      <c r="C981" s="63" t="s">
        <v>1099</v>
      </c>
      <c r="D981" s="63" t="s">
        <v>2026</v>
      </c>
      <c r="E981" s="313">
        <v>6.25</v>
      </c>
      <c r="F981" s="313">
        <v>1.1875</v>
      </c>
      <c r="G981" s="313">
        <v>0.75</v>
      </c>
      <c r="H981" s="313">
        <v>7.75</v>
      </c>
      <c r="I981" s="313">
        <v>2.6875</v>
      </c>
      <c r="J981" s="41" t="s">
        <v>302</v>
      </c>
      <c r="K981" s="313">
        <v>7.75</v>
      </c>
      <c r="L981" s="313">
        <v>8.0625</v>
      </c>
      <c r="M981" s="313">
        <v>3</v>
      </c>
      <c r="N981" s="313">
        <v>2627</v>
      </c>
      <c r="O981" s="41" t="s">
        <v>1338</v>
      </c>
      <c r="P981"/>
      <c r="Q981" s="41"/>
      <c r="R981" s="313"/>
      <c r="S981" s="63"/>
      <c r="T981" s="303"/>
      <c r="U981"/>
      <c r="V981"/>
      <c r="W981"/>
      <c r="X981"/>
      <c r="Y981" s="275" t="s">
        <v>1338</v>
      </c>
      <c r="AA981" s="313" t="s">
        <v>1338</v>
      </c>
      <c r="AB981">
        <v>2627</v>
      </c>
      <c r="AD981" s="313"/>
    </row>
    <row r="982" spans="2:30">
      <c r="B982" s="26"/>
      <c r="C982" s="64" t="s">
        <v>1845</v>
      </c>
      <c r="D982" s="64" t="s">
        <v>2025</v>
      </c>
      <c r="E982" s="313">
        <v>2.75</v>
      </c>
      <c r="F982" s="313">
        <v>2.75</v>
      </c>
      <c r="G982" s="313">
        <v>0.875</v>
      </c>
      <c r="H982" s="313">
        <v>4.5</v>
      </c>
      <c r="I982" s="313">
        <v>4.5</v>
      </c>
      <c r="J982" s="47" t="s">
        <v>302</v>
      </c>
      <c r="K982" s="313">
        <v>38.624899999999997</v>
      </c>
      <c r="L982" s="313">
        <v>24</v>
      </c>
      <c r="M982" s="313">
        <v>40</v>
      </c>
      <c r="N982" s="313">
        <v>2628</v>
      </c>
      <c r="O982" s="47" t="s">
        <v>269</v>
      </c>
      <c r="P982"/>
      <c r="Q982" s="47"/>
      <c r="R982" s="313"/>
      <c r="S982" s="64"/>
      <c r="T982" s="302"/>
      <c r="U982"/>
      <c r="V982"/>
      <c r="W982"/>
      <c r="X982"/>
      <c r="Y982" s="275" t="s">
        <v>269</v>
      </c>
      <c r="AA982" s="313" t="s">
        <v>269</v>
      </c>
      <c r="AB982">
        <v>2628</v>
      </c>
      <c r="AD982" s="313"/>
    </row>
    <row r="983" spans="2:30">
      <c r="B983" s="26"/>
      <c r="C983" s="63" t="s">
        <v>1846</v>
      </c>
      <c r="D983" s="63" t="s">
        <v>301</v>
      </c>
      <c r="E983" s="313">
        <v>2.625</v>
      </c>
      <c r="F983" s="313">
        <v>2.625</v>
      </c>
      <c r="G983" s="313">
        <v>1.5</v>
      </c>
      <c r="H983" s="313">
        <v>5.625</v>
      </c>
      <c r="I983" s="313">
        <v>5.625</v>
      </c>
      <c r="J983" s="41" t="s">
        <v>302</v>
      </c>
      <c r="K983" s="313">
        <v>35.6248</v>
      </c>
      <c r="L983" s="313">
        <v>23.625</v>
      </c>
      <c r="M983" s="313">
        <v>24</v>
      </c>
      <c r="N983" s="313">
        <v>2628</v>
      </c>
      <c r="O983" s="41" t="s">
        <v>269</v>
      </c>
      <c r="P983"/>
      <c r="Q983" s="41"/>
      <c r="R983" s="313"/>
      <c r="S983" s="63"/>
      <c r="T983" s="303"/>
      <c r="U983"/>
      <c r="V983"/>
      <c r="W983"/>
      <c r="X983"/>
      <c r="Y983" s="275" t="s">
        <v>269</v>
      </c>
      <c r="AA983" s="313" t="s">
        <v>269</v>
      </c>
      <c r="AB983">
        <v>2628</v>
      </c>
      <c r="AD983" s="313"/>
    </row>
    <row r="984" spans="2:30">
      <c r="B984" s="26"/>
      <c r="C984" s="64" t="s">
        <v>1067</v>
      </c>
      <c r="D984" s="64" t="s">
        <v>2025</v>
      </c>
      <c r="E984" s="313">
        <v>2.75</v>
      </c>
      <c r="F984" s="313">
        <v>2.75</v>
      </c>
      <c r="G984" s="313">
        <v>0.875</v>
      </c>
      <c r="H984" s="313">
        <v>4.5</v>
      </c>
      <c r="I984" s="313">
        <v>4.5</v>
      </c>
      <c r="J984" s="47" t="s">
        <v>302</v>
      </c>
      <c r="K984" s="313">
        <v>4.5</v>
      </c>
      <c r="L984" s="313">
        <v>4.5</v>
      </c>
      <c r="M984" s="313">
        <v>1</v>
      </c>
      <c r="N984" s="313">
        <v>2628</v>
      </c>
      <c r="O984" s="47" t="s">
        <v>1338</v>
      </c>
      <c r="P984"/>
      <c r="Q984" s="47"/>
      <c r="R984" s="313"/>
      <c r="S984" s="64"/>
      <c r="T984" s="302"/>
      <c r="U984"/>
      <c r="V984"/>
      <c r="W984"/>
      <c r="X984"/>
      <c r="Y984" s="275" t="s">
        <v>1338</v>
      </c>
      <c r="AA984" s="313" t="s">
        <v>1338</v>
      </c>
      <c r="AB984">
        <v>2628</v>
      </c>
      <c r="AD984" s="313"/>
    </row>
    <row r="985" spans="2:30">
      <c r="B985" s="26"/>
      <c r="C985" s="63" t="s">
        <v>1068</v>
      </c>
      <c r="D985" s="63" t="s">
        <v>301</v>
      </c>
      <c r="E985" s="313">
        <v>2.625</v>
      </c>
      <c r="F985" s="313">
        <v>2.625</v>
      </c>
      <c r="G985" s="313">
        <v>1.5</v>
      </c>
      <c r="H985" s="313">
        <v>5.625</v>
      </c>
      <c r="I985" s="313">
        <v>5.625</v>
      </c>
      <c r="J985" s="41" t="s">
        <v>302</v>
      </c>
      <c r="K985" s="313">
        <v>5.625</v>
      </c>
      <c r="L985" s="313">
        <v>5.625</v>
      </c>
      <c r="M985" s="313">
        <v>1</v>
      </c>
      <c r="N985" s="313">
        <v>2628</v>
      </c>
      <c r="O985" s="41" t="s">
        <v>1338</v>
      </c>
      <c r="P985"/>
      <c r="Q985" s="41"/>
      <c r="R985" s="313"/>
      <c r="S985" s="63"/>
      <c r="T985" s="303"/>
      <c r="U985"/>
      <c r="V985"/>
      <c r="W985"/>
      <c r="X985"/>
      <c r="Y985" s="275" t="s">
        <v>1338</v>
      </c>
      <c r="AA985" s="313" t="s">
        <v>1338</v>
      </c>
      <c r="AB985">
        <v>2628</v>
      </c>
      <c r="AD985" s="313"/>
    </row>
    <row r="986" spans="2:30">
      <c r="B986" s="26"/>
      <c r="C986" s="64" t="s">
        <v>1996</v>
      </c>
      <c r="D986" s="64" t="s">
        <v>1788</v>
      </c>
      <c r="E986" s="313">
        <v>4.375</v>
      </c>
      <c r="F986" s="313">
        <v>4.375</v>
      </c>
      <c r="G986" s="313">
        <v>1.3125</v>
      </c>
      <c r="H986" s="313">
        <v>7</v>
      </c>
      <c r="I986" s="313">
        <v>7</v>
      </c>
      <c r="J986" s="47" t="s">
        <v>302</v>
      </c>
      <c r="K986" s="313">
        <v>35</v>
      </c>
      <c r="L986" s="313">
        <v>28</v>
      </c>
      <c r="M986" s="313">
        <v>20</v>
      </c>
      <c r="N986" s="313">
        <v>2329</v>
      </c>
      <c r="O986" s="47" t="s">
        <v>269</v>
      </c>
      <c r="P986"/>
      <c r="Q986" s="47"/>
      <c r="R986" s="313"/>
      <c r="S986" s="64"/>
      <c r="T986" s="302"/>
      <c r="U986"/>
      <c r="V986"/>
      <c r="W986"/>
      <c r="X986"/>
      <c r="Y986" s="275" t="s">
        <v>269</v>
      </c>
      <c r="AA986" s="313" t="s">
        <v>269</v>
      </c>
      <c r="AD986" s="313"/>
    </row>
    <row r="987" spans="2:30">
      <c r="B987" s="26"/>
      <c r="C987" s="63" t="s">
        <v>146</v>
      </c>
      <c r="D987" s="63" t="s">
        <v>147</v>
      </c>
      <c r="E987" s="313">
        <v>4.5</v>
      </c>
      <c r="F987" s="313">
        <v>4.5</v>
      </c>
      <c r="G987" s="313">
        <v>0.75</v>
      </c>
      <c r="H987" s="313">
        <v>6</v>
      </c>
      <c r="I987" s="313">
        <v>6</v>
      </c>
      <c r="J987" s="41" t="s">
        <v>302</v>
      </c>
      <c r="K987" s="313">
        <v>36</v>
      </c>
      <c r="L987" s="313">
        <v>24</v>
      </c>
      <c r="M987" s="313">
        <v>24</v>
      </c>
      <c r="N987" s="313">
        <v>2329</v>
      </c>
      <c r="O987" s="41" t="s">
        <v>269</v>
      </c>
      <c r="P987"/>
      <c r="Q987" s="41"/>
      <c r="R987" s="313"/>
      <c r="S987" s="63"/>
      <c r="T987" s="303"/>
      <c r="U987"/>
      <c r="V987"/>
      <c r="W987"/>
      <c r="X987"/>
      <c r="Y987" s="275" t="s">
        <v>269</v>
      </c>
      <c r="AA987" s="313" t="s">
        <v>269</v>
      </c>
      <c r="AD987" s="313"/>
    </row>
    <row r="988" spans="2:30">
      <c r="B988" s="25"/>
      <c r="C988" s="64" t="s">
        <v>778</v>
      </c>
      <c r="D988" s="64" t="s">
        <v>1970</v>
      </c>
      <c r="E988" s="313">
        <v>16.375</v>
      </c>
      <c r="F988" s="313">
        <v>10.75</v>
      </c>
      <c r="G988" s="313">
        <v>1E-3</v>
      </c>
      <c r="H988" s="313">
        <v>16.376999999999999</v>
      </c>
      <c r="I988" s="313">
        <v>10.752000000000001</v>
      </c>
      <c r="J988" s="47" t="s">
        <v>302</v>
      </c>
      <c r="K988" s="313">
        <v>16.376999999999999</v>
      </c>
      <c r="L988" s="313">
        <v>10.752000000000001</v>
      </c>
      <c r="M988" s="313">
        <v>1</v>
      </c>
      <c r="N988" s="313">
        <v>2630</v>
      </c>
      <c r="O988" s="47" t="s">
        <v>1338</v>
      </c>
      <c r="P988"/>
      <c r="Q988" s="286"/>
      <c r="R988" s="313"/>
      <c r="S988" s="64"/>
      <c r="T988" s="302"/>
      <c r="U988"/>
      <c r="V988"/>
      <c r="W988"/>
      <c r="X988"/>
      <c r="Y988" s="275" t="s">
        <v>1338</v>
      </c>
      <c r="AA988" s="313" t="s">
        <v>1338</v>
      </c>
      <c r="AB988">
        <v>2630</v>
      </c>
      <c r="AC988" t="s">
        <v>2980</v>
      </c>
      <c r="AD988" s="313" t="s">
        <v>5656</v>
      </c>
    </row>
    <row r="989" spans="2:30">
      <c r="B989" s="25"/>
      <c r="C989" s="63" t="s">
        <v>999</v>
      </c>
      <c r="D989" s="63" t="s">
        <v>2025</v>
      </c>
      <c r="E989" s="313">
        <v>9.5</v>
      </c>
      <c r="F989" s="313">
        <v>2.375</v>
      </c>
      <c r="G989" s="313">
        <v>0.5</v>
      </c>
      <c r="H989" s="313">
        <v>10.5</v>
      </c>
      <c r="I989" s="313">
        <v>3.375</v>
      </c>
      <c r="J989" s="41" t="s">
        <v>302</v>
      </c>
      <c r="K989" s="313">
        <v>10.5</v>
      </c>
      <c r="L989" s="313">
        <v>3.375</v>
      </c>
      <c r="M989" s="313">
        <v>1</v>
      </c>
      <c r="N989" s="313">
        <v>2635</v>
      </c>
      <c r="O989" s="41" t="s">
        <v>1338</v>
      </c>
      <c r="P989"/>
      <c r="Q989" s="285"/>
      <c r="R989" s="313"/>
      <c r="S989" s="63"/>
      <c r="T989" s="303"/>
      <c r="U989"/>
      <c r="V989"/>
      <c r="W989"/>
      <c r="X989"/>
      <c r="Y989" s="275" t="s">
        <v>1338</v>
      </c>
      <c r="AA989" s="313" t="s">
        <v>1338</v>
      </c>
      <c r="AB989">
        <v>2635</v>
      </c>
      <c r="AC989" t="s">
        <v>2936</v>
      </c>
      <c r="AD989" s="313" t="s">
        <v>5651</v>
      </c>
    </row>
    <row r="990" spans="2:30">
      <c r="B990" s="26"/>
      <c r="C990" s="64" t="s">
        <v>1000</v>
      </c>
      <c r="D990" s="64" t="s">
        <v>301</v>
      </c>
      <c r="E990" s="313">
        <v>9.375</v>
      </c>
      <c r="F990" s="313">
        <v>2.25</v>
      </c>
      <c r="G990" s="313">
        <v>1.0625</v>
      </c>
      <c r="H990" s="313">
        <v>11.5</v>
      </c>
      <c r="I990" s="313">
        <v>4.375</v>
      </c>
      <c r="J990" s="47" t="s">
        <v>302</v>
      </c>
      <c r="K990" s="313">
        <v>11.5</v>
      </c>
      <c r="L990" s="313">
        <v>4.375</v>
      </c>
      <c r="M990" s="313">
        <v>1</v>
      </c>
      <c r="N990" s="313">
        <v>2635</v>
      </c>
      <c r="O990" s="47" t="s">
        <v>1338</v>
      </c>
      <c r="P990"/>
      <c r="Q990" s="47"/>
      <c r="R990" s="313"/>
      <c r="S990" s="64"/>
      <c r="T990" s="302"/>
      <c r="U990"/>
      <c r="V990"/>
      <c r="W990"/>
      <c r="X990"/>
      <c r="Y990" s="275" t="s">
        <v>1338</v>
      </c>
      <c r="AA990" s="313" t="s">
        <v>1338</v>
      </c>
      <c r="AB990">
        <v>2635</v>
      </c>
      <c r="AC990" t="s">
        <v>2936</v>
      </c>
      <c r="AD990" s="313" t="s">
        <v>5651</v>
      </c>
    </row>
    <row r="991" spans="2:30">
      <c r="B991" s="26"/>
      <c r="C991" s="63" t="s">
        <v>961</v>
      </c>
      <c r="D991" s="63" t="s">
        <v>2025</v>
      </c>
      <c r="E991" s="313">
        <v>4</v>
      </c>
      <c r="F991" s="313">
        <v>3.4375</v>
      </c>
      <c r="G991" s="313">
        <v>0.75</v>
      </c>
      <c r="H991" s="313">
        <v>5.5</v>
      </c>
      <c r="I991" s="313">
        <v>4.9375</v>
      </c>
      <c r="J991" s="41" t="s">
        <v>302</v>
      </c>
      <c r="K991" s="313">
        <v>5.5</v>
      </c>
      <c r="L991" s="313">
        <v>4.9375</v>
      </c>
      <c r="M991" s="313">
        <v>1</v>
      </c>
      <c r="N991" s="313">
        <v>2636</v>
      </c>
      <c r="O991" s="41" t="s">
        <v>1338</v>
      </c>
      <c r="P991"/>
      <c r="Q991" s="41"/>
      <c r="R991" s="313"/>
      <c r="S991" s="63"/>
      <c r="T991" s="303"/>
      <c r="U991"/>
      <c r="V991"/>
      <c r="W991"/>
      <c r="X991"/>
      <c r="Y991" s="275" t="s">
        <v>1338</v>
      </c>
      <c r="AA991" s="313" t="s">
        <v>1338</v>
      </c>
      <c r="AB991">
        <v>2636</v>
      </c>
      <c r="AC991" t="s">
        <v>2936</v>
      </c>
      <c r="AD991" s="313" t="s">
        <v>5651</v>
      </c>
    </row>
    <row r="992" spans="2:30">
      <c r="B992" s="26"/>
      <c r="C992" s="64" t="s">
        <v>962</v>
      </c>
      <c r="D992" s="64" t="s">
        <v>301</v>
      </c>
      <c r="E992" s="313">
        <v>3.875</v>
      </c>
      <c r="F992" s="313">
        <v>3.3125</v>
      </c>
      <c r="G992" s="313">
        <v>1.375</v>
      </c>
      <c r="H992" s="313">
        <v>6.625</v>
      </c>
      <c r="I992" s="313">
        <v>6.0625</v>
      </c>
      <c r="J992" s="47" t="s">
        <v>302</v>
      </c>
      <c r="K992" s="313">
        <v>6.625</v>
      </c>
      <c r="L992" s="313">
        <v>6.0625</v>
      </c>
      <c r="M992" s="313">
        <v>1</v>
      </c>
      <c r="N992" s="313">
        <v>2636</v>
      </c>
      <c r="O992" s="47" t="s">
        <v>1338</v>
      </c>
      <c r="P992"/>
      <c r="Q992" s="47"/>
      <c r="R992" s="313"/>
      <c r="S992" s="64"/>
      <c r="T992" s="302"/>
      <c r="U992"/>
      <c r="V992"/>
      <c r="W992"/>
      <c r="X992"/>
      <c r="Y992" s="275" t="s">
        <v>1338</v>
      </c>
      <c r="AA992" s="313" t="s">
        <v>1338</v>
      </c>
      <c r="AB992">
        <v>2636</v>
      </c>
      <c r="AC992" t="s">
        <v>2936</v>
      </c>
      <c r="AD992" s="313" t="s">
        <v>5651</v>
      </c>
    </row>
    <row r="993" spans="2:30">
      <c r="B993" s="26"/>
      <c r="C993" s="63" t="s">
        <v>2314</v>
      </c>
      <c r="D993" s="63" t="s">
        <v>2026</v>
      </c>
      <c r="E993" s="313">
        <v>2.9375</v>
      </c>
      <c r="F993" s="313">
        <v>2.3125</v>
      </c>
      <c r="G993" s="313">
        <v>0.9375</v>
      </c>
      <c r="H993" s="313">
        <v>4.8125</v>
      </c>
      <c r="I993" s="313">
        <v>4.1875</v>
      </c>
      <c r="J993" s="41" t="s">
        <v>318</v>
      </c>
      <c r="K993" s="313">
        <v>35.704799999999999</v>
      </c>
      <c r="L993" s="313">
        <v>25.542400000000001</v>
      </c>
      <c r="M993" s="313">
        <v>42</v>
      </c>
      <c r="N993" s="313">
        <v>2637</v>
      </c>
      <c r="O993" s="41" t="s">
        <v>269</v>
      </c>
      <c r="P993">
        <v>44448</v>
      </c>
      <c r="Q993" s="41"/>
      <c r="R993" s="313"/>
      <c r="S993" s="63"/>
      <c r="T993" s="303"/>
      <c r="U993"/>
      <c r="V993"/>
      <c r="W993"/>
      <c r="X993"/>
      <c r="Y993" s="275" t="s">
        <v>269</v>
      </c>
      <c r="AA993" s="313" t="s">
        <v>269</v>
      </c>
      <c r="AB993">
        <v>2637</v>
      </c>
      <c r="AC993" t="s">
        <v>3574</v>
      </c>
      <c r="AD993" s="313" t="s">
        <v>5658</v>
      </c>
    </row>
    <row r="994" spans="2:30">
      <c r="B994" s="26"/>
      <c r="C994" s="64" t="s">
        <v>522</v>
      </c>
      <c r="D994" s="64" t="s">
        <v>2025</v>
      </c>
      <c r="E994" s="313">
        <v>3.0625</v>
      </c>
      <c r="F994" s="313">
        <v>2.4375</v>
      </c>
      <c r="G994" s="313">
        <v>1.0625</v>
      </c>
      <c r="H994" s="313">
        <v>5.1875</v>
      </c>
      <c r="I994" s="313">
        <v>4.5625</v>
      </c>
      <c r="J994" s="47" t="s">
        <v>302</v>
      </c>
      <c r="K994" s="313">
        <v>10.375</v>
      </c>
      <c r="L994" s="313">
        <v>9.125</v>
      </c>
      <c r="M994" s="313">
        <v>4</v>
      </c>
      <c r="N994" s="313">
        <v>2637</v>
      </c>
      <c r="O994" s="47" t="s">
        <v>1338</v>
      </c>
      <c r="P994"/>
      <c r="Q994" s="47"/>
      <c r="R994" s="313"/>
      <c r="S994" s="64"/>
      <c r="T994" s="302"/>
      <c r="U994"/>
      <c r="V994"/>
      <c r="W994"/>
      <c r="X994"/>
      <c r="Y994" s="275" t="s">
        <v>1338</v>
      </c>
      <c r="AA994" s="313" t="s">
        <v>1338</v>
      </c>
      <c r="AB994">
        <v>2637</v>
      </c>
      <c r="AC994" t="s">
        <v>3574</v>
      </c>
      <c r="AD994" s="313" t="s">
        <v>5658</v>
      </c>
    </row>
    <row r="995" spans="2:30">
      <c r="B995" s="26"/>
      <c r="C995" s="63" t="s">
        <v>523</v>
      </c>
      <c r="D995" s="63" t="s">
        <v>301</v>
      </c>
      <c r="E995" s="313">
        <v>2.9375</v>
      </c>
      <c r="F995" s="313">
        <v>2.3125</v>
      </c>
      <c r="G995" s="313">
        <v>0.9375</v>
      </c>
      <c r="H995" s="313">
        <v>4.8125</v>
      </c>
      <c r="I995" s="313">
        <v>4.1875</v>
      </c>
      <c r="J995" s="41" t="s">
        <v>302</v>
      </c>
      <c r="K995" s="313">
        <v>9.625</v>
      </c>
      <c r="L995" s="313">
        <v>8.375</v>
      </c>
      <c r="M995" s="313">
        <v>4</v>
      </c>
      <c r="N995" s="313">
        <v>2637</v>
      </c>
      <c r="O995" s="41" t="s">
        <v>1338</v>
      </c>
      <c r="P995"/>
      <c r="Q995" s="41"/>
      <c r="R995" s="313"/>
      <c r="S995" s="63"/>
      <c r="T995" s="303"/>
      <c r="U995"/>
      <c r="V995"/>
      <c r="W995"/>
      <c r="X995"/>
      <c r="Y995" s="275" t="s">
        <v>1338</v>
      </c>
      <c r="AA995" s="313" t="s">
        <v>1338</v>
      </c>
      <c r="AB995">
        <v>2637</v>
      </c>
      <c r="AC995" t="s">
        <v>3574</v>
      </c>
      <c r="AD995" s="313" t="s">
        <v>5658</v>
      </c>
    </row>
    <row r="996" spans="2:30">
      <c r="B996" s="26"/>
      <c r="C996" s="64" t="s">
        <v>328</v>
      </c>
      <c r="D996" s="64" t="s">
        <v>2025</v>
      </c>
      <c r="E996" s="313">
        <v>3.3125</v>
      </c>
      <c r="F996" s="313">
        <v>3.3125</v>
      </c>
      <c r="G996" s="313">
        <v>0.625</v>
      </c>
      <c r="H996" s="313">
        <v>4.5625</v>
      </c>
      <c r="I996" s="313">
        <v>4.5625</v>
      </c>
      <c r="J996" s="47" t="s">
        <v>302</v>
      </c>
      <c r="K996" s="313">
        <v>9.125</v>
      </c>
      <c r="L996" s="313">
        <v>9.125</v>
      </c>
      <c r="M996" s="313">
        <v>4</v>
      </c>
      <c r="N996" s="313">
        <v>2644</v>
      </c>
      <c r="O996" s="47" t="s">
        <v>1338</v>
      </c>
      <c r="P996"/>
      <c r="Q996" s="47"/>
      <c r="R996" s="313"/>
      <c r="S996" s="64"/>
      <c r="T996" s="302"/>
      <c r="U996"/>
      <c r="V996"/>
      <c r="W996"/>
      <c r="X996"/>
      <c r="Y996" s="275" t="s">
        <v>1338</v>
      </c>
      <c r="AA996" s="313" t="s">
        <v>1338</v>
      </c>
      <c r="AB996">
        <v>2644</v>
      </c>
      <c r="AD996" s="313"/>
    </row>
    <row r="997" spans="2:30">
      <c r="B997" s="26"/>
      <c r="C997" s="63" t="s">
        <v>329</v>
      </c>
      <c r="D997" s="63" t="s">
        <v>2026</v>
      </c>
      <c r="E997" s="313">
        <v>3.1875</v>
      </c>
      <c r="F997" s="313">
        <v>3.1875</v>
      </c>
      <c r="G997" s="313">
        <v>0.625</v>
      </c>
      <c r="H997" s="313">
        <v>4.4375</v>
      </c>
      <c r="I997" s="313">
        <v>4.4375</v>
      </c>
      <c r="J997" s="41" t="s">
        <v>302</v>
      </c>
      <c r="K997" s="313">
        <v>8.875</v>
      </c>
      <c r="L997" s="313">
        <v>8.875</v>
      </c>
      <c r="M997" s="313">
        <v>4</v>
      </c>
      <c r="N997" s="313">
        <v>2644</v>
      </c>
      <c r="O997" s="41" t="s">
        <v>1338</v>
      </c>
      <c r="P997"/>
      <c r="Q997" s="41"/>
      <c r="R997" s="313"/>
      <c r="S997" s="63"/>
      <c r="T997" s="303"/>
      <c r="U997"/>
      <c r="V997"/>
      <c r="W997"/>
      <c r="X997"/>
      <c r="Y997" s="275" t="s">
        <v>1338</v>
      </c>
      <c r="AA997" s="313" t="s">
        <v>1338</v>
      </c>
      <c r="AB997">
        <v>2644</v>
      </c>
      <c r="AD997" s="313"/>
    </row>
    <row r="998" spans="2:30">
      <c r="B998" s="26"/>
      <c r="C998" s="64" t="s">
        <v>886</v>
      </c>
      <c r="D998" s="64" t="s">
        <v>1970</v>
      </c>
      <c r="E998" s="313">
        <v>16.5</v>
      </c>
      <c r="F998" s="313">
        <v>10.6875</v>
      </c>
      <c r="G998" s="313">
        <v>1E-3</v>
      </c>
      <c r="H998" s="313">
        <v>16.501999999999999</v>
      </c>
      <c r="I998" s="313">
        <v>10.689500000000001</v>
      </c>
      <c r="J998" s="47" t="s">
        <v>302</v>
      </c>
      <c r="K998" s="313">
        <v>16.501999999999999</v>
      </c>
      <c r="L998" s="313">
        <v>10.689500000000001</v>
      </c>
      <c r="M998" s="313">
        <v>1</v>
      </c>
      <c r="N998" s="313">
        <v>2650</v>
      </c>
      <c r="O998" s="47" t="s">
        <v>1338</v>
      </c>
      <c r="P998"/>
      <c r="Q998" s="47"/>
      <c r="R998" s="313"/>
      <c r="S998" s="64"/>
      <c r="T998" s="302"/>
      <c r="U998"/>
      <c r="V998"/>
      <c r="W998"/>
      <c r="X998"/>
      <c r="Y998" s="275" t="s">
        <v>1338</v>
      </c>
      <c r="AA998" s="313" t="s">
        <v>1338</v>
      </c>
      <c r="AB998">
        <v>2650</v>
      </c>
      <c r="AC998" t="s">
        <v>2980</v>
      </c>
      <c r="AD998" s="313" t="s">
        <v>5656</v>
      </c>
    </row>
    <row r="999" spans="2:30">
      <c r="B999" s="26"/>
      <c r="C999" s="63" t="s">
        <v>1365</v>
      </c>
      <c r="D999" s="63" t="s">
        <v>2025</v>
      </c>
      <c r="E999" s="313">
        <v>5.125</v>
      </c>
      <c r="F999" s="313">
        <v>5.125</v>
      </c>
      <c r="G999" s="313">
        <v>1.875</v>
      </c>
      <c r="H999" s="313">
        <v>8.875</v>
      </c>
      <c r="I999" s="313">
        <v>8.875</v>
      </c>
      <c r="J999" s="41"/>
      <c r="K999" s="313">
        <v>36.875</v>
      </c>
      <c r="L999" s="313">
        <v>27.562999999999999</v>
      </c>
      <c r="M999" s="313">
        <v>12</v>
      </c>
      <c r="N999" s="313">
        <v>2653</v>
      </c>
      <c r="O999" s="41" t="s">
        <v>269</v>
      </c>
      <c r="P999"/>
      <c r="Q999" s="41"/>
      <c r="R999" s="313"/>
      <c r="S999" s="63"/>
      <c r="T999" s="303"/>
      <c r="U999"/>
      <c r="V999"/>
      <c r="W999"/>
      <c r="X999"/>
      <c r="Y999" s="275" t="s">
        <v>269</v>
      </c>
      <c r="AA999" s="313" t="s">
        <v>269</v>
      </c>
      <c r="AB999">
        <v>2653</v>
      </c>
      <c r="AC999" t="s">
        <v>2861</v>
      </c>
      <c r="AD999" s="313" t="s">
        <v>5645</v>
      </c>
    </row>
    <row r="1000" spans="2:30">
      <c r="B1000" s="26"/>
      <c r="C1000" s="64" t="s">
        <v>1366</v>
      </c>
      <c r="D1000" s="64" t="s">
        <v>2026</v>
      </c>
      <c r="E1000" s="313">
        <v>5</v>
      </c>
      <c r="F1000" s="313">
        <v>5</v>
      </c>
      <c r="G1000" s="313">
        <v>2</v>
      </c>
      <c r="H1000" s="313">
        <v>9</v>
      </c>
      <c r="I1000" s="313">
        <v>9</v>
      </c>
      <c r="J1000" s="47"/>
      <c r="K1000" s="313">
        <v>37.130000000000003</v>
      </c>
      <c r="L1000" s="313">
        <v>27.75</v>
      </c>
      <c r="M1000" s="313">
        <v>12</v>
      </c>
      <c r="N1000" s="313">
        <v>2653</v>
      </c>
      <c r="O1000" s="47" t="s">
        <v>269</v>
      </c>
      <c r="P1000"/>
      <c r="Q1000" s="47"/>
      <c r="R1000" s="313"/>
      <c r="S1000" s="64"/>
      <c r="T1000" s="302"/>
      <c r="U1000"/>
      <c r="V1000"/>
      <c r="W1000"/>
      <c r="X1000"/>
      <c r="Y1000" s="275" t="s">
        <v>269</v>
      </c>
      <c r="AA1000" s="313" t="s">
        <v>269</v>
      </c>
      <c r="AB1000">
        <v>2653</v>
      </c>
      <c r="AC1000" t="s">
        <v>2861</v>
      </c>
      <c r="AD1000" s="313" t="s">
        <v>5645</v>
      </c>
    </row>
    <row r="1001" spans="2:30">
      <c r="B1001" s="26"/>
      <c r="C1001" s="63" t="s">
        <v>189</v>
      </c>
      <c r="D1001" s="63" t="s">
        <v>2025</v>
      </c>
      <c r="E1001" s="313">
        <v>2.125</v>
      </c>
      <c r="F1001" s="313">
        <v>2.125</v>
      </c>
      <c r="G1001" s="313">
        <v>0.75</v>
      </c>
      <c r="H1001" s="313">
        <v>3.625</v>
      </c>
      <c r="I1001" s="313">
        <v>3.625</v>
      </c>
      <c r="J1001" s="41" t="s">
        <v>302</v>
      </c>
      <c r="K1001" s="313">
        <v>7.25</v>
      </c>
      <c r="L1001" s="313">
        <v>10.875</v>
      </c>
      <c r="M1001" s="313">
        <v>6</v>
      </c>
      <c r="N1001" s="313">
        <v>2658</v>
      </c>
      <c r="O1001" s="41" t="s">
        <v>1338</v>
      </c>
      <c r="P1001"/>
      <c r="Q1001" s="41"/>
      <c r="R1001" s="313"/>
      <c r="S1001" s="63"/>
      <c r="T1001" s="303"/>
      <c r="U1001"/>
      <c r="V1001"/>
      <c r="W1001"/>
      <c r="X1001"/>
      <c r="Y1001" s="275" t="s">
        <v>1338</v>
      </c>
      <c r="AA1001" s="313" t="s">
        <v>1338</v>
      </c>
      <c r="AB1001">
        <v>2658</v>
      </c>
      <c r="AC1001" t="s">
        <v>2861</v>
      </c>
      <c r="AD1001" s="313" t="s">
        <v>5645</v>
      </c>
    </row>
    <row r="1002" spans="2:30">
      <c r="B1002" s="26"/>
      <c r="C1002" s="64" t="s">
        <v>190</v>
      </c>
      <c r="D1002" s="64" t="s">
        <v>301</v>
      </c>
      <c r="E1002" s="313">
        <v>2</v>
      </c>
      <c r="F1002" s="313">
        <v>2</v>
      </c>
      <c r="G1002" s="313">
        <v>1.625</v>
      </c>
      <c r="H1002" s="313">
        <v>5.25</v>
      </c>
      <c r="I1002" s="313">
        <v>5.25</v>
      </c>
      <c r="J1002" s="47" t="s">
        <v>302</v>
      </c>
      <c r="K1002" s="313">
        <v>10.5</v>
      </c>
      <c r="L1002" s="313">
        <v>10.5</v>
      </c>
      <c r="M1002" s="313">
        <v>4</v>
      </c>
      <c r="N1002" s="313">
        <v>2658</v>
      </c>
      <c r="O1002" s="47" t="s">
        <v>1338</v>
      </c>
      <c r="P1002"/>
      <c r="Q1002" s="47"/>
      <c r="R1002" s="313"/>
      <c r="S1002" s="64"/>
      <c r="T1002" s="302"/>
      <c r="U1002"/>
      <c r="V1002"/>
      <c r="W1002"/>
      <c r="X1002"/>
      <c r="Y1002" s="275" t="s">
        <v>1338</v>
      </c>
      <c r="AA1002" s="313" t="s">
        <v>1338</v>
      </c>
      <c r="AB1002">
        <v>2658</v>
      </c>
      <c r="AC1002" t="s">
        <v>2861</v>
      </c>
      <c r="AD1002" s="313" t="s">
        <v>5645</v>
      </c>
    </row>
    <row r="1003" spans="2:30">
      <c r="B1003" s="26"/>
      <c r="C1003" s="63" t="s">
        <v>96</v>
      </c>
      <c r="D1003" s="63" t="s">
        <v>94</v>
      </c>
      <c r="E1003" s="313">
        <v>2.5</v>
      </c>
      <c r="F1003" s="313">
        <v>2.5</v>
      </c>
      <c r="G1003" s="313">
        <v>0.625</v>
      </c>
      <c r="H1003" s="313">
        <v>3.75</v>
      </c>
      <c r="I1003" s="313">
        <v>3.75</v>
      </c>
      <c r="J1003" s="41" t="s">
        <v>302</v>
      </c>
      <c r="K1003" s="313">
        <v>37.5</v>
      </c>
      <c r="L1003" s="313">
        <v>26.25</v>
      </c>
      <c r="M1003" s="313">
        <v>70</v>
      </c>
      <c r="N1003" s="313">
        <v>2367</v>
      </c>
      <c r="O1003" s="41" t="s">
        <v>269</v>
      </c>
      <c r="P1003"/>
      <c r="Q1003" s="41"/>
      <c r="R1003" s="313"/>
      <c r="S1003" s="63"/>
      <c r="T1003" s="303"/>
      <c r="U1003"/>
      <c r="V1003"/>
      <c r="W1003"/>
      <c r="X1003"/>
      <c r="Y1003" s="275" t="s">
        <v>269</v>
      </c>
      <c r="AA1003" s="313" t="s">
        <v>269</v>
      </c>
      <c r="AD1003" s="313"/>
    </row>
    <row r="1004" spans="2:30">
      <c r="B1004" s="26"/>
      <c r="C1004" s="64" t="s">
        <v>95</v>
      </c>
      <c r="D1004" s="64" t="s">
        <v>306</v>
      </c>
      <c r="E1004" s="313">
        <v>2.625</v>
      </c>
      <c r="F1004" s="313">
        <v>2.625</v>
      </c>
      <c r="G1004" s="313">
        <v>1</v>
      </c>
      <c r="H1004" s="313">
        <v>4.625</v>
      </c>
      <c r="I1004" s="313">
        <v>4.625</v>
      </c>
      <c r="J1004" s="47" t="s">
        <v>302</v>
      </c>
      <c r="K1004" s="313">
        <v>37</v>
      </c>
      <c r="L1004" s="313">
        <v>27.75</v>
      </c>
      <c r="M1004" s="313">
        <v>48</v>
      </c>
      <c r="N1004" s="313">
        <v>2367</v>
      </c>
      <c r="O1004" s="47" t="s">
        <v>269</v>
      </c>
      <c r="P1004"/>
      <c r="Q1004" s="47"/>
      <c r="R1004" s="313"/>
      <c r="S1004" s="64"/>
      <c r="T1004" s="302"/>
      <c r="U1004"/>
      <c r="V1004"/>
      <c r="W1004"/>
      <c r="X1004"/>
      <c r="Y1004" s="275" t="s">
        <v>269</v>
      </c>
      <c r="AA1004" s="313" t="s">
        <v>269</v>
      </c>
      <c r="AD1004" s="313"/>
    </row>
    <row r="1005" spans="2:30">
      <c r="B1005" s="26"/>
      <c r="C1005" s="63" t="s">
        <v>885</v>
      </c>
      <c r="D1005" s="63" t="s">
        <v>1970</v>
      </c>
      <c r="E1005" s="313">
        <v>17.75</v>
      </c>
      <c r="F1005" s="313">
        <v>6.5</v>
      </c>
      <c r="G1005" s="313">
        <v>1E-3</v>
      </c>
      <c r="H1005" s="313">
        <v>17.751999999999999</v>
      </c>
      <c r="I1005" s="313">
        <v>6.5019999999999998</v>
      </c>
      <c r="J1005" s="41" t="s">
        <v>302</v>
      </c>
      <c r="K1005" s="313">
        <v>17.751999999999999</v>
      </c>
      <c r="L1005" s="313">
        <v>6.5019999999999998</v>
      </c>
      <c r="M1005" s="313">
        <v>1</v>
      </c>
      <c r="N1005" s="313">
        <v>2663</v>
      </c>
      <c r="O1005" s="41" t="s">
        <v>1338</v>
      </c>
      <c r="P1005"/>
      <c r="Q1005" s="41"/>
      <c r="R1005" s="313"/>
      <c r="S1005" s="63"/>
      <c r="T1005" s="303"/>
      <c r="U1005"/>
      <c r="V1005"/>
      <c r="W1005"/>
      <c r="X1005"/>
      <c r="Y1005" s="275" t="s">
        <v>1338</v>
      </c>
      <c r="AA1005" s="313" t="s">
        <v>1338</v>
      </c>
      <c r="AB1005">
        <v>2663</v>
      </c>
      <c r="AD1005" s="313"/>
    </row>
    <row r="1006" spans="2:30">
      <c r="B1006" s="26"/>
      <c r="C1006" s="64" t="s">
        <v>24</v>
      </c>
      <c r="D1006" s="64" t="s">
        <v>301</v>
      </c>
      <c r="E1006" s="313">
        <v>5.9375</v>
      </c>
      <c r="F1006" s="313">
        <v>3.8125</v>
      </c>
      <c r="G1006" s="313">
        <v>2</v>
      </c>
      <c r="H1006" s="313">
        <v>9.9375</v>
      </c>
      <c r="I1006" s="313">
        <v>7.8125</v>
      </c>
      <c r="J1006" s="47" t="s">
        <v>302</v>
      </c>
      <c r="K1006" s="313">
        <v>15.75</v>
      </c>
      <c r="L1006" s="313">
        <v>10</v>
      </c>
      <c r="M1006" s="313">
        <v>2</v>
      </c>
      <c r="N1006" s="313">
        <v>2665</v>
      </c>
      <c r="O1006" s="47" t="s">
        <v>1338</v>
      </c>
      <c r="P1006"/>
      <c r="Q1006" s="47"/>
      <c r="R1006" s="313"/>
      <c r="S1006" s="64"/>
      <c r="T1006" s="302"/>
      <c r="U1006"/>
      <c r="V1006"/>
      <c r="W1006"/>
      <c r="X1006"/>
      <c r="Y1006" s="275" t="s">
        <v>1338</v>
      </c>
      <c r="AA1006" s="313" t="s">
        <v>1338</v>
      </c>
      <c r="AB1006">
        <v>2665</v>
      </c>
      <c r="AC1006" t="s">
        <v>2899</v>
      </c>
      <c r="AD1006" s="313" t="s">
        <v>5649</v>
      </c>
    </row>
    <row r="1007" spans="2:30">
      <c r="B1007" s="26"/>
      <c r="C1007" s="63" t="s">
        <v>884</v>
      </c>
      <c r="D1007" s="63" t="s">
        <v>1970</v>
      </c>
      <c r="E1007" s="313">
        <v>11.3125</v>
      </c>
      <c r="F1007" s="313">
        <v>8</v>
      </c>
      <c r="G1007" s="313">
        <v>1E-3</v>
      </c>
      <c r="H1007" s="313">
        <v>11.314500000000001</v>
      </c>
      <c r="I1007" s="313">
        <v>8.0020000000000007</v>
      </c>
      <c r="J1007" s="41" t="s">
        <v>302</v>
      </c>
      <c r="K1007" s="313">
        <v>11.314500000000001</v>
      </c>
      <c r="L1007" s="313">
        <v>8.0020000000000007</v>
      </c>
      <c r="M1007" s="313">
        <v>1</v>
      </c>
      <c r="N1007" s="313">
        <v>2667</v>
      </c>
      <c r="O1007" s="41" t="s">
        <v>1338</v>
      </c>
      <c r="P1007"/>
      <c r="Q1007" s="41"/>
      <c r="R1007" s="313"/>
      <c r="S1007" s="63"/>
      <c r="T1007" s="303"/>
      <c r="U1007"/>
      <c r="V1007"/>
      <c r="W1007"/>
      <c r="X1007"/>
      <c r="Y1007" s="275" t="s">
        <v>1338</v>
      </c>
      <c r="AA1007" s="313" t="s">
        <v>1338</v>
      </c>
      <c r="AB1007">
        <v>2667</v>
      </c>
      <c r="AD1007" s="313"/>
    </row>
    <row r="1008" spans="2:30">
      <c r="B1008" s="26"/>
      <c r="C1008" s="64" t="s">
        <v>1683</v>
      </c>
      <c r="D1008" s="64" t="s">
        <v>2025</v>
      </c>
      <c r="E1008" s="313">
        <v>3.5</v>
      </c>
      <c r="F1008" s="313">
        <v>3</v>
      </c>
      <c r="G1008" s="313">
        <v>1.125</v>
      </c>
      <c r="H1008" s="313">
        <v>5.75</v>
      </c>
      <c r="I1008" s="313">
        <v>5.25</v>
      </c>
      <c r="J1008" s="47" t="s">
        <v>302</v>
      </c>
      <c r="K1008" s="313">
        <v>11.5</v>
      </c>
      <c r="L1008" s="313">
        <v>10.5</v>
      </c>
      <c r="M1008" s="313">
        <v>4</v>
      </c>
      <c r="N1008" s="313">
        <v>2671</v>
      </c>
      <c r="O1008" s="47" t="s">
        <v>1338</v>
      </c>
      <c r="P1008"/>
      <c r="Q1008" s="47"/>
      <c r="R1008" s="313"/>
      <c r="S1008" s="64"/>
      <c r="T1008" s="302"/>
      <c r="U1008"/>
      <c r="V1008"/>
      <c r="W1008"/>
      <c r="X1008"/>
      <c r="Y1008" s="275" t="s">
        <v>1338</v>
      </c>
      <c r="AA1008" s="313" t="s">
        <v>1338</v>
      </c>
      <c r="AB1008">
        <v>2671</v>
      </c>
      <c r="AC1008" t="s">
        <v>3574</v>
      </c>
      <c r="AD1008" s="313" t="s">
        <v>5658</v>
      </c>
    </row>
    <row r="1009" spans="2:30">
      <c r="B1009" s="26"/>
      <c r="C1009" s="63" t="s">
        <v>1684</v>
      </c>
      <c r="D1009" s="63" t="s">
        <v>2026</v>
      </c>
      <c r="E1009" s="313">
        <v>3.375</v>
      </c>
      <c r="F1009" s="313">
        <v>2.875</v>
      </c>
      <c r="G1009" s="313">
        <v>0.9375</v>
      </c>
      <c r="H1009" s="313">
        <v>5.25</v>
      </c>
      <c r="I1009" s="313">
        <v>4.75</v>
      </c>
      <c r="J1009" s="41" t="s">
        <v>302</v>
      </c>
      <c r="K1009" s="313">
        <v>10.5</v>
      </c>
      <c r="L1009" s="313">
        <v>9.5</v>
      </c>
      <c r="M1009" s="313">
        <v>4</v>
      </c>
      <c r="N1009" s="313">
        <v>2671</v>
      </c>
      <c r="O1009" s="41" t="s">
        <v>1338</v>
      </c>
      <c r="P1009"/>
      <c r="Q1009" s="41"/>
      <c r="R1009" s="313"/>
      <c r="S1009" s="63"/>
      <c r="T1009" s="303"/>
      <c r="U1009"/>
      <c r="V1009"/>
      <c r="W1009"/>
      <c r="X1009"/>
      <c r="Y1009" s="275" t="s">
        <v>1338</v>
      </c>
      <c r="AA1009" s="313" t="s">
        <v>1338</v>
      </c>
      <c r="AB1009">
        <v>2671</v>
      </c>
      <c r="AC1009" t="s">
        <v>3574</v>
      </c>
      <c r="AD1009" s="313" t="s">
        <v>5658</v>
      </c>
    </row>
    <row r="1010" spans="2:30">
      <c r="B1010" s="26"/>
      <c r="C1010" s="64" t="s">
        <v>1628</v>
      </c>
      <c r="D1010" s="64" t="s">
        <v>2025</v>
      </c>
      <c r="E1010" s="313">
        <v>7</v>
      </c>
      <c r="F1010" s="313">
        <v>2.25</v>
      </c>
      <c r="G1010" s="313">
        <v>0.9375</v>
      </c>
      <c r="H1010" s="313">
        <v>8.875</v>
      </c>
      <c r="I1010" s="313">
        <v>4.125</v>
      </c>
      <c r="J1010" s="47" t="s">
        <v>302</v>
      </c>
      <c r="K1010" s="313">
        <v>26.625</v>
      </c>
      <c r="L1010" s="313">
        <v>4.125</v>
      </c>
      <c r="M1010" s="313">
        <v>3</v>
      </c>
      <c r="N1010" s="313">
        <v>2677</v>
      </c>
      <c r="O1010" s="47" t="s">
        <v>1338</v>
      </c>
      <c r="P1010"/>
      <c r="Q1010" s="47"/>
      <c r="R1010" s="313"/>
      <c r="S1010" s="64"/>
      <c r="T1010" s="302"/>
      <c r="U1010"/>
      <c r="V1010"/>
      <c r="W1010"/>
      <c r="X1010"/>
      <c r="Y1010" s="275" t="s">
        <v>1338</v>
      </c>
      <c r="AA1010" s="313" t="s">
        <v>1338</v>
      </c>
      <c r="AB1010">
        <v>2677</v>
      </c>
      <c r="AD1010" s="313"/>
    </row>
    <row r="1011" spans="2:30">
      <c r="B1011" s="26"/>
      <c r="C1011" s="63" t="s">
        <v>1629</v>
      </c>
      <c r="D1011" s="63" t="s">
        <v>2026</v>
      </c>
      <c r="E1011" s="313">
        <v>6.875</v>
      </c>
      <c r="F1011" s="313">
        <v>2.125</v>
      </c>
      <c r="G1011" s="313">
        <v>1.0625</v>
      </c>
      <c r="H1011" s="313">
        <v>9</v>
      </c>
      <c r="I1011" s="313">
        <v>4.25</v>
      </c>
      <c r="J1011" s="41" t="s">
        <v>302</v>
      </c>
      <c r="K1011" s="313">
        <v>27</v>
      </c>
      <c r="L1011" s="313">
        <v>4.25</v>
      </c>
      <c r="M1011" s="313">
        <v>3</v>
      </c>
      <c r="N1011" s="313">
        <v>2677</v>
      </c>
      <c r="O1011" s="41" t="s">
        <v>1338</v>
      </c>
      <c r="P1011"/>
      <c r="Q1011" s="41"/>
      <c r="R1011" s="313"/>
      <c r="S1011" s="63"/>
      <c r="T1011" s="303"/>
      <c r="U1011"/>
      <c r="V1011"/>
      <c r="W1011"/>
      <c r="X1011"/>
      <c r="Y1011" s="275" t="s">
        <v>1338</v>
      </c>
      <c r="AA1011" s="313" t="s">
        <v>1338</v>
      </c>
      <c r="AB1011">
        <v>2677</v>
      </c>
      <c r="AD1011" s="313"/>
    </row>
    <row r="1012" spans="2:30">
      <c r="B1012" s="26"/>
      <c r="C1012" s="64" t="s">
        <v>1626</v>
      </c>
      <c r="D1012" s="64" t="s">
        <v>2025</v>
      </c>
      <c r="E1012" s="313">
        <v>4</v>
      </c>
      <c r="F1012" s="313">
        <v>4</v>
      </c>
      <c r="G1012" s="313">
        <v>2.6875</v>
      </c>
      <c r="H1012" s="313">
        <v>9.375</v>
      </c>
      <c r="I1012" s="313">
        <v>9.375</v>
      </c>
      <c r="J1012" s="47" t="s">
        <v>302</v>
      </c>
      <c r="K1012" s="313">
        <v>18.75</v>
      </c>
      <c r="L1012" s="313">
        <v>9.375</v>
      </c>
      <c r="M1012" s="313">
        <v>2</v>
      </c>
      <c r="N1012" s="313">
        <v>2678</v>
      </c>
      <c r="O1012" s="47" t="s">
        <v>1338</v>
      </c>
      <c r="P1012"/>
      <c r="Q1012" s="47"/>
      <c r="R1012" s="313"/>
      <c r="S1012" s="64"/>
      <c r="T1012" s="302"/>
      <c r="U1012"/>
      <c r="V1012"/>
      <c r="W1012"/>
      <c r="X1012"/>
      <c r="Y1012" s="275" t="s">
        <v>1338</v>
      </c>
      <c r="AA1012" s="313" t="s">
        <v>1338</v>
      </c>
      <c r="AB1012">
        <v>2678</v>
      </c>
      <c r="AC1012" t="s">
        <v>2861</v>
      </c>
      <c r="AD1012" s="313" t="s">
        <v>5645</v>
      </c>
    </row>
    <row r="1013" spans="2:30">
      <c r="B1013" s="26"/>
      <c r="C1013" s="63" t="s">
        <v>1627</v>
      </c>
      <c r="D1013" s="63" t="s">
        <v>2026</v>
      </c>
      <c r="E1013" s="313">
        <v>3.875</v>
      </c>
      <c r="F1013" s="313">
        <v>3.875</v>
      </c>
      <c r="G1013" s="313">
        <v>2.8125</v>
      </c>
      <c r="H1013" s="313">
        <v>9.5</v>
      </c>
      <c r="I1013" s="313">
        <v>9.5</v>
      </c>
      <c r="J1013" s="41" t="s">
        <v>302</v>
      </c>
      <c r="K1013" s="313">
        <v>19</v>
      </c>
      <c r="L1013" s="313">
        <v>9.5</v>
      </c>
      <c r="M1013" s="313">
        <v>2</v>
      </c>
      <c r="N1013" s="313">
        <v>2678</v>
      </c>
      <c r="O1013" s="41" t="s">
        <v>1338</v>
      </c>
      <c r="P1013"/>
      <c r="Q1013" s="41"/>
      <c r="R1013" s="313"/>
      <c r="S1013" s="63"/>
      <c r="T1013" s="303"/>
      <c r="U1013"/>
      <c r="V1013"/>
      <c r="W1013"/>
      <c r="X1013"/>
      <c r="Y1013" s="275" t="s">
        <v>1338</v>
      </c>
      <c r="AA1013" s="313" t="s">
        <v>1338</v>
      </c>
      <c r="AB1013">
        <v>2678</v>
      </c>
      <c r="AC1013" t="s">
        <v>2861</v>
      </c>
      <c r="AD1013" s="313" t="s">
        <v>5645</v>
      </c>
    </row>
    <row r="1014" spans="2:30">
      <c r="B1014" s="26"/>
      <c r="C1014" s="64" t="s">
        <v>1623</v>
      </c>
      <c r="D1014" s="64" t="s">
        <v>2025</v>
      </c>
      <c r="E1014" s="313">
        <v>4.125</v>
      </c>
      <c r="F1014" s="313">
        <v>5.125</v>
      </c>
      <c r="G1014" s="313">
        <v>0.9375</v>
      </c>
      <c r="H1014" s="313">
        <v>6</v>
      </c>
      <c r="I1014" s="313">
        <v>7</v>
      </c>
      <c r="J1014" s="47" t="s">
        <v>302</v>
      </c>
      <c r="K1014" s="313">
        <v>12</v>
      </c>
      <c r="L1014" s="313">
        <v>7</v>
      </c>
      <c r="M1014" s="313">
        <v>2</v>
      </c>
      <c r="N1014" s="313">
        <v>2679</v>
      </c>
      <c r="O1014" s="47" t="s">
        <v>1338</v>
      </c>
      <c r="P1014"/>
      <c r="Q1014" s="47"/>
      <c r="R1014" s="313"/>
      <c r="S1014" s="64"/>
      <c r="T1014" s="302"/>
      <c r="U1014"/>
      <c r="V1014"/>
      <c r="W1014"/>
      <c r="X1014"/>
      <c r="Y1014" s="275" t="s">
        <v>1338</v>
      </c>
      <c r="AA1014" s="313" t="s">
        <v>1338</v>
      </c>
      <c r="AB1014">
        <v>2679</v>
      </c>
      <c r="AC1014" t="s">
        <v>2855</v>
      </c>
      <c r="AD1014" s="313" t="s">
        <v>5644</v>
      </c>
    </row>
    <row r="1015" spans="2:30">
      <c r="B1015" s="26"/>
      <c r="C1015" s="63" t="s">
        <v>1624</v>
      </c>
      <c r="D1015" s="63" t="s">
        <v>2026</v>
      </c>
      <c r="E1015" s="313">
        <v>4</v>
      </c>
      <c r="F1015" s="313">
        <v>5</v>
      </c>
      <c r="G1015" s="313">
        <v>1.0625</v>
      </c>
      <c r="H1015" s="313">
        <v>6.125</v>
      </c>
      <c r="I1015" s="313">
        <v>7.125</v>
      </c>
      <c r="J1015" s="41" t="s">
        <v>302</v>
      </c>
      <c r="K1015" s="313">
        <v>12.25</v>
      </c>
      <c r="L1015" s="313">
        <v>7.125</v>
      </c>
      <c r="M1015" s="313">
        <v>2</v>
      </c>
      <c r="N1015" s="313">
        <v>2679</v>
      </c>
      <c r="O1015" s="41" t="s">
        <v>1338</v>
      </c>
      <c r="P1015"/>
      <c r="Q1015" s="41"/>
      <c r="R1015" s="313"/>
      <c r="S1015" s="63"/>
      <c r="T1015" s="303"/>
      <c r="U1015"/>
      <c r="V1015"/>
      <c r="W1015"/>
      <c r="X1015"/>
      <c r="Y1015" s="275" t="s">
        <v>1338</v>
      </c>
      <c r="AA1015" s="313" t="s">
        <v>1338</v>
      </c>
      <c r="AB1015">
        <v>2679</v>
      </c>
      <c r="AC1015" t="s">
        <v>2855</v>
      </c>
      <c r="AD1015" s="313" t="s">
        <v>5644</v>
      </c>
    </row>
    <row r="1016" spans="2:30">
      <c r="B1016" s="26"/>
      <c r="C1016" s="64" t="s">
        <v>1625</v>
      </c>
      <c r="D1016" s="64" t="s">
        <v>2035</v>
      </c>
      <c r="E1016" s="313">
        <v>2</v>
      </c>
      <c r="F1016" s="313">
        <v>1.75</v>
      </c>
      <c r="G1016" s="313">
        <v>1</v>
      </c>
      <c r="H1016" s="313">
        <v>4</v>
      </c>
      <c r="I1016" s="313">
        <v>3.75</v>
      </c>
      <c r="J1016" s="47" t="s">
        <v>302</v>
      </c>
      <c r="K1016" s="313">
        <v>12</v>
      </c>
      <c r="L1016" s="313">
        <v>7.5</v>
      </c>
      <c r="M1016" s="313">
        <v>6</v>
      </c>
      <c r="N1016" s="313">
        <v>2681</v>
      </c>
      <c r="O1016" s="47" t="s">
        <v>1338</v>
      </c>
      <c r="P1016"/>
      <c r="Q1016" s="47"/>
      <c r="R1016" s="313"/>
      <c r="S1016" s="64"/>
      <c r="T1016" s="302"/>
      <c r="U1016"/>
      <c r="V1016"/>
      <c r="W1016"/>
      <c r="X1016"/>
      <c r="Y1016" s="275" t="s">
        <v>1338</v>
      </c>
      <c r="AA1016" s="313" t="s">
        <v>1338</v>
      </c>
      <c r="AB1016">
        <v>2681</v>
      </c>
      <c r="AD1016" s="313"/>
    </row>
    <row r="1017" spans="2:30">
      <c r="B1017" s="26"/>
      <c r="C1017" s="63" t="s">
        <v>1571</v>
      </c>
      <c r="D1017" s="63" t="s">
        <v>2026</v>
      </c>
      <c r="E1017" s="313">
        <v>8</v>
      </c>
      <c r="F1017" s="313">
        <v>6</v>
      </c>
      <c r="G1017" s="313">
        <v>0.625</v>
      </c>
      <c r="H1017" s="313">
        <v>9.25</v>
      </c>
      <c r="I1017" s="313">
        <v>7.25</v>
      </c>
      <c r="J1017" s="41"/>
      <c r="K1017" s="313">
        <v>9.25</v>
      </c>
      <c r="L1017" s="313">
        <v>7.25</v>
      </c>
      <c r="M1017" s="313">
        <v>1</v>
      </c>
      <c r="N1017" s="313">
        <v>2698</v>
      </c>
      <c r="O1017" s="41" t="s">
        <v>1338</v>
      </c>
      <c r="P1017"/>
      <c r="Q1017" s="41"/>
      <c r="R1017" s="313"/>
      <c r="S1017" s="63" t="s">
        <v>1161</v>
      </c>
      <c r="T1017" s="303"/>
      <c r="U1017"/>
      <c r="V1017"/>
      <c r="W1017"/>
      <c r="X1017"/>
      <c r="Y1017" s="275" t="s">
        <v>1338</v>
      </c>
      <c r="AA1017" s="313" t="s">
        <v>1338</v>
      </c>
      <c r="AB1017">
        <v>2698</v>
      </c>
      <c r="AD1017" s="313"/>
    </row>
    <row r="1018" spans="2:30">
      <c r="B1018" s="26"/>
      <c r="C1018" s="64" t="s">
        <v>1502</v>
      </c>
      <c r="D1018" s="64" t="s">
        <v>2025</v>
      </c>
      <c r="E1018" s="313">
        <v>3.25</v>
      </c>
      <c r="F1018" s="313">
        <v>3</v>
      </c>
      <c r="G1018" s="313">
        <v>2.1875</v>
      </c>
      <c r="H1018" s="313">
        <v>7.625</v>
      </c>
      <c r="I1018" s="313">
        <v>7.375</v>
      </c>
      <c r="J1018" s="47"/>
      <c r="K1018" s="313">
        <v>15.25</v>
      </c>
      <c r="L1018" s="313">
        <v>7.375</v>
      </c>
      <c r="M1018" s="313">
        <v>2</v>
      </c>
      <c r="N1018" s="313">
        <v>2715</v>
      </c>
      <c r="O1018" s="47" t="s">
        <v>1338</v>
      </c>
      <c r="P1018"/>
      <c r="Q1018" s="47"/>
      <c r="R1018" s="313"/>
      <c r="S1018" s="64"/>
      <c r="T1018" s="302"/>
      <c r="U1018"/>
      <c r="V1018"/>
      <c r="W1018"/>
      <c r="X1018"/>
      <c r="Y1018" s="275" t="s">
        <v>1338</v>
      </c>
      <c r="AA1018" s="313" t="s">
        <v>1338</v>
      </c>
      <c r="AB1018">
        <v>2715</v>
      </c>
      <c r="AC1018" t="s">
        <v>2861</v>
      </c>
      <c r="AD1018" s="313" t="s">
        <v>5645</v>
      </c>
    </row>
    <row r="1019" spans="2:30">
      <c r="B1019" s="26"/>
      <c r="C1019" s="63" t="s">
        <v>1503</v>
      </c>
      <c r="D1019" s="63" t="s">
        <v>2026</v>
      </c>
      <c r="E1019" s="313">
        <v>3.125</v>
      </c>
      <c r="F1019" s="313">
        <v>2.875</v>
      </c>
      <c r="G1019" s="313">
        <v>2.1875</v>
      </c>
      <c r="H1019" s="313">
        <v>7.5</v>
      </c>
      <c r="I1019" s="313">
        <v>7.25</v>
      </c>
      <c r="J1019" s="41"/>
      <c r="K1019" s="313">
        <v>15</v>
      </c>
      <c r="L1019" s="313">
        <v>7.25</v>
      </c>
      <c r="M1019" s="313">
        <v>2</v>
      </c>
      <c r="N1019" s="313">
        <v>2715</v>
      </c>
      <c r="O1019" s="41" t="s">
        <v>1338</v>
      </c>
      <c r="P1019"/>
      <c r="Q1019" s="41"/>
      <c r="R1019" s="313"/>
      <c r="S1019" s="63"/>
      <c r="T1019" s="303"/>
      <c r="U1019"/>
      <c r="V1019"/>
      <c r="W1019"/>
      <c r="X1019"/>
      <c r="Y1019" s="275" t="s">
        <v>1338</v>
      </c>
      <c r="AA1019" s="313" t="s">
        <v>1338</v>
      </c>
      <c r="AB1019">
        <v>2715</v>
      </c>
      <c r="AC1019" t="s">
        <v>2861</v>
      </c>
      <c r="AD1019" s="313" t="s">
        <v>5645</v>
      </c>
    </row>
    <row r="1020" spans="2:30">
      <c r="B1020" s="26"/>
      <c r="C1020" s="64" t="s">
        <v>1199</v>
      </c>
      <c r="D1020" s="64" t="s">
        <v>2025</v>
      </c>
      <c r="E1020" s="313">
        <v>7.375</v>
      </c>
      <c r="F1020" s="313">
        <v>5.5</v>
      </c>
      <c r="G1020" s="313">
        <v>0.9375</v>
      </c>
      <c r="H1020" s="313">
        <v>9.25</v>
      </c>
      <c r="I1020" s="313">
        <v>7.375</v>
      </c>
      <c r="J1020" s="47"/>
      <c r="K1020" s="313">
        <v>9.25</v>
      </c>
      <c r="L1020" s="313">
        <v>7.375</v>
      </c>
      <c r="M1020" s="313">
        <v>1</v>
      </c>
      <c r="N1020" s="313">
        <v>2716</v>
      </c>
      <c r="O1020" s="47" t="s">
        <v>1338</v>
      </c>
      <c r="P1020"/>
      <c r="Q1020" s="47"/>
      <c r="R1020" s="313"/>
      <c r="S1020" s="64"/>
      <c r="T1020" s="302"/>
      <c r="U1020"/>
      <c r="V1020"/>
      <c r="W1020"/>
      <c r="X1020"/>
      <c r="Y1020" s="275" t="s">
        <v>1338</v>
      </c>
      <c r="AA1020" s="313" t="s">
        <v>1338</v>
      </c>
      <c r="AB1020">
        <v>2716</v>
      </c>
      <c r="AC1020" t="s">
        <v>2861</v>
      </c>
      <c r="AD1020" s="313" t="s">
        <v>5645</v>
      </c>
    </row>
    <row r="1021" spans="2:30">
      <c r="B1021" s="26"/>
      <c r="C1021" s="63" t="s">
        <v>1200</v>
      </c>
      <c r="D1021" s="63" t="s">
        <v>2026</v>
      </c>
      <c r="E1021" s="313">
        <v>7.25</v>
      </c>
      <c r="F1021" s="313">
        <v>5.375</v>
      </c>
      <c r="G1021" s="313">
        <v>1</v>
      </c>
      <c r="H1021" s="313">
        <v>9.25</v>
      </c>
      <c r="I1021" s="313">
        <v>7.375</v>
      </c>
      <c r="J1021" s="41"/>
      <c r="K1021" s="313">
        <v>9.25</v>
      </c>
      <c r="L1021" s="313">
        <v>7.375</v>
      </c>
      <c r="M1021" s="313">
        <v>1</v>
      </c>
      <c r="N1021" s="313">
        <v>2716</v>
      </c>
      <c r="O1021" s="41" t="s">
        <v>1338</v>
      </c>
      <c r="P1021"/>
      <c r="Q1021" s="41"/>
      <c r="R1021" s="313"/>
      <c r="S1021" s="63"/>
      <c r="T1021" s="303"/>
      <c r="U1021"/>
      <c r="V1021"/>
      <c r="W1021"/>
      <c r="X1021"/>
      <c r="Y1021" s="275" t="s">
        <v>1338</v>
      </c>
      <c r="AA1021" s="313" t="s">
        <v>1338</v>
      </c>
      <c r="AB1021">
        <v>2716</v>
      </c>
      <c r="AC1021" t="s">
        <v>2861</v>
      </c>
      <c r="AD1021" s="313" t="s">
        <v>5645</v>
      </c>
    </row>
    <row r="1022" spans="2:30">
      <c r="B1022" s="26"/>
      <c r="C1022" s="64" t="s">
        <v>1203</v>
      </c>
      <c r="D1022" s="64" t="s">
        <v>2025</v>
      </c>
      <c r="E1022" s="313">
        <v>10.875</v>
      </c>
      <c r="F1022" s="313">
        <v>8.5</v>
      </c>
      <c r="G1022" s="313">
        <v>0.9375</v>
      </c>
      <c r="H1022" s="313">
        <v>12.75</v>
      </c>
      <c r="I1022" s="313">
        <v>10.375</v>
      </c>
      <c r="J1022" s="47"/>
      <c r="K1022" s="313">
        <v>12.75</v>
      </c>
      <c r="L1022" s="313">
        <v>10.375</v>
      </c>
      <c r="M1022" s="313">
        <v>1</v>
      </c>
      <c r="N1022" s="313">
        <v>2718</v>
      </c>
      <c r="O1022" s="47" t="s">
        <v>1338</v>
      </c>
      <c r="P1022"/>
      <c r="Q1022" s="47"/>
      <c r="R1022" s="313"/>
      <c r="S1022" s="64"/>
      <c r="T1022" s="302"/>
      <c r="U1022"/>
      <c r="V1022"/>
      <c r="W1022"/>
      <c r="X1022"/>
      <c r="Y1022" s="275" t="s">
        <v>1338</v>
      </c>
      <c r="AA1022" s="313" t="s">
        <v>1338</v>
      </c>
      <c r="AB1022">
        <v>2718</v>
      </c>
      <c r="AC1022" t="s">
        <v>2861</v>
      </c>
      <c r="AD1022" s="313" t="s">
        <v>5645</v>
      </c>
    </row>
    <row r="1023" spans="2:30">
      <c r="B1023" s="26"/>
      <c r="C1023" s="63" t="s">
        <v>1204</v>
      </c>
      <c r="D1023" s="63" t="s">
        <v>2026</v>
      </c>
      <c r="E1023" s="313">
        <v>10.75</v>
      </c>
      <c r="F1023" s="313">
        <v>8.375</v>
      </c>
      <c r="G1023" s="313">
        <v>1</v>
      </c>
      <c r="H1023" s="313">
        <v>12.75</v>
      </c>
      <c r="I1023" s="313">
        <v>10.375</v>
      </c>
      <c r="J1023" s="41"/>
      <c r="K1023" s="313">
        <v>12.75</v>
      </c>
      <c r="L1023" s="313">
        <v>10.375</v>
      </c>
      <c r="M1023" s="313">
        <v>1</v>
      </c>
      <c r="N1023" s="313">
        <v>2718</v>
      </c>
      <c r="O1023" s="41" t="s">
        <v>1338</v>
      </c>
      <c r="P1023"/>
      <c r="Q1023" s="41"/>
      <c r="R1023" s="313"/>
      <c r="S1023" s="63"/>
      <c r="T1023" s="303"/>
      <c r="U1023"/>
      <c r="V1023"/>
      <c r="W1023"/>
      <c r="X1023"/>
      <c r="Y1023" s="275" t="s">
        <v>1338</v>
      </c>
      <c r="AA1023" s="313" t="s">
        <v>1338</v>
      </c>
      <c r="AB1023">
        <v>2718</v>
      </c>
      <c r="AC1023" t="s">
        <v>2861</v>
      </c>
      <c r="AD1023" s="313" t="s">
        <v>5645</v>
      </c>
    </row>
    <row r="1024" spans="2:30">
      <c r="B1024" s="26"/>
      <c r="C1024" s="64" t="s">
        <v>1136</v>
      </c>
      <c r="D1024" s="64" t="s">
        <v>2035</v>
      </c>
      <c r="E1024" s="313">
        <v>5.9375</v>
      </c>
      <c r="F1024" s="313">
        <v>4.5625</v>
      </c>
      <c r="G1024" s="313">
        <v>1</v>
      </c>
      <c r="H1024" s="313">
        <v>7.9375</v>
      </c>
      <c r="I1024" s="313">
        <v>6.5625</v>
      </c>
      <c r="J1024" s="47"/>
      <c r="K1024" s="313">
        <v>7.9375</v>
      </c>
      <c r="L1024" s="313">
        <v>6.5625</v>
      </c>
      <c r="M1024" s="313">
        <v>1</v>
      </c>
      <c r="N1024" s="313">
        <v>2720</v>
      </c>
      <c r="O1024" s="47" t="s">
        <v>1338</v>
      </c>
      <c r="P1024"/>
      <c r="Q1024" s="47"/>
      <c r="R1024" s="313"/>
      <c r="S1024" s="64"/>
      <c r="T1024" s="302"/>
      <c r="U1024"/>
      <c r="V1024"/>
      <c r="W1024"/>
      <c r="X1024"/>
      <c r="Y1024" s="275" t="s">
        <v>1338</v>
      </c>
      <c r="AA1024" s="313" t="s">
        <v>1338</v>
      </c>
      <c r="AB1024">
        <v>2720</v>
      </c>
      <c r="AD1024" s="313"/>
    </row>
    <row r="1025" spans="2:30">
      <c r="B1025" s="26"/>
      <c r="C1025" s="63" t="s">
        <v>2541</v>
      </c>
      <c r="D1025" s="63" t="s">
        <v>2026</v>
      </c>
      <c r="E1025" s="313">
        <v>4.25</v>
      </c>
      <c r="F1025" s="313">
        <v>4.25</v>
      </c>
      <c r="G1025" s="313">
        <v>0.875</v>
      </c>
      <c r="H1025" s="313">
        <v>6</v>
      </c>
      <c r="I1025" s="313">
        <v>6</v>
      </c>
      <c r="J1025" s="41" t="s">
        <v>318</v>
      </c>
      <c r="K1025" s="313">
        <v>34.875</v>
      </c>
      <c r="L1025" s="313">
        <v>24.375</v>
      </c>
      <c r="M1025" s="313">
        <v>30</v>
      </c>
      <c r="N1025" s="313">
        <v>2747</v>
      </c>
      <c r="O1025" s="41" t="s">
        <v>269</v>
      </c>
      <c r="P1025">
        <v>44508</v>
      </c>
      <c r="Q1025" s="41"/>
      <c r="R1025" s="313"/>
      <c r="S1025" s="63"/>
      <c r="T1025" s="303"/>
      <c r="U1025"/>
      <c r="V1025"/>
      <c r="W1025"/>
      <c r="X1025"/>
      <c r="Y1025" s="275" t="s">
        <v>269</v>
      </c>
      <c r="AA1025" s="313" t="s">
        <v>269</v>
      </c>
      <c r="AB1025">
        <v>2747</v>
      </c>
      <c r="AC1025" t="s">
        <v>3574</v>
      </c>
      <c r="AD1025" s="313" t="s">
        <v>5658</v>
      </c>
    </row>
    <row r="1026" spans="2:30">
      <c r="B1026" s="26"/>
      <c r="C1026" s="64" t="s">
        <v>951</v>
      </c>
      <c r="D1026" s="64" t="s">
        <v>2025</v>
      </c>
      <c r="E1026" s="313">
        <v>4.375</v>
      </c>
      <c r="F1026" s="313">
        <v>4.375</v>
      </c>
      <c r="G1026" s="313">
        <v>0.625</v>
      </c>
      <c r="H1026" s="313">
        <v>5.625</v>
      </c>
      <c r="I1026" s="313">
        <v>5.625</v>
      </c>
      <c r="J1026" s="47" t="s">
        <v>302</v>
      </c>
      <c r="K1026" s="313">
        <v>11.311999999999999</v>
      </c>
      <c r="L1026" s="313">
        <v>11.311999999999999</v>
      </c>
      <c r="M1026" s="313">
        <v>4</v>
      </c>
      <c r="N1026" s="313">
        <v>2747</v>
      </c>
      <c r="O1026" s="47" t="s">
        <v>1338</v>
      </c>
      <c r="P1026"/>
      <c r="Q1026" s="47"/>
      <c r="R1026" s="313"/>
      <c r="S1026" s="64"/>
      <c r="T1026" s="302"/>
      <c r="U1026"/>
      <c r="V1026"/>
      <c r="W1026"/>
      <c r="X1026"/>
      <c r="Y1026" s="275" t="s">
        <v>1338</v>
      </c>
      <c r="AA1026" s="313" t="s">
        <v>1338</v>
      </c>
      <c r="AB1026">
        <v>2747</v>
      </c>
      <c r="AC1026" t="s">
        <v>3574</v>
      </c>
      <c r="AD1026" s="313" t="s">
        <v>5658</v>
      </c>
    </row>
    <row r="1027" spans="2:30">
      <c r="B1027" s="26"/>
      <c r="C1027" s="63" t="s">
        <v>952</v>
      </c>
      <c r="D1027" s="63" t="s">
        <v>2026</v>
      </c>
      <c r="E1027" s="313">
        <v>4.25</v>
      </c>
      <c r="F1027" s="313">
        <v>4.25</v>
      </c>
      <c r="G1027" s="313">
        <v>0.875</v>
      </c>
      <c r="H1027" s="313">
        <v>6</v>
      </c>
      <c r="I1027" s="313">
        <v>6</v>
      </c>
      <c r="J1027" s="41" t="s">
        <v>302</v>
      </c>
      <c r="K1027" s="313">
        <v>12</v>
      </c>
      <c r="L1027" s="313">
        <v>12</v>
      </c>
      <c r="M1027" s="313">
        <v>4</v>
      </c>
      <c r="N1027" s="313">
        <v>2747</v>
      </c>
      <c r="O1027" s="41" t="s">
        <v>1338</v>
      </c>
      <c r="P1027"/>
      <c r="Q1027" s="41"/>
      <c r="R1027" s="313"/>
      <c r="S1027" s="63"/>
      <c r="T1027" s="303"/>
      <c r="U1027"/>
      <c r="V1027"/>
      <c r="W1027"/>
      <c r="X1027"/>
      <c r="Y1027" s="275" t="s">
        <v>1338</v>
      </c>
      <c r="AA1027" s="313" t="s">
        <v>1338</v>
      </c>
      <c r="AB1027">
        <v>2747</v>
      </c>
      <c r="AC1027" t="s">
        <v>3574</v>
      </c>
      <c r="AD1027" s="313" t="s">
        <v>5658</v>
      </c>
    </row>
    <row r="1028" spans="2:30">
      <c r="B1028" s="26"/>
      <c r="C1028" s="64" t="s">
        <v>277</v>
      </c>
      <c r="D1028" s="64" t="s">
        <v>2025</v>
      </c>
      <c r="E1028" s="313">
        <v>15.5</v>
      </c>
      <c r="F1028" s="313">
        <v>11.5</v>
      </c>
      <c r="G1028" s="313">
        <v>2.375</v>
      </c>
      <c r="H1028" s="313">
        <v>20.25</v>
      </c>
      <c r="I1028" s="313">
        <v>16.25</v>
      </c>
      <c r="J1028" s="47" t="s">
        <v>318</v>
      </c>
      <c r="K1028" s="313">
        <v>40.329799999999999</v>
      </c>
      <c r="L1028" s="313">
        <v>32.583300000000001</v>
      </c>
      <c r="M1028" s="313">
        <v>4</v>
      </c>
      <c r="N1028" s="313">
        <v>2753</v>
      </c>
      <c r="O1028" s="47" t="s">
        <v>269</v>
      </c>
      <c r="P1028" t="s">
        <v>264</v>
      </c>
      <c r="Q1028" s="47"/>
      <c r="R1028" s="313"/>
      <c r="S1028" s="64"/>
      <c r="T1028" s="302"/>
      <c r="U1028"/>
      <c r="V1028"/>
      <c r="W1028"/>
      <c r="X1028"/>
      <c r="Y1028" s="275" t="s">
        <v>269</v>
      </c>
      <c r="AA1028" s="313" t="s">
        <v>269</v>
      </c>
      <c r="AB1028">
        <v>2753</v>
      </c>
      <c r="AC1028" t="s">
        <v>3736</v>
      </c>
      <c r="AD1028" s="313" t="s">
        <v>5657</v>
      </c>
    </row>
    <row r="1029" spans="2:30">
      <c r="B1029" s="26"/>
      <c r="C1029" s="63" t="s">
        <v>278</v>
      </c>
      <c r="D1029" s="63" t="s">
        <v>301</v>
      </c>
      <c r="E1029" s="313">
        <v>15.34375</v>
      </c>
      <c r="F1029" s="313">
        <v>11.34375</v>
      </c>
      <c r="G1029" s="313">
        <v>2.375</v>
      </c>
      <c r="H1029" s="313">
        <v>20.09375</v>
      </c>
      <c r="I1029" s="313">
        <v>16.09375</v>
      </c>
      <c r="J1029" s="41" t="s">
        <v>318</v>
      </c>
      <c r="K1029" s="313">
        <v>40.329799999999999</v>
      </c>
      <c r="L1029" s="313">
        <v>32.583300000000001</v>
      </c>
      <c r="M1029" s="313">
        <v>4</v>
      </c>
      <c r="N1029" s="313">
        <v>2753</v>
      </c>
      <c r="O1029" s="41" t="s">
        <v>269</v>
      </c>
      <c r="P1029" t="s">
        <v>264</v>
      </c>
      <c r="Q1029" s="41"/>
      <c r="R1029" s="313"/>
      <c r="S1029" s="63"/>
      <c r="T1029" s="303"/>
      <c r="U1029"/>
      <c r="V1029"/>
      <c r="W1029"/>
      <c r="X1029"/>
      <c r="Y1029" s="275" t="s">
        <v>269</v>
      </c>
      <c r="AA1029" s="313" t="s">
        <v>269</v>
      </c>
      <c r="AB1029">
        <v>2753</v>
      </c>
      <c r="AC1029" t="s">
        <v>3736</v>
      </c>
      <c r="AD1029" s="313" t="s">
        <v>5657</v>
      </c>
    </row>
    <row r="1030" spans="2:30">
      <c r="B1030" s="26"/>
      <c r="C1030" s="64" t="s">
        <v>2344</v>
      </c>
      <c r="D1030" s="64" t="s">
        <v>2025</v>
      </c>
      <c r="E1030" s="313">
        <v>3.5139999999999998</v>
      </c>
      <c r="F1030" s="313">
        <v>3.0139999999999998</v>
      </c>
      <c r="G1030" s="313">
        <v>1.0349999999999999</v>
      </c>
      <c r="H1030" s="313">
        <v>5.5839999999999996</v>
      </c>
      <c r="I1030" s="313">
        <v>5.0839999999999996</v>
      </c>
      <c r="J1030" s="47" t="s">
        <v>302</v>
      </c>
      <c r="K1030" s="313">
        <v>27.917000000000002</v>
      </c>
      <c r="L1030" s="313">
        <v>15.250999999999999</v>
      </c>
      <c r="M1030" s="313">
        <v>15</v>
      </c>
      <c r="N1030" s="313">
        <v>2761</v>
      </c>
      <c r="O1030" s="47" t="s">
        <v>1351</v>
      </c>
      <c r="P1030">
        <v>42801</v>
      </c>
      <c r="Q1030" s="47"/>
      <c r="R1030" s="313"/>
      <c r="S1030" s="64"/>
      <c r="T1030" s="302"/>
      <c r="U1030"/>
      <c r="V1030"/>
      <c r="W1030"/>
      <c r="X1030"/>
      <c r="Y1030" s="275" t="s">
        <v>1351</v>
      </c>
      <c r="AA1030" s="313" t="s">
        <v>1351</v>
      </c>
      <c r="AB1030">
        <v>2761</v>
      </c>
      <c r="AC1030" t="s">
        <v>3934</v>
      </c>
      <c r="AD1030" s="313" t="s">
        <v>3934</v>
      </c>
    </row>
    <row r="1031" spans="2:30">
      <c r="B1031" s="26"/>
      <c r="C1031" s="63" t="s">
        <v>2197</v>
      </c>
      <c r="D1031" s="63" t="s">
        <v>2026</v>
      </c>
      <c r="E1031" s="313">
        <v>13.25</v>
      </c>
      <c r="F1031" s="313">
        <v>2.5</v>
      </c>
      <c r="G1031" s="313">
        <v>2.5</v>
      </c>
      <c r="H1031" s="313">
        <v>18.25</v>
      </c>
      <c r="I1031" s="313">
        <v>7.5</v>
      </c>
      <c r="J1031" s="41" t="s">
        <v>318</v>
      </c>
      <c r="K1031" s="313">
        <v>36.5</v>
      </c>
      <c r="L1031" s="313">
        <v>23.1875</v>
      </c>
      <c r="M1031" s="313">
        <v>6</v>
      </c>
      <c r="N1031" s="313">
        <v>2766</v>
      </c>
      <c r="O1031" s="41" t="s">
        <v>269</v>
      </c>
      <c r="P1031" t="s">
        <v>2198</v>
      </c>
      <c r="Q1031" s="41"/>
      <c r="R1031" s="313"/>
      <c r="S1031" s="63"/>
      <c r="T1031" s="303"/>
      <c r="U1031"/>
      <c r="V1031"/>
      <c r="W1031"/>
      <c r="X1031"/>
      <c r="Y1031" s="275" t="s">
        <v>269</v>
      </c>
      <c r="AA1031" s="313" t="s">
        <v>269</v>
      </c>
      <c r="AB1031">
        <v>2766</v>
      </c>
      <c r="AC1031" t="s">
        <v>2861</v>
      </c>
      <c r="AD1031" s="313" t="s">
        <v>5645</v>
      </c>
    </row>
    <row r="1032" spans="2:30">
      <c r="B1032" s="26"/>
      <c r="C1032" s="64" t="s">
        <v>801</v>
      </c>
      <c r="D1032" s="64" t="s">
        <v>301</v>
      </c>
      <c r="E1032" s="313">
        <v>4.9583000000000004</v>
      </c>
      <c r="F1032" s="313">
        <v>4.9583000000000004</v>
      </c>
      <c r="G1032" s="313">
        <v>1.1874</v>
      </c>
      <c r="H1032" s="313">
        <v>7.3331</v>
      </c>
      <c r="I1032" s="313">
        <v>7.3331</v>
      </c>
      <c r="J1032" s="47" t="s">
        <v>302</v>
      </c>
      <c r="K1032" s="313">
        <v>36.665799999999997</v>
      </c>
      <c r="L1032" s="313">
        <v>29.332599999999999</v>
      </c>
      <c r="M1032" s="313">
        <v>20</v>
      </c>
      <c r="N1032" s="313">
        <v>2781</v>
      </c>
      <c r="O1032" s="47" t="s">
        <v>269</v>
      </c>
      <c r="P1032"/>
      <c r="Q1032" s="47"/>
      <c r="R1032" s="313"/>
      <c r="S1032" s="64"/>
      <c r="T1032" s="302"/>
      <c r="U1032"/>
      <c r="V1032"/>
      <c r="W1032"/>
      <c r="X1032"/>
      <c r="Y1032" s="275" t="s">
        <v>269</v>
      </c>
      <c r="AA1032" s="313" t="s">
        <v>269</v>
      </c>
      <c r="AB1032">
        <v>2781</v>
      </c>
      <c r="AC1032" t="s">
        <v>2894</v>
      </c>
      <c r="AD1032" s="313" t="s">
        <v>5648</v>
      </c>
    </row>
    <row r="1033" spans="2:30">
      <c r="B1033" s="26"/>
      <c r="C1033" s="63" t="s">
        <v>802</v>
      </c>
      <c r="D1033" s="63" t="s">
        <v>2025</v>
      </c>
      <c r="E1033" s="313">
        <v>6.6805000000000003</v>
      </c>
      <c r="F1033" s="313">
        <v>6.6805000000000003</v>
      </c>
      <c r="G1033" s="313">
        <v>0.75</v>
      </c>
      <c r="H1033" s="313">
        <v>8.1805000000000003</v>
      </c>
      <c r="I1033" s="313">
        <v>8.1805000000000003</v>
      </c>
      <c r="J1033" s="41" t="s">
        <v>302</v>
      </c>
      <c r="K1033" s="313">
        <v>40</v>
      </c>
      <c r="L1033" s="313">
        <v>26.722200000000001</v>
      </c>
      <c r="M1033" s="313">
        <v>24</v>
      </c>
      <c r="N1033" s="313">
        <v>2781</v>
      </c>
      <c r="O1033" s="41" t="s">
        <v>269</v>
      </c>
      <c r="P1033"/>
      <c r="Q1033" s="41"/>
      <c r="R1033" s="313"/>
      <c r="S1033" s="63"/>
      <c r="T1033" s="303"/>
      <c r="U1033"/>
      <c r="V1033"/>
      <c r="W1033"/>
      <c r="X1033"/>
      <c r="Y1033" s="275" t="s">
        <v>269</v>
      </c>
      <c r="AA1033" s="313" t="s">
        <v>269</v>
      </c>
      <c r="AB1033">
        <v>2781</v>
      </c>
      <c r="AC1033" t="s">
        <v>2894</v>
      </c>
      <c r="AD1033" s="313" t="s">
        <v>5648</v>
      </c>
    </row>
    <row r="1034" spans="2:30">
      <c r="B1034" s="26"/>
      <c r="C1034" s="64" t="s">
        <v>2674</v>
      </c>
      <c r="D1034" s="64" t="s">
        <v>1970</v>
      </c>
      <c r="E1034" s="313">
        <v>5.375</v>
      </c>
      <c r="F1034" s="313">
        <v>5.3257000000000003</v>
      </c>
      <c r="G1034" s="313">
        <v>1.375</v>
      </c>
      <c r="H1034" s="313">
        <v>14.082700000000001</v>
      </c>
      <c r="I1034" s="313">
        <v>5.375</v>
      </c>
      <c r="J1034" s="47" t="s">
        <v>302</v>
      </c>
      <c r="K1034" s="313">
        <v>28.165400000000002</v>
      </c>
      <c r="L1034" s="313">
        <v>26.8749</v>
      </c>
      <c r="M1034" s="313">
        <v>10</v>
      </c>
      <c r="N1034" s="313">
        <v>2782</v>
      </c>
      <c r="O1034" s="47" t="s">
        <v>269</v>
      </c>
      <c r="P1034">
        <v>44823</v>
      </c>
      <c r="Q1034" s="47"/>
      <c r="R1034" s="313"/>
      <c r="S1034" s="64"/>
      <c r="T1034" s="302"/>
      <c r="U1034"/>
      <c r="V1034"/>
      <c r="W1034"/>
      <c r="X1034"/>
      <c r="Y1034" s="275" t="s">
        <v>269</v>
      </c>
      <c r="AA1034" s="313" t="s">
        <v>269</v>
      </c>
      <c r="AB1034">
        <v>2782</v>
      </c>
      <c r="AC1034" t="s">
        <v>2980</v>
      </c>
      <c r="AD1034" s="313" t="s">
        <v>5656</v>
      </c>
    </row>
    <row r="1035" spans="2:30">
      <c r="B1035" s="26"/>
      <c r="C1035" s="63" t="s">
        <v>520</v>
      </c>
      <c r="D1035" s="63" t="s">
        <v>2025</v>
      </c>
      <c r="E1035" s="313">
        <v>2.375</v>
      </c>
      <c r="F1035" s="313">
        <v>2.25</v>
      </c>
      <c r="G1035" s="313">
        <v>0.625</v>
      </c>
      <c r="H1035" s="313">
        <v>3.625</v>
      </c>
      <c r="I1035" s="313">
        <v>3.5</v>
      </c>
      <c r="J1035" s="41" t="s">
        <v>302</v>
      </c>
      <c r="K1035" s="313">
        <v>7.25</v>
      </c>
      <c r="L1035" s="313">
        <v>7</v>
      </c>
      <c r="M1035" s="313">
        <v>4</v>
      </c>
      <c r="N1035" s="313">
        <v>2783</v>
      </c>
      <c r="O1035" s="41" t="s">
        <v>1338</v>
      </c>
      <c r="P1035"/>
      <c r="Q1035" s="41"/>
      <c r="R1035" s="313"/>
      <c r="S1035" s="63"/>
      <c r="T1035" s="303"/>
      <c r="U1035"/>
      <c r="V1035"/>
      <c r="W1035"/>
      <c r="X1035"/>
      <c r="Y1035" s="275" t="s">
        <v>1338</v>
      </c>
      <c r="AA1035" s="313" t="s">
        <v>1338</v>
      </c>
      <c r="AB1035">
        <v>2783</v>
      </c>
      <c r="AC1035" t="s">
        <v>2899</v>
      </c>
      <c r="AD1035" s="313" t="s">
        <v>5649</v>
      </c>
    </row>
    <row r="1036" spans="2:30">
      <c r="B1036" s="26"/>
      <c r="C1036" s="64" t="s">
        <v>521</v>
      </c>
      <c r="D1036" s="64" t="s">
        <v>2026</v>
      </c>
      <c r="E1036" s="313">
        <v>2.25</v>
      </c>
      <c r="F1036" s="313">
        <v>2.125</v>
      </c>
      <c r="G1036" s="313">
        <v>1</v>
      </c>
      <c r="H1036" s="313">
        <v>4.25</v>
      </c>
      <c r="I1036" s="313">
        <v>4.125</v>
      </c>
      <c r="J1036" s="47" t="s">
        <v>302</v>
      </c>
      <c r="K1036" s="313">
        <v>8.5</v>
      </c>
      <c r="L1036" s="313">
        <v>8.25</v>
      </c>
      <c r="M1036" s="313">
        <v>4</v>
      </c>
      <c r="N1036" s="313">
        <v>2783</v>
      </c>
      <c r="O1036" s="47" t="s">
        <v>1338</v>
      </c>
      <c r="P1036"/>
      <c r="Q1036" s="47"/>
      <c r="R1036" s="313"/>
      <c r="S1036" s="64"/>
      <c r="T1036" s="302"/>
      <c r="U1036"/>
      <c r="V1036"/>
      <c r="W1036"/>
      <c r="X1036"/>
      <c r="Y1036" s="275" t="s">
        <v>1338</v>
      </c>
      <c r="AA1036" s="313" t="s">
        <v>1338</v>
      </c>
      <c r="AB1036">
        <v>2783</v>
      </c>
      <c r="AC1036" t="s">
        <v>2899</v>
      </c>
      <c r="AD1036" s="313" t="s">
        <v>5649</v>
      </c>
    </row>
    <row r="1037" spans="2:30">
      <c r="B1037" s="25"/>
      <c r="C1037" s="63" t="s">
        <v>728</v>
      </c>
      <c r="D1037" s="63" t="s">
        <v>2025</v>
      </c>
      <c r="E1037" s="313">
        <v>3.3125</v>
      </c>
      <c r="F1037" s="313">
        <v>2.5625</v>
      </c>
      <c r="G1037" s="313">
        <v>0.5</v>
      </c>
      <c r="H1037" s="313">
        <v>4.3125</v>
      </c>
      <c r="I1037" s="313">
        <v>3.5625</v>
      </c>
      <c r="J1037" s="41" t="s">
        <v>302</v>
      </c>
      <c r="K1037" s="313">
        <v>8.625</v>
      </c>
      <c r="L1037" s="313">
        <v>7.125</v>
      </c>
      <c r="M1037" s="313">
        <v>4</v>
      </c>
      <c r="N1037" s="313">
        <v>2785</v>
      </c>
      <c r="O1037" s="41" t="s">
        <v>1338</v>
      </c>
      <c r="P1037"/>
      <c r="Q1037" s="41"/>
      <c r="R1037" s="313"/>
      <c r="S1037" s="63"/>
      <c r="T1037" s="303"/>
      <c r="U1037"/>
      <c r="V1037"/>
      <c r="W1037"/>
      <c r="X1037"/>
      <c r="Y1037" s="275" t="s">
        <v>1338</v>
      </c>
      <c r="AA1037" s="313" t="s">
        <v>1338</v>
      </c>
      <c r="AB1037">
        <v>2785</v>
      </c>
      <c r="AC1037" t="s">
        <v>2894</v>
      </c>
      <c r="AD1037" s="313" t="s">
        <v>5648</v>
      </c>
    </row>
    <row r="1038" spans="2:30">
      <c r="B1038" s="26"/>
      <c r="C1038" s="64" t="s">
        <v>729</v>
      </c>
      <c r="D1038" s="64" t="s">
        <v>301</v>
      </c>
      <c r="E1038" s="313">
        <v>3.3125</v>
      </c>
      <c r="F1038" s="313">
        <v>2.5625</v>
      </c>
      <c r="G1038" s="313">
        <v>0.75</v>
      </c>
      <c r="H1038" s="313">
        <v>4.8125</v>
      </c>
      <c r="I1038" s="313">
        <v>4.0625</v>
      </c>
      <c r="J1038" s="47" t="s">
        <v>302</v>
      </c>
      <c r="K1038" s="313">
        <v>9.625</v>
      </c>
      <c r="L1038" s="313">
        <v>8.125</v>
      </c>
      <c r="M1038" s="313">
        <v>4</v>
      </c>
      <c r="N1038" s="313">
        <v>2785</v>
      </c>
      <c r="O1038" s="47" t="s">
        <v>1338</v>
      </c>
      <c r="P1038"/>
      <c r="Q1038" s="47"/>
      <c r="R1038" s="313"/>
      <c r="S1038" s="64"/>
      <c r="T1038" s="302"/>
      <c r="U1038"/>
      <c r="V1038"/>
      <c r="W1038"/>
      <c r="X1038"/>
      <c r="Y1038" s="275" t="s">
        <v>1338</v>
      </c>
      <c r="AA1038" s="313" t="s">
        <v>1338</v>
      </c>
      <c r="AB1038">
        <v>2785</v>
      </c>
      <c r="AC1038" t="s">
        <v>2894</v>
      </c>
      <c r="AD1038" s="313" t="s">
        <v>5648</v>
      </c>
    </row>
    <row r="1039" spans="2:30">
      <c r="B1039" s="26"/>
      <c r="C1039" s="63" t="s">
        <v>221</v>
      </c>
      <c r="D1039" s="63" t="s">
        <v>94</v>
      </c>
      <c r="E1039" s="313">
        <v>4.71875</v>
      </c>
      <c r="F1039" s="313">
        <v>3.359375</v>
      </c>
      <c r="G1039" s="313">
        <v>1</v>
      </c>
      <c r="H1039" s="313">
        <v>6.71875</v>
      </c>
      <c r="I1039" s="313">
        <v>5.359375</v>
      </c>
      <c r="J1039" s="41" t="s">
        <v>302</v>
      </c>
      <c r="K1039" s="313"/>
      <c r="L1039" s="313"/>
      <c r="M1039" s="313">
        <v>20</v>
      </c>
      <c r="N1039" s="313">
        <v>2556</v>
      </c>
      <c r="O1039" s="41" t="s">
        <v>269</v>
      </c>
      <c r="P1039"/>
      <c r="Q1039" s="41"/>
      <c r="R1039" s="313"/>
      <c r="S1039" s="63"/>
      <c r="T1039" s="303"/>
      <c r="U1039"/>
      <c r="V1039"/>
      <c r="W1039"/>
      <c r="X1039"/>
      <c r="Y1039" s="275" t="s">
        <v>269</v>
      </c>
      <c r="AA1039" s="313" t="s">
        <v>269</v>
      </c>
      <c r="AD1039" s="313"/>
    </row>
    <row r="1040" spans="2:30">
      <c r="B1040" s="27"/>
      <c r="C1040" s="64" t="s">
        <v>1223</v>
      </c>
      <c r="D1040" s="64" t="s">
        <v>2025</v>
      </c>
      <c r="E1040" s="313">
        <v>3</v>
      </c>
      <c r="F1040" s="313">
        <v>2.125</v>
      </c>
      <c r="G1040" s="313">
        <v>0.81299999999999994</v>
      </c>
      <c r="H1040" s="313">
        <v>4.6259999999999994</v>
      </c>
      <c r="I1040" s="313">
        <v>3.7509999999999999</v>
      </c>
      <c r="J1040" s="47" t="s">
        <v>318</v>
      </c>
      <c r="K1040" s="313">
        <v>39.75</v>
      </c>
      <c r="L1040" s="313">
        <v>27.763100000000001</v>
      </c>
      <c r="M1040" s="313">
        <v>56</v>
      </c>
      <c r="N1040" s="313">
        <v>2559</v>
      </c>
      <c r="O1040" s="47" t="s">
        <v>269</v>
      </c>
      <c r="P1040" t="s">
        <v>1325</v>
      </c>
      <c r="Q1040" s="47"/>
      <c r="R1040" s="313"/>
      <c r="S1040" s="64"/>
      <c r="T1040" s="302"/>
      <c r="U1040"/>
      <c r="V1040"/>
      <c r="W1040"/>
      <c r="X1040"/>
      <c r="Y1040" s="275" t="s">
        <v>269</v>
      </c>
      <c r="AA1040" s="313" t="s">
        <v>269</v>
      </c>
      <c r="AD1040" s="313"/>
    </row>
    <row r="1041" spans="2:30">
      <c r="B1041" s="26"/>
      <c r="C1041" s="63" t="s">
        <v>1224</v>
      </c>
      <c r="D1041" s="63" t="s">
        <v>94</v>
      </c>
      <c r="E1041" s="313">
        <v>3</v>
      </c>
      <c r="F1041" s="313">
        <v>2.125</v>
      </c>
      <c r="G1041" s="313">
        <v>1</v>
      </c>
      <c r="H1041" s="313">
        <v>5</v>
      </c>
      <c r="I1041" s="313">
        <v>4.125</v>
      </c>
      <c r="J1041" s="41" t="s">
        <v>318</v>
      </c>
      <c r="K1041" s="313">
        <v>36.5</v>
      </c>
      <c r="L1041" s="313">
        <v>25.666599999999999</v>
      </c>
      <c r="M1041" s="313">
        <v>42</v>
      </c>
      <c r="N1041" s="313">
        <v>2559</v>
      </c>
      <c r="O1041" s="41" t="s">
        <v>269</v>
      </c>
      <c r="P1041" t="s">
        <v>1325</v>
      </c>
      <c r="Q1041" s="41"/>
      <c r="R1041" s="313"/>
      <c r="S1041" s="63"/>
      <c r="T1041" s="303"/>
      <c r="U1041"/>
      <c r="V1041"/>
      <c r="W1041"/>
      <c r="X1041"/>
      <c r="Y1041" s="275" t="s">
        <v>269</v>
      </c>
      <c r="AA1041" s="313" t="s">
        <v>269</v>
      </c>
      <c r="AD1041" s="313"/>
    </row>
    <row r="1042" spans="2:30">
      <c r="B1042" s="26"/>
      <c r="C1042" s="64" t="s">
        <v>296</v>
      </c>
      <c r="D1042" s="64" t="s">
        <v>2025</v>
      </c>
      <c r="E1042" s="313">
        <v>3.3125</v>
      </c>
      <c r="F1042" s="313">
        <v>3.3125</v>
      </c>
      <c r="G1042" s="313">
        <v>1</v>
      </c>
      <c r="H1042" s="313">
        <v>5.3125</v>
      </c>
      <c r="I1042" s="313">
        <v>5.3125</v>
      </c>
      <c r="J1042" s="47" t="s">
        <v>302</v>
      </c>
      <c r="K1042" s="313">
        <v>10.625</v>
      </c>
      <c r="L1042" s="313">
        <v>10.625</v>
      </c>
      <c r="M1042" s="313">
        <v>4</v>
      </c>
      <c r="N1042" s="313">
        <v>2821</v>
      </c>
      <c r="O1042" s="47" t="s">
        <v>1338</v>
      </c>
      <c r="P1042"/>
      <c r="Q1042" s="47"/>
      <c r="R1042" s="313"/>
      <c r="S1042" s="64"/>
      <c r="T1042" s="302"/>
      <c r="U1042"/>
      <c r="V1042"/>
      <c r="W1042"/>
      <c r="X1042"/>
      <c r="Y1042" s="275" t="s">
        <v>1338</v>
      </c>
      <c r="AA1042" s="313" t="s">
        <v>1338</v>
      </c>
      <c r="AB1042">
        <v>2821</v>
      </c>
      <c r="AC1042" t="s">
        <v>2899</v>
      </c>
      <c r="AD1042" s="313" t="s">
        <v>5649</v>
      </c>
    </row>
    <row r="1043" spans="2:30">
      <c r="B1043" s="26"/>
      <c r="C1043" s="63" t="s">
        <v>297</v>
      </c>
      <c r="D1043" s="63" t="s">
        <v>99</v>
      </c>
      <c r="E1043" s="313">
        <v>3.1875</v>
      </c>
      <c r="F1043" s="313">
        <v>3.1875</v>
      </c>
      <c r="G1043" s="313">
        <v>1.5</v>
      </c>
      <c r="H1043" s="313">
        <v>6.1875</v>
      </c>
      <c r="I1043" s="313">
        <v>6.1875</v>
      </c>
      <c r="J1043" s="41" t="s">
        <v>302</v>
      </c>
      <c r="K1043" s="313">
        <v>12.375</v>
      </c>
      <c r="L1043" s="313">
        <v>12.375</v>
      </c>
      <c r="M1043" s="313">
        <v>4</v>
      </c>
      <c r="N1043" s="313">
        <v>2821</v>
      </c>
      <c r="O1043" s="41" t="s">
        <v>1338</v>
      </c>
      <c r="P1043"/>
      <c r="Q1043" s="41"/>
      <c r="R1043" s="313"/>
      <c r="S1043" s="63"/>
      <c r="T1043" s="303"/>
      <c r="U1043"/>
      <c r="V1043"/>
      <c r="W1043"/>
      <c r="X1043"/>
      <c r="Y1043" s="275" t="s">
        <v>1338</v>
      </c>
      <c r="AA1043" s="313" t="s">
        <v>1338</v>
      </c>
      <c r="AB1043">
        <v>2821</v>
      </c>
      <c r="AC1043" t="s">
        <v>2899</v>
      </c>
      <c r="AD1043" s="313" t="s">
        <v>5649</v>
      </c>
    </row>
    <row r="1044" spans="2:30">
      <c r="B1044" s="26"/>
      <c r="C1044" s="64" t="s">
        <v>374</v>
      </c>
      <c r="D1044" s="64" t="s">
        <v>2025</v>
      </c>
      <c r="E1044" s="313">
        <v>4</v>
      </c>
      <c r="F1044" s="313">
        <v>3.8125</v>
      </c>
      <c r="G1044" s="313">
        <v>0.6875</v>
      </c>
      <c r="H1044" s="313">
        <v>5.375</v>
      </c>
      <c r="I1044" s="313">
        <v>5.1875</v>
      </c>
      <c r="J1044" s="47" t="s">
        <v>302</v>
      </c>
      <c r="K1044" s="313">
        <v>10.75</v>
      </c>
      <c r="L1044" s="313">
        <v>10.375</v>
      </c>
      <c r="M1044" s="313">
        <v>4</v>
      </c>
      <c r="N1044" s="313">
        <v>2824</v>
      </c>
      <c r="O1044" s="47" t="s">
        <v>1338</v>
      </c>
      <c r="P1044"/>
      <c r="Q1044" s="47"/>
      <c r="R1044" s="313"/>
      <c r="S1044" s="64"/>
      <c r="T1044" s="302"/>
      <c r="U1044"/>
      <c r="V1044"/>
      <c r="W1044"/>
      <c r="X1044"/>
      <c r="Y1044" s="275" t="s">
        <v>1338</v>
      </c>
      <c r="AA1044" s="313" t="s">
        <v>1338</v>
      </c>
      <c r="AB1044">
        <v>2824</v>
      </c>
      <c r="AD1044" s="313"/>
    </row>
    <row r="1045" spans="2:30">
      <c r="B1045" s="26"/>
      <c r="C1045" s="63" t="s">
        <v>375</v>
      </c>
      <c r="D1045" s="63" t="s">
        <v>2035</v>
      </c>
      <c r="E1045" s="313">
        <v>3.5</v>
      </c>
      <c r="F1045" s="313">
        <v>3.6875</v>
      </c>
      <c r="G1045" s="313">
        <v>1</v>
      </c>
      <c r="H1045" s="313">
        <v>5.5</v>
      </c>
      <c r="I1045" s="313">
        <v>5.6875</v>
      </c>
      <c r="J1045" s="41" t="s">
        <v>302</v>
      </c>
      <c r="K1045" s="313">
        <v>11</v>
      </c>
      <c r="L1045" s="313">
        <v>11.375</v>
      </c>
      <c r="M1045" s="313">
        <v>4</v>
      </c>
      <c r="N1045" s="313">
        <v>2824</v>
      </c>
      <c r="O1045" s="41" t="s">
        <v>1338</v>
      </c>
      <c r="P1045"/>
      <c r="Q1045" s="41"/>
      <c r="R1045" s="313"/>
      <c r="S1045" s="63"/>
      <c r="T1045" s="303"/>
      <c r="U1045"/>
      <c r="V1045"/>
      <c r="W1045"/>
      <c r="X1045"/>
      <c r="Y1045" s="275" t="s">
        <v>1338</v>
      </c>
      <c r="AA1045" s="313" t="s">
        <v>1338</v>
      </c>
      <c r="AB1045">
        <v>2824</v>
      </c>
      <c r="AD1045" s="313"/>
    </row>
    <row r="1046" spans="2:30">
      <c r="B1046" s="26"/>
      <c r="C1046" s="64" t="s">
        <v>163</v>
      </c>
      <c r="D1046" s="64" t="s">
        <v>2026</v>
      </c>
      <c r="E1046" s="313">
        <v>5.9375</v>
      </c>
      <c r="F1046" s="313">
        <v>3.8125</v>
      </c>
      <c r="G1046" s="313">
        <v>2</v>
      </c>
      <c r="H1046" s="313">
        <v>9.9375</v>
      </c>
      <c r="I1046" s="313">
        <v>7.8125</v>
      </c>
      <c r="J1046" s="47" t="s">
        <v>302</v>
      </c>
      <c r="K1046" s="313">
        <v>9.9375</v>
      </c>
      <c r="L1046" s="313">
        <v>7.8125</v>
      </c>
      <c r="M1046" s="313">
        <v>1</v>
      </c>
      <c r="N1046" s="313">
        <v>2576</v>
      </c>
      <c r="O1046" s="47" t="s">
        <v>1338</v>
      </c>
      <c r="P1046"/>
      <c r="Q1046" s="47"/>
      <c r="R1046" s="313"/>
      <c r="S1046" s="64"/>
      <c r="T1046" s="302"/>
      <c r="U1046"/>
      <c r="V1046"/>
      <c r="W1046"/>
      <c r="X1046"/>
      <c r="Y1046" s="275" t="s">
        <v>1338</v>
      </c>
      <c r="AA1046" s="313" t="s">
        <v>1338</v>
      </c>
      <c r="AD1046" s="313"/>
    </row>
    <row r="1047" spans="2:30">
      <c r="B1047" s="26"/>
      <c r="C1047" s="63" t="s">
        <v>1480</v>
      </c>
      <c r="D1047" s="63" t="s">
        <v>2025</v>
      </c>
      <c r="E1047" s="313">
        <v>11.125</v>
      </c>
      <c r="F1047" s="313">
        <v>6.125</v>
      </c>
      <c r="G1047" s="313">
        <v>0.75</v>
      </c>
      <c r="H1047" s="313">
        <v>12.625</v>
      </c>
      <c r="I1047" s="313">
        <v>7.625</v>
      </c>
      <c r="J1047" s="41" t="s">
        <v>318</v>
      </c>
      <c r="K1047" s="313">
        <v>25.186</v>
      </c>
      <c r="L1047" s="313">
        <v>38.438000000000002</v>
      </c>
      <c r="M1047" s="313">
        <v>10</v>
      </c>
      <c r="N1047" s="313">
        <v>2593</v>
      </c>
      <c r="O1047" s="41" t="s">
        <v>269</v>
      </c>
      <c r="P1047" t="s">
        <v>1325</v>
      </c>
      <c r="Q1047" s="41"/>
      <c r="R1047" s="313"/>
      <c r="S1047" s="63"/>
      <c r="T1047" s="303"/>
      <c r="U1047"/>
      <c r="V1047"/>
      <c r="W1047"/>
      <c r="X1047"/>
      <c r="Y1047" s="275" t="s">
        <v>269</v>
      </c>
      <c r="AA1047" s="313" t="s">
        <v>269</v>
      </c>
      <c r="AD1047" s="313"/>
    </row>
    <row r="1048" spans="2:30">
      <c r="B1048" s="26"/>
      <c r="C1048" s="64" t="s">
        <v>1227</v>
      </c>
      <c r="D1048" s="64" t="s">
        <v>94</v>
      </c>
      <c r="E1048" s="313">
        <v>11.125</v>
      </c>
      <c r="F1048" s="313">
        <v>6.125</v>
      </c>
      <c r="G1048" s="313">
        <v>0.75</v>
      </c>
      <c r="H1048" s="313">
        <v>12.625</v>
      </c>
      <c r="I1048" s="313">
        <v>7.625</v>
      </c>
      <c r="J1048" s="47" t="s">
        <v>318</v>
      </c>
      <c r="K1048" s="313">
        <v>25.186</v>
      </c>
      <c r="L1048" s="313">
        <v>38.438000000000002</v>
      </c>
      <c r="M1048" s="313">
        <v>10</v>
      </c>
      <c r="N1048" s="313">
        <v>2593</v>
      </c>
      <c r="O1048" s="47" t="s">
        <v>269</v>
      </c>
      <c r="P1048" t="s">
        <v>1325</v>
      </c>
      <c r="Q1048" s="47"/>
      <c r="R1048" s="313"/>
      <c r="S1048" s="64"/>
      <c r="T1048" s="302"/>
      <c r="U1048"/>
      <c r="V1048"/>
      <c r="W1048"/>
      <c r="X1048"/>
      <c r="Y1048" s="275" t="s">
        <v>269</v>
      </c>
      <c r="AA1048" s="313" t="s">
        <v>269</v>
      </c>
      <c r="AD1048" s="313"/>
    </row>
    <row r="1049" spans="2:30">
      <c r="B1049" s="26"/>
      <c r="C1049" s="63" t="s">
        <v>2365</v>
      </c>
      <c r="D1049" s="63" t="s">
        <v>2025</v>
      </c>
      <c r="E1049" s="313">
        <v>11.125</v>
      </c>
      <c r="F1049" s="313">
        <v>6.125</v>
      </c>
      <c r="G1049" s="313">
        <v>0.75</v>
      </c>
      <c r="H1049" s="313">
        <v>12.625</v>
      </c>
      <c r="I1049" s="313">
        <v>7.625</v>
      </c>
      <c r="J1049" s="41"/>
      <c r="K1049" s="313">
        <v>12.625</v>
      </c>
      <c r="L1049" s="313">
        <v>7.625</v>
      </c>
      <c r="M1049" s="313">
        <v>1</v>
      </c>
      <c r="N1049" s="313">
        <v>2593</v>
      </c>
      <c r="O1049" s="41" t="s">
        <v>1338</v>
      </c>
      <c r="P1049"/>
      <c r="Q1049" s="41"/>
      <c r="R1049" s="313"/>
      <c r="S1049" s="63"/>
      <c r="T1049" s="303"/>
      <c r="U1049"/>
      <c r="V1049"/>
      <c r="W1049"/>
      <c r="X1049"/>
      <c r="Y1049" s="275" t="s">
        <v>1338</v>
      </c>
      <c r="AA1049" s="313" t="s">
        <v>1338</v>
      </c>
      <c r="AD1049" s="313"/>
    </row>
    <row r="1050" spans="2:30">
      <c r="B1050" s="26"/>
      <c r="C1050" s="64" t="s">
        <v>2366</v>
      </c>
      <c r="D1050" s="64" t="s">
        <v>94</v>
      </c>
      <c r="E1050" s="313">
        <v>11.125</v>
      </c>
      <c r="F1050" s="313">
        <v>6.125</v>
      </c>
      <c r="G1050" s="313">
        <v>0.75</v>
      </c>
      <c r="H1050" s="313">
        <v>12.625</v>
      </c>
      <c r="I1050" s="313">
        <v>7.625</v>
      </c>
      <c r="J1050" s="47"/>
      <c r="K1050" s="313">
        <v>12.625</v>
      </c>
      <c r="L1050" s="313">
        <v>7.625</v>
      </c>
      <c r="M1050" s="313">
        <v>1</v>
      </c>
      <c r="N1050" s="313">
        <v>2593</v>
      </c>
      <c r="O1050" s="47" t="s">
        <v>1338</v>
      </c>
      <c r="P1050"/>
      <c r="Q1050" s="47"/>
      <c r="R1050" s="313"/>
      <c r="S1050" s="64"/>
      <c r="T1050" s="302"/>
      <c r="U1050"/>
      <c r="V1050"/>
      <c r="W1050"/>
      <c r="X1050"/>
      <c r="Y1050" s="275" t="s">
        <v>1338</v>
      </c>
      <c r="AA1050" s="313" t="s">
        <v>1338</v>
      </c>
      <c r="AD1050" s="313"/>
    </row>
    <row r="1051" spans="2:30">
      <c r="B1051" s="25"/>
      <c r="C1051" s="63" t="s">
        <v>2247</v>
      </c>
      <c r="D1051" s="63" t="s">
        <v>301</v>
      </c>
      <c r="E1051" s="313">
        <v>11</v>
      </c>
      <c r="F1051" s="313">
        <v>7.5</v>
      </c>
      <c r="G1051" s="313">
        <v>4.25</v>
      </c>
      <c r="H1051" s="313">
        <v>19.5</v>
      </c>
      <c r="I1051" s="313">
        <v>16</v>
      </c>
      <c r="J1051" s="41" t="s">
        <v>318</v>
      </c>
      <c r="K1051" s="313">
        <v>36</v>
      </c>
      <c r="L1051" s="313">
        <v>27</v>
      </c>
      <c r="M1051" s="313">
        <v>4</v>
      </c>
      <c r="N1051" s="313">
        <v>2857</v>
      </c>
      <c r="O1051" s="41" t="s">
        <v>269</v>
      </c>
      <c r="P1051">
        <v>42388</v>
      </c>
      <c r="Q1051" s="41"/>
      <c r="R1051" s="313"/>
      <c r="S1051" s="63"/>
      <c r="T1051" s="303"/>
      <c r="U1051"/>
      <c r="V1051"/>
      <c r="W1051"/>
      <c r="X1051"/>
      <c r="Y1051" s="275" t="s">
        <v>269</v>
      </c>
      <c r="AA1051" s="313" t="s">
        <v>269</v>
      </c>
      <c r="AB1051">
        <v>2857</v>
      </c>
      <c r="AD1051" s="313"/>
    </row>
    <row r="1052" spans="2:30">
      <c r="B1052" s="26"/>
      <c r="C1052" s="256" t="s">
        <v>268</v>
      </c>
      <c r="D1052" s="256" t="s">
        <v>2026</v>
      </c>
      <c r="E1052" s="313">
        <v>11</v>
      </c>
      <c r="F1052" s="313">
        <v>7.5</v>
      </c>
      <c r="G1052" s="313">
        <v>4.25</v>
      </c>
      <c r="H1052" s="313">
        <v>19.5</v>
      </c>
      <c r="I1052" s="313">
        <v>16</v>
      </c>
      <c r="J1052" s="102"/>
      <c r="K1052" s="313">
        <v>19.5</v>
      </c>
      <c r="L1052" s="313">
        <v>16.0001</v>
      </c>
      <c r="M1052" s="313">
        <v>1</v>
      </c>
      <c r="N1052" s="313">
        <v>2857</v>
      </c>
      <c r="O1052" s="102" t="s">
        <v>1351</v>
      </c>
      <c r="P1052">
        <v>41696</v>
      </c>
      <c r="Q1052" s="283"/>
      <c r="R1052" s="313"/>
      <c r="S1052" s="256"/>
      <c r="T1052" s="301"/>
      <c r="U1052"/>
      <c r="V1052"/>
      <c r="W1052"/>
      <c r="X1052"/>
      <c r="Y1052" s="275" t="s">
        <v>1351</v>
      </c>
      <c r="AA1052" s="313" t="s">
        <v>1351</v>
      </c>
      <c r="AB1052">
        <v>2857</v>
      </c>
      <c r="AD1052" s="313"/>
    </row>
    <row r="1053" spans="2:30">
      <c r="B1053" s="26"/>
      <c r="C1053" s="63" t="s">
        <v>153</v>
      </c>
      <c r="D1053" s="63" t="s">
        <v>2025</v>
      </c>
      <c r="E1053" s="313">
        <v>8.4375</v>
      </c>
      <c r="F1053" s="313">
        <v>1.625</v>
      </c>
      <c r="G1053" s="313">
        <v>0.5625</v>
      </c>
      <c r="H1053" s="313">
        <v>9.5625</v>
      </c>
      <c r="I1053" s="313">
        <v>2.75</v>
      </c>
      <c r="J1053" s="41" t="s">
        <v>302</v>
      </c>
      <c r="K1053" s="313">
        <v>9.5625</v>
      </c>
      <c r="L1053" s="313">
        <v>8.25</v>
      </c>
      <c r="M1053" s="313">
        <v>3</v>
      </c>
      <c r="N1053" s="313">
        <v>2860</v>
      </c>
      <c r="O1053" s="41" t="s">
        <v>1338</v>
      </c>
      <c r="P1053"/>
      <c r="Q1053" s="41"/>
      <c r="R1053" s="313"/>
      <c r="S1053" s="63"/>
      <c r="T1053" s="303"/>
      <c r="U1053"/>
      <c r="V1053"/>
      <c r="W1053"/>
      <c r="X1053"/>
      <c r="Y1053" s="275" t="s">
        <v>1338</v>
      </c>
      <c r="AA1053" s="313" t="s">
        <v>1338</v>
      </c>
      <c r="AB1053">
        <v>2860</v>
      </c>
      <c r="AD1053" s="313"/>
    </row>
    <row r="1054" spans="2:30">
      <c r="B1054" s="26"/>
      <c r="C1054" s="64" t="s">
        <v>154</v>
      </c>
      <c r="D1054" s="64" t="s">
        <v>301</v>
      </c>
      <c r="E1054" s="313">
        <v>8.3125</v>
      </c>
      <c r="F1054" s="313">
        <v>1.5</v>
      </c>
      <c r="G1054" s="313">
        <v>0.875</v>
      </c>
      <c r="H1054" s="313">
        <v>10.0625</v>
      </c>
      <c r="I1054" s="313">
        <v>3.25</v>
      </c>
      <c r="J1054" s="47" t="s">
        <v>302</v>
      </c>
      <c r="K1054" s="313">
        <v>10.0625</v>
      </c>
      <c r="L1054" s="313">
        <v>9.75</v>
      </c>
      <c r="M1054" s="313">
        <v>3</v>
      </c>
      <c r="N1054" s="313">
        <v>2860</v>
      </c>
      <c r="O1054" s="47" t="s">
        <v>1338</v>
      </c>
      <c r="P1054"/>
      <c r="Q1054" s="47"/>
      <c r="R1054" s="313"/>
      <c r="S1054" s="64"/>
      <c r="T1054" s="302"/>
      <c r="U1054"/>
      <c r="V1054"/>
      <c r="W1054"/>
      <c r="X1054"/>
      <c r="Y1054" s="275" t="s">
        <v>1338</v>
      </c>
      <c r="AA1054" s="313" t="s">
        <v>1338</v>
      </c>
      <c r="AB1054">
        <v>2860</v>
      </c>
      <c r="AD1054" s="313"/>
    </row>
    <row r="1055" spans="2:30">
      <c r="B1055" s="26"/>
      <c r="C1055" s="63" t="s">
        <v>2070</v>
      </c>
      <c r="D1055" s="63" t="s">
        <v>2025</v>
      </c>
      <c r="E1055" s="313">
        <v>6.21875</v>
      </c>
      <c r="F1055" s="313">
        <v>2.96875</v>
      </c>
      <c r="G1055" s="313">
        <v>0.75</v>
      </c>
      <c r="H1055" s="313">
        <v>7.71875</v>
      </c>
      <c r="I1055" s="313">
        <v>4.46875</v>
      </c>
      <c r="J1055" s="41" t="s">
        <v>318</v>
      </c>
      <c r="K1055" s="313">
        <v>46.03</v>
      </c>
      <c r="L1055" s="313">
        <v>30.405999999999999</v>
      </c>
      <c r="M1055" s="313">
        <v>42</v>
      </c>
      <c r="N1055" s="313">
        <v>2597</v>
      </c>
      <c r="O1055" s="41" t="s">
        <v>269</v>
      </c>
      <c r="P1055" t="s">
        <v>2072</v>
      </c>
      <c r="Q1055" s="41"/>
      <c r="R1055" s="313"/>
      <c r="S1055" s="63"/>
      <c r="T1055" s="303"/>
      <c r="U1055"/>
      <c r="V1055"/>
      <c r="W1055"/>
      <c r="X1055"/>
      <c r="Y1055" s="275" t="s">
        <v>269</v>
      </c>
      <c r="AA1055" s="313" t="s">
        <v>269</v>
      </c>
      <c r="AD1055" s="313"/>
    </row>
    <row r="1056" spans="2:30">
      <c r="B1056" s="26"/>
      <c r="C1056" s="64" t="s">
        <v>2071</v>
      </c>
      <c r="D1056" s="64" t="s">
        <v>94</v>
      </c>
      <c r="E1056" s="313">
        <v>6.09375</v>
      </c>
      <c r="F1056" s="313">
        <v>2.84375</v>
      </c>
      <c r="G1056" s="313">
        <v>0.75</v>
      </c>
      <c r="H1056" s="313">
        <v>7.59375</v>
      </c>
      <c r="I1056" s="313">
        <v>4.34375</v>
      </c>
      <c r="J1056" s="47" t="s">
        <v>318</v>
      </c>
      <c r="K1056" s="313">
        <v>46.03</v>
      </c>
      <c r="L1056" s="313">
        <v>30.405999999999999</v>
      </c>
      <c r="M1056" s="313">
        <v>42</v>
      </c>
      <c r="N1056" s="313">
        <v>2597</v>
      </c>
      <c r="O1056" s="47" t="s">
        <v>269</v>
      </c>
      <c r="P1056" t="s">
        <v>2072</v>
      </c>
      <c r="Q1056" s="47"/>
      <c r="R1056" s="313"/>
      <c r="S1056" s="64"/>
      <c r="T1056" s="302"/>
      <c r="U1056"/>
      <c r="V1056"/>
      <c r="W1056"/>
      <c r="X1056"/>
      <c r="Y1056" s="275" t="s">
        <v>269</v>
      </c>
      <c r="AA1056" s="313" t="s">
        <v>269</v>
      </c>
      <c r="AD1056" s="313"/>
    </row>
    <row r="1057" spans="2:30">
      <c r="B1057" s="26"/>
      <c r="C1057" s="63" t="s">
        <v>1736</v>
      </c>
      <c r="D1057" s="63" t="s">
        <v>2025</v>
      </c>
      <c r="E1057" s="313">
        <v>3.625</v>
      </c>
      <c r="F1057" s="313">
        <v>3.625</v>
      </c>
      <c r="G1057" s="313">
        <v>2.625</v>
      </c>
      <c r="H1057" s="313">
        <v>8.875</v>
      </c>
      <c r="I1057" s="313">
        <v>8.875</v>
      </c>
      <c r="J1057" s="41" t="s">
        <v>302</v>
      </c>
      <c r="K1057" s="313">
        <v>36.074399999999997</v>
      </c>
      <c r="L1057" s="313">
        <v>26.925599999999999</v>
      </c>
      <c r="M1057" s="313">
        <v>12</v>
      </c>
      <c r="N1057" s="313">
        <v>2866</v>
      </c>
      <c r="O1057" s="41" t="s">
        <v>269</v>
      </c>
      <c r="P1057"/>
      <c r="Q1057" s="41"/>
      <c r="R1057" s="313"/>
      <c r="S1057" s="63"/>
      <c r="T1057" s="303"/>
      <c r="U1057"/>
      <c r="V1057"/>
      <c r="W1057"/>
      <c r="X1057"/>
      <c r="Y1057" s="275" t="s">
        <v>269</v>
      </c>
      <c r="AA1057" s="313" t="s">
        <v>269</v>
      </c>
      <c r="AB1057">
        <v>2866</v>
      </c>
      <c r="AC1057" t="s">
        <v>2861</v>
      </c>
      <c r="AD1057" s="313" t="s">
        <v>5645</v>
      </c>
    </row>
    <row r="1058" spans="2:30">
      <c r="B1058" s="26"/>
      <c r="C1058" s="64" t="s">
        <v>1731</v>
      </c>
      <c r="D1058" s="64" t="s">
        <v>2026</v>
      </c>
      <c r="E1058" s="313">
        <v>3.5</v>
      </c>
      <c r="F1058" s="313">
        <v>3.5</v>
      </c>
      <c r="G1058" s="313">
        <v>0.8125</v>
      </c>
      <c r="H1058" s="313">
        <v>5.125</v>
      </c>
      <c r="I1058" s="313">
        <v>5.125</v>
      </c>
      <c r="J1058" s="47"/>
      <c r="K1058" s="313">
        <v>10.097</v>
      </c>
      <c r="L1058" s="313">
        <v>10.097</v>
      </c>
      <c r="M1058" s="313">
        <v>4</v>
      </c>
      <c r="N1058" s="313">
        <v>2866</v>
      </c>
      <c r="O1058" s="47" t="s">
        <v>1338</v>
      </c>
      <c r="P1058"/>
      <c r="Q1058" s="47"/>
      <c r="R1058" s="313"/>
      <c r="S1058" s="64"/>
      <c r="T1058" s="302"/>
      <c r="U1058"/>
      <c r="V1058"/>
      <c r="W1058"/>
      <c r="X1058"/>
      <c r="Y1058" s="275" t="s">
        <v>1338</v>
      </c>
      <c r="AA1058" s="313" t="s">
        <v>1338</v>
      </c>
      <c r="AB1058">
        <v>2866</v>
      </c>
      <c r="AC1058" t="s">
        <v>2861</v>
      </c>
      <c r="AD1058" s="313" t="s">
        <v>5645</v>
      </c>
    </row>
    <row r="1059" spans="2:30">
      <c r="B1059" s="26"/>
      <c r="C1059" s="63" t="s">
        <v>1732</v>
      </c>
      <c r="D1059" s="63" t="s">
        <v>2025</v>
      </c>
      <c r="E1059" s="313">
        <v>5.25</v>
      </c>
      <c r="F1059" s="313">
        <v>2.0625</v>
      </c>
      <c r="G1059" s="313">
        <v>0.5</v>
      </c>
      <c r="H1059" s="313">
        <v>6.25</v>
      </c>
      <c r="I1059" s="313">
        <v>3.0625</v>
      </c>
      <c r="J1059" s="41" t="s">
        <v>302</v>
      </c>
      <c r="K1059" s="313">
        <v>12.430999999999999</v>
      </c>
      <c r="L1059" s="313">
        <v>6.0279999999999996</v>
      </c>
      <c r="M1059" s="313">
        <v>4</v>
      </c>
      <c r="N1059" s="313">
        <v>2867</v>
      </c>
      <c r="O1059" s="41" t="s">
        <v>1338</v>
      </c>
      <c r="P1059">
        <v>41696</v>
      </c>
      <c r="Q1059" s="41"/>
      <c r="R1059" s="313"/>
      <c r="S1059" s="63"/>
      <c r="T1059" s="303"/>
      <c r="U1059"/>
      <c r="V1059"/>
      <c r="W1059"/>
      <c r="X1059"/>
      <c r="Y1059" s="275" t="s">
        <v>1338</v>
      </c>
      <c r="AA1059" s="313" t="s">
        <v>1338</v>
      </c>
      <c r="AB1059">
        <v>2867</v>
      </c>
      <c r="AC1059" t="s">
        <v>2899</v>
      </c>
      <c r="AD1059" s="313" t="s">
        <v>5649</v>
      </c>
    </row>
    <row r="1060" spans="2:30">
      <c r="B1060" s="26"/>
      <c r="C1060" s="64" t="s">
        <v>1733</v>
      </c>
      <c r="D1060" s="64" t="s">
        <v>2026</v>
      </c>
      <c r="E1060" s="313">
        <v>5.125</v>
      </c>
      <c r="F1060" s="313">
        <v>1.9375</v>
      </c>
      <c r="G1060" s="313">
        <v>0.5625</v>
      </c>
      <c r="H1060" s="313">
        <v>6.25</v>
      </c>
      <c r="I1060" s="313">
        <v>3.0625</v>
      </c>
      <c r="J1060" s="47" t="s">
        <v>302</v>
      </c>
      <c r="K1060" s="313">
        <v>12.319000000000001</v>
      </c>
      <c r="L1060" s="313">
        <v>5.9169999999999998</v>
      </c>
      <c r="M1060" s="313">
        <v>4</v>
      </c>
      <c r="N1060" s="313">
        <v>2867</v>
      </c>
      <c r="O1060" s="47" t="s">
        <v>1338</v>
      </c>
      <c r="P1060">
        <v>41696</v>
      </c>
      <c r="Q1060" s="47"/>
      <c r="R1060" s="313"/>
      <c r="S1060" s="64"/>
      <c r="T1060" s="302"/>
      <c r="U1060"/>
      <c r="V1060"/>
      <c r="W1060"/>
      <c r="X1060"/>
      <c r="Y1060" s="275" t="s">
        <v>1338</v>
      </c>
      <c r="AA1060" s="313" t="s">
        <v>1338</v>
      </c>
      <c r="AB1060">
        <v>2867</v>
      </c>
      <c r="AC1060" t="s">
        <v>2899</v>
      </c>
      <c r="AD1060" s="313" t="s">
        <v>5649</v>
      </c>
    </row>
    <row r="1061" spans="2:30">
      <c r="B1061" s="26"/>
      <c r="C1061" s="63" t="s">
        <v>1729</v>
      </c>
      <c r="D1061" s="63" t="s">
        <v>306</v>
      </c>
      <c r="E1061" s="313">
        <v>4.375</v>
      </c>
      <c r="F1061" s="313">
        <v>4.375</v>
      </c>
      <c r="G1061" s="313">
        <v>0.75</v>
      </c>
      <c r="H1061" s="313">
        <v>5.875</v>
      </c>
      <c r="I1061" s="313">
        <v>5.875</v>
      </c>
      <c r="J1061" s="41" t="s">
        <v>302</v>
      </c>
      <c r="K1061" s="313">
        <v>5.875</v>
      </c>
      <c r="L1061" s="313">
        <v>11.75</v>
      </c>
      <c r="M1061" s="313">
        <v>2</v>
      </c>
      <c r="N1061" s="313">
        <v>2869</v>
      </c>
      <c r="O1061" s="41" t="s">
        <v>1338</v>
      </c>
      <c r="P1061"/>
      <c r="Q1061" s="41"/>
      <c r="R1061" s="313"/>
      <c r="S1061" s="63"/>
      <c r="T1061" s="303"/>
      <c r="U1061"/>
      <c r="V1061"/>
      <c r="W1061"/>
      <c r="X1061"/>
      <c r="Y1061" s="275" t="s">
        <v>1338</v>
      </c>
      <c r="AA1061" s="313" t="s">
        <v>1338</v>
      </c>
      <c r="AB1061">
        <v>2869</v>
      </c>
      <c r="AC1061" t="s">
        <v>2899</v>
      </c>
      <c r="AD1061" s="313" t="s">
        <v>5649</v>
      </c>
    </row>
    <row r="1062" spans="2:30">
      <c r="B1062" s="26"/>
      <c r="C1062" s="64" t="s">
        <v>1730</v>
      </c>
      <c r="D1062" s="64" t="s">
        <v>2026</v>
      </c>
      <c r="E1062" s="313">
        <v>4.25</v>
      </c>
      <c r="F1062" s="313">
        <v>4.25</v>
      </c>
      <c r="G1062" s="313">
        <v>1.25</v>
      </c>
      <c r="H1062" s="313">
        <v>6.75</v>
      </c>
      <c r="I1062" s="313">
        <v>6.75</v>
      </c>
      <c r="J1062" s="47" t="s">
        <v>302</v>
      </c>
      <c r="K1062" s="313">
        <v>6.75</v>
      </c>
      <c r="L1062" s="313">
        <v>13.5</v>
      </c>
      <c r="M1062" s="313">
        <v>2</v>
      </c>
      <c r="N1062" s="313">
        <v>2869</v>
      </c>
      <c r="O1062" s="47" t="s">
        <v>1338</v>
      </c>
      <c r="P1062"/>
      <c r="Q1062" s="47"/>
      <c r="R1062" s="313"/>
      <c r="S1062" s="64"/>
      <c r="T1062" s="302"/>
      <c r="U1062"/>
      <c r="V1062"/>
      <c r="W1062"/>
      <c r="X1062"/>
      <c r="Y1062" s="275" t="s">
        <v>1338</v>
      </c>
      <c r="AA1062" s="313" t="s">
        <v>1338</v>
      </c>
      <c r="AB1062">
        <v>2869</v>
      </c>
      <c r="AC1062" t="s">
        <v>2899</v>
      </c>
      <c r="AD1062" s="313" t="s">
        <v>5649</v>
      </c>
    </row>
    <row r="1063" spans="2:30">
      <c r="B1063" s="26"/>
      <c r="C1063" s="63" t="s">
        <v>1727</v>
      </c>
      <c r="D1063" s="63" t="s">
        <v>306</v>
      </c>
      <c r="E1063" s="313">
        <v>4.5</v>
      </c>
      <c r="F1063" s="313">
        <v>4.5</v>
      </c>
      <c r="G1063" s="313">
        <v>2.1875</v>
      </c>
      <c r="H1063" s="313">
        <v>8.875</v>
      </c>
      <c r="I1063" s="313">
        <v>8.875</v>
      </c>
      <c r="J1063" s="41"/>
      <c r="K1063" s="313">
        <v>8.875</v>
      </c>
      <c r="L1063" s="313">
        <v>8.875</v>
      </c>
      <c r="M1063" s="313">
        <v>1</v>
      </c>
      <c r="N1063" s="313">
        <v>2870</v>
      </c>
      <c r="O1063" s="41" t="s">
        <v>1338</v>
      </c>
      <c r="P1063"/>
      <c r="Q1063" s="41"/>
      <c r="R1063" s="313"/>
      <c r="S1063" s="63"/>
      <c r="T1063" s="303"/>
      <c r="U1063"/>
      <c r="V1063"/>
      <c r="W1063"/>
      <c r="X1063"/>
      <c r="Y1063" s="275" t="s">
        <v>1338</v>
      </c>
      <c r="AA1063" s="313" t="s">
        <v>1338</v>
      </c>
      <c r="AB1063">
        <v>2870</v>
      </c>
      <c r="AC1063" t="s">
        <v>2899</v>
      </c>
      <c r="AD1063" s="313" t="s">
        <v>5649</v>
      </c>
    </row>
    <row r="1064" spans="2:30">
      <c r="B1064" s="26"/>
      <c r="C1064" s="64" t="s">
        <v>1728</v>
      </c>
      <c r="D1064" s="64" t="s">
        <v>301</v>
      </c>
      <c r="E1064" s="313">
        <v>4.375</v>
      </c>
      <c r="F1064" s="313">
        <v>4.375</v>
      </c>
      <c r="G1064" s="313">
        <v>2.75</v>
      </c>
      <c r="H1064" s="313">
        <v>9.875</v>
      </c>
      <c r="I1064" s="313">
        <v>9.875</v>
      </c>
      <c r="J1064" s="47"/>
      <c r="K1064" s="313">
        <v>9.875</v>
      </c>
      <c r="L1064" s="313">
        <v>9.875</v>
      </c>
      <c r="M1064" s="313">
        <v>1</v>
      </c>
      <c r="N1064" s="313">
        <v>2870</v>
      </c>
      <c r="O1064" s="47" t="s">
        <v>1338</v>
      </c>
      <c r="P1064"/>
      <c r="Q1064" s="47"/>
      <c r="R1064" s="313"/>
      <c r="S1064" s="64"/>
      <c r="T1064" s="302"/>
      <c r="U1064"/>
      <c r="V1064"/>
      <c r="W1064"/>
      <c r="X1064"/>
      <c r="Y1064" s="275" t="s">
        <v>1338</v>
      </c>
      <c r="AA1064" s="313" t="s">
        <v>1338</v>
      </c>
      <c r="AB1064">
        <v>2870</v>
      </c>
      <c r="AC1064" t="s">
        <v>2899</v>
      </c>
      <c r="AD1064" s="313" t="s">
        <v>5649</v>
      </c>
    </row>
    <row r="1065" spans="2:30">
      <c r="B1065" s="26"/>
      <c r="C1065" s="63" t="s">
        <v>1725</v>
      </c>
      <c r="D1065" s="63" t="s">
        <v>2025</v>
      </c>
      <c r="E1065" s="313">
        <v>7.125</v>
      </c>
      <c r="F1065" s="313">
        <v>7.125</v>
      </c>
      <c r="G1065" s="313">
        <v>1</v>
      </c>
      <c r="H1065" s="313">
        <v>9.125</v>
      </c>
      <c r="I1065" s="313">
        <v>9.125</v>
      </c>
      <c r="J1065" s="41"/>
      <c r="K1065" s="313">
        <v>9.125</v>
      </c>
      <c r="L1065" s="313">
        <v>9.125</v>
      </c>
      <c r="M1065" s="313">
        <v>1</v>
      </c>
      <c r="N1065" s="313">
        <v>2871</v>
      </c>
      <c r="O1065" s="41" t="s">
        <v>1338</v>
      </c>
      <c r="P1065"/>
      <c r="Q1065" s="41"/>
      <c r="R1065" s="313"/>
      <c r="S1065" s="63"/>
      <c r="T1065" s="303"/>
      <c r="U1065"/>
      <c r="V1065"/>
      <c r="W1065"/>
      <c r="X1065"/>
      <c r="Y1065" s="275" t="s">
        <v>1338</v>
      </c>
      <c r="AA1065" s="313" t="s">
        <v>1338</v>
      </c>
      <c r="AB1065">
        <v>2871</v>
      </c>
      <c r="AC1065" t="s">
        <v>2899</v>
      </c>
      <c r="AD1065" s="313" t="s">
        <v>5649</v>
      </c>
    </row>
    <row r="1066" spans="2:30">
      <c r="B1066" s="26"/>
      <c r="C1066" s="64" t="s">
        <v>1726</v>
      </c>
      <c r="D1066" s="64" t="s">
        <v>301</v>
      </c>
      <c r="E1066" s="313">
        <v>7</v>
      </c>
      <c r="F1066" s="313">
        <v>7</v>
      </c>
      <c r="G1066" s="313">
        <v>1.5</v>
      </c>
      <c r="H1066" s="313">
        <v>10</v>
      </c>
      <c r="I1066" s="313">
        <v>10</v>
      </c>
      <c r="J1066" s="47"/>
      <c r="K1066" s="313">
        <v>10</v>
      </c>
      <c r="L1066" s="313">
        <v>10</v>
      </c>
      <c r="M1066" s="313">
        <v>1</v>
      </c>
      <c r="N1066" s="313">
        <v>2871</v>
      </c>
      <c r="O1066" s="47" t="s">
        <v>1338</v>
      </c>
      <c r="P1066"/>
      <c r="Q1066" s="47"/>
      <c r="R1066" s="313"/>
      <c r="S1066" s="64"/>
      <c r="T1066" s="302"/>
      <c r="U1066"/>
      <c r="V1066"/>
      <c r="W1066"/>
      <c r="X1066"/>
      <c r="Y1066" s="275" t="s">
        <v>1338</v>
      </c>
      <c r="AA1066" s="313" t="s">
        <v>1338</v>
      </c>
      <c r="AB1066">
        <v>2871</v>
      </c>
      <c r="AC1066" t="s">
        <v>2899</v>
      </c>
      <c r="AD1066" s="313" t="s">
        <v>5649</v>
      </c>
    </row>
    <row r="1067" spans="2:30">
      <c r="B1067" s="26"/>
      <c r="C1067" s="63" t="s">
        <v>1231</v>
      </c>
      <c r="D1067" s="63" t="s">
        <v>2025</v>
      </c>
      <c r="E1067" s="313">
        <v>3</v>
      </c>
      <c r="F1067" s="313">
        <v>2.375</v>
      </c>
      <c r="G1067" s="313">
        <v>0.75</v>
      </c>
      <c r="H1067" s="313">
        <v>4.5</v>
      </c>
      <c r="I1067" s="313">
        <v>3.875</v>
      </c>
      <c r="J1067" s="41" t="s">
        <v>318</v>
      </c>
      <c r="K1067" s="313">
        <v>38.125</v>
      </c>
      <c r="L1067" s="313">
        <v>28.381599999999999</v>
      </c>
      <c r="M1067" s="313">
        <v>72</v>
      </c>
      <c r="N1067" s="313">
        <v>2616</v>
      </c>
      <c r="O1067" s="41" t="s">
        <v>269</v>
      </c>
      <c r="P1067" t="s">
        <v>2246</v>
      </c>
      <c r="Q1067" s="41"/>
      <c r="R1067" s="313"/>
      <c r="S1067" s="63"/>
      <c r="T1067" s="303"/>
      <c r="U1067"/>
      <c r="V1067"/>
      <c r="W1067"/>
      <c r="X1067"/>
      <c r="Y1067" s="275" t="s">
        <v>269</v>
      </c>
      <c r="AA1067" s="313" t="s">
        <v>269</v>
      </c>
      <c r="AD1067" s="313"/>
    </row>
    <row r="1068" spans="2:30">
      <c r="B1068" s="26"/>
      <c r="C1068" s="64" t="s">
        <v>1232</v>
      </c>
      <c r="D1068" s="64" t="s">
        <v>94</v>
      </c>
      <c r="E1068" s="313">
        <v>3</v>
      </c>
      <c r="F1068" s="313">
        <v>2.375</v>
      </c>
      <c r="G1068" s="313">
        <v>0.5625</v>
      </c>
      <c r="H1068" s="313">
        <v>4.125</v>
      </c>
      <c r="I1068" s="313">
        <v>3.5</v>
      </c>
      <c r="J1068" s="47" t="s">
        <v>318</v>
      </c>
      <c r="K1068" s="313">
        <v>38.125</v>
      </c>
      <c r="L1068" s="313">
        <v>28.382000000000001</v>
      </c>
      <c r="M1068" s="313">
        <v>72</v>
      </c>
      <c r="N1068" s="313">
        <v>2616</v>
      </c>
      <c r="O1068" s="47" t="s">
        <v>269</v>
      </c>
      <c r="P1068" t="s">
        <v>2246</v>
      </c>
      <c r="Q1068" s="47"/>
      <c r="R1068" s="313"/>
      <c r="S1068" s="64"/>
      <c r="T1068" s="302"/>
      <c r="U1068"/>
      <c r="V1068"/>
      <c r="W1068"/>
      <c r="X1068"/>
      <c r="Y1068" s="275" t="s">
        <v>269</v>
      </c>
      <c r="AA1068" s="313" t="s">
        <v>269</v>
      </c>
      <c r="AD1068" s="313"/>
    </row>
    <row r="1069" spans="2:30">
      <c r="B1069" s="26"/>
      <c r="C1069" s="63" t="s">
        <v>270</v>
      </c>
      <c r="D1069" s="63" t="s">
        <v>2025</v>
      </c>
      <c r="E1069" s="313">
        <v>3.5</v>
      </c>
      <c r="F1069" s="313">
        <v>2.9375</v>
      </c>
      <c r="G1069" s="313">
        <v>0.75</v>
      </c>
      <c r="H1069" s="313">
        <v>5</v>
      </c>
      <c r="I1069" s="313">
        <v>4.4375</v>
      </c>
      <c r="J1069" s="41" t="s">
        <v>318</v>
      </c>
      <c r="K1069" s="313"/>
      <c r="L1069" s="313"/>
      <c r="M1069" s="313">
        <v>42</v>
      </c>
      <c r="N1069" s="313">
        <v>2619</v>
      </c>
      <c r="O1069" s="41" t="s">
        <v>269</v>
      </c>
      <c r="P1069" t="s">
        <v>264</v>
      </c>
      <c r="Q1069" s="41"/>
      <c r="R1069" s="313"/>
      <c r="S1069" s="63"/>
      <c r="T1069" s="303"/>
      <c r="U1069"/>
      <c r="V1069"/>
      <c r="W1069"/>
      <c r="X1069"/>
      <c r="Y1069" s="275" t="s">
        <v>269</v>
      </c>
      <c r="AA1069" s="313" t="s">
        <v>269</v>
      </c>
      <c r="AD1069" s="313"/>
    </row>
    <row r="1070" spans="2:30">
      <c r="B1070" s="26"/>
      <c r="C1070" s="64" t="s">
        <v>271</v>
      </c>
      <c r="D1070" s="64" t="s">
        <v>301</v>
      </c>
      <c r="E1070" s="313">
        <v>3.5</v>
      </c>
      <c r="F1070" s="313">
        <v>2.9375</v>
      </c>
      <c r="G1070" s="313">
        <v>0.5</v>
      </c>
      <c r="H1070" s="313">
        <v>4.5</v>
      </c>
      <c r="I1070" s="313">
        <v>3.9375</v>
      </c>
      <c r="J1070" s="47" t="s">
        <v>318</v>
      </c>
      <c r="K1070" s="313"/>
      <c r="L1070" s="313"/>
      <c r="M1070" s="313">
        <v>42</v>
      </c>
      <c r="N1070" s="313">
        <v>2619</v>
      </c>
      <c r="O1070" s="47" t="s">
        <v>269</v>
      </c>
      <c r="P1070" t="s">
        <v>264</v>
      </c>
      <c r="Q1070" s="47"/>
      <c r="R1070" s="313"/>
      <c r="S1070" s="64"/>
      <c r="T1070" s="302"/>
      <c r="U1070"/>
      <c r="V1070"/>
      <c r="W1070"/>
      <c r="X1070"/>
      <c r="Y1070" s="275" t="s">
        <v>269</v>
      </c>
      <c r="AA1070" s="313" t="s">
        <v>269</v>
      </c>
      <c r="AD1070" s="313"/>
    </row>
    <row r="1071" spans="2:30">
      <c r="B1071" s="26"/>
      <c r="C1071" s="63" t="s">
        <v>2479</v>
      </c>
      <c r="D1071" s="63" t="s">
        <v>2026</v>
      </c>
      <c r="E1071" s="313">
        <v>9.5</v>
      </c>
      <c r="F1071" s="313">
        <v>9.5</v>
      </c>
      <c r="G1071" s="313">
        <v>3.5</v>
      </c>
      <c r="H1071" s="313">
        <v>16.5</v>
      </c>
      <c r="I1071" s="313">
        <v>16.5</v>
      </c>
      <c r="J1071" s="41" t="s">
        <v>318</v>
      </c>
      <c r="K1071" s="313">
        <v>33</v>
      </c>
      <c r="L1071" s="313">
        <v>29.047000000000001</v>
      </c>
      <c r="M1071" s="313">
        <v>2</v>
      </c>
      <c r="N1071" s="313">
        <v>2884</v>
      </c>
      <c r="O1071" s="41" t="s">
        <v>269</v>
      </c>
      <c r="P1071">
        <v>42824</v>
      </c>
      <c r="Q1071" s="41" t="s">
        <v>2704</v>
      </c>
      <c r="R1071" s="313"/>
      <c r="S1071" s="63"/>
      <c r="T1071" s="303"/>
      <c r="U1071"/>
      <c r="V1071"/>
      <c r="W1071"/>
      <c r="X1071"/>
      <c r="Y1071" s="275" t="s">
        <v>269</v>
      </c>
      <c r="AA1071" s="313" t="s">
        <v>269</v>
      </c>
      <c r="AB1071">
        <v>2884</v>
      </c>
      <c r="AC1071" t="s">
        <v>3736</v>
      </c>
      <c r="AD1071" s="313" t="s">
        <v>5657</v>
      </c>
    </row>
    <row r="1072" spans="2:30">
      <c r="B1072" s="26"/>
      <c r="C1072" s="64" t="s">
        <v>2083</v>
      </c>
      <c r="D1072" s="64" t="s">
        <v>2026</v>
      </c>
      <c r="E1072" s="313">
        <v>5.25</v>
      </c>
      <c r="F1072" s="313">
        <v>4.125</v>
      </c>
      <c r="G1072" s="313">
        <v>1.0625</v>
      </c>
      <c r="H1072" s="313">
        <v>7.375</v>
      </c>
      <c r="I1072" s="313">
        <v>6.25</v>
      </c>
      <c r="J1072" s="47" t="s">
        <v>318</v>
      </c>
      <c r="K1072" s="313">
        <v>35.9375</v>
      </c>
      <c r="L1072" s="313">
        <v>22.906400000000001</v>
      </c>
      <c r="M1072" s="313">
        <v>20</v>
      </c>
      <c r="N1072" s="313">
        <v>2885</v>
      </c>
      <c r="O1072" s="47" t="s">
        <v>269</v>
      </c>
      <c r="P1072">
        <v>44305</v>
      </c>
      <c r="Q1072" s="47"/>
      <c r="R1072" s="313"/>
      <c r="S1072" s="64"/>
      <c r="T1072" s="302"/>
      <c r="U1072"/>
      <c r="V1072"/>
      <c r="W1072"/>
      <c r="X1072"/>
      <c r="Y1072" s="275" t="s">
        <v>269</v>
      </c>
      <c r="AA1072" s="313" t="s">
        <v>269</v>
      </c>
      <c r="AB1072">
        <v>2885</v>
      </c>
      <c r="AC1072" t="s">
        <v>4102</v>
      </c>
      <c r="AD1072" s="313" t="s">
        <v>5659</v>
      </c>
    </row>
    <row r="1073" spans="2:30">
      <c r="B1073" s="26"/>
      <c r="C1073" s="63" t="s">
        <v>2083</v>
      </c>
      <c r="D1073" s="63" t="s">
        <v>94</v>
      </c>
      <c r="E1073" s="313">
        <v>5.25</v>
      </c>
      <c r="F1073" s="313">
        <v>4.125</v>
      </c>
      <c r="G1073" s="313">
        <v>1.0625</v>
      </c>
      <c r="H1073" s="313">
        <v>7.375</v>
      </c>
      <c r="I1073" s="313">
        <v>6.25</v>
      </c>
      <c r="J1073" s="41" t="s">
        <v>318</v>
      </c>
      <c r="K1073" s="313">
        <v>18</v>
      </c>
      <c r="L1073" s="313">
        <v>13.875</v>
      </c>
      <c r="M1073" s="313">
        <v>6</v>
      </c>
      <c r="N1073" s="313">
        <v>2885</v>
      </c>
      <c r="O1073" s="41" t="s">
        <v>1351</v>
      </c>
      <c r="P1073">
        <v>42823</v>
      </c>
      <c r="Q1073" s="41"/>
      <c r="R1073" s="313"/>
      <c r="S1073" s="63"/>
      <c r="T1073" s="303"/>
      <c r="U1073"/>
      <c r="V1073"/>
      <c r="W1073"/>
      <c r="X1073"/>
      <c r="Y1073" s="275" t="s">
        <v>1351</v>
      </c>
      <c r="AA1073" s="313" t="s">
        <v>1351</v>
      </c>
      <c r="AB1073">
        <v>2885</v>
      </c>
      <c r="AC1073" t="s">
        <v>4102</v>
      </c>
      <c r="AD1073" s="313" t="s">
        <v>5659</v>
      </c>
    </row>
    <row r="1074" spans="2:30">
      <c r="B1074" s="26"/>
      <c r="C1074" s="64" t="s">
        <v>2140</v>
      </c>
      <c r="D1074" s="64" t="s">
        <v>94</v>
      </c>
      <c r="E1074" s="313">
        <v>5.75</v>
      </c>
      <c r="F1074" s="313">
        <v>3.3125</v>
      </c>
      <c r="G1074" s="313">
        <v>2.0625</v>
      </c>
      <c r="H1074" s="313">
        <v>9.875</v>
      </c>
      <c r="I1074" s="313">
        <v>7.4375</v>
      </c>
      <c r="J1074" s="47" t="s">
        <v>318</v>
      </c>
      <c r="K1074" s="313">
        <v>19.75</v>
      </c>
      <c r="L1074" s="313">
        <v>12.625</v>
      </c>
      <c r="M1074" s="313">
        <v>4</v>
      </c>
      <c r="N1074" s="313">
        <v>2888</v>
      </c>
      <c r="O1074" s="47" t="s">
        <v>1351</v>
      </c>
      <c r="P1074">
        <v>42047</v>
      </c>
      <c r="Q1074" s="47"/>
      <c r="R1074" s="313"/>
      <c r="S1074" s="64"/>
      <c r="T1074" s="302"/>
      <c r="U1074"/>
      <c r="V1074"/>
      <c r="W1074"/>
      <c r="X1074"/>
      <c r="Y1074" s="275" t="s">
        <v>1351</v>
      </c>
      <c r="AA1074" s="313" t="s">
        <v>1351</v>
      </c>
      <c r="AB1074">
        <v>2888</v>
      </c>
      <c r="AC1074" t="s">
        <v>4102</v>
      </c>
      <c r="AD1074" s="313" t="s">
        <v>5659</v>
      </c>
    </row>
    <row r="1075" spans="2:30">
      <c r="B1075" s="26"/>
      <c r="C1075" s="63" t="s">
        <v>2673</v>
      </c>
      <c r="D1075" s="63" t="s">
        <v>2529</v>
      </c>
      <c r="E1075" s="313">
        <v>6.1870000000000003</v>
      </c>
      <c r="F1075" s="313">
        <v>2.1869999999999998</v>
      </c>
      <c r="G1075" s="313">
        <v>0.625</v>
      </c>
      <c r="H1075" s="313">
        <v>7.4370000000000003</v>
      </c>
      <c r="I1075" s="313">
        <v>3.4369999999999998</v>
      </c>
      <c r="J1075" s="41" t="s">
        <v>318</v>
      </c>
      <c r="K1075" s="313">
        <v>37.266399999999997</v>
      </c>
      <c r="L1075" s="313">
        <v>27.438099999999999</v>
      </c>
      <c r="M1075" s="313">
        <v>40</v>
      </c>
      <c r="N1075" s="313">
        <v>2889</v>
      </c>
      <c r="O1075" s="41" t="s">
        <v>269</v>
      </c>
      <c r="P1075">
        <v>44823</v>
      </c>
      <c r="Q1075" s="41"/>
      <c r="R1075" s="313"/>
      <c r="S1075" s="63"/>
      <c r="T1075" s="303"/>
      <c r="U1075"/>
      <c r="V1075"/>
      <c r="W1075"/>
      <c r="X1075"/>
      <c r="Y1075" s="275" t="s">
        <v>269</v>
      </c>
      <c r="AA1075" s="313" t="s">
        <v>269</v>
      </c>
      <c r="AB1075">
        <v>2889</v>
      </c>
      <c r="AC1075" t="s">
        <v>4119</v>
      </c>
      <c r="AD1075" s="313" t="s">
        <v>5660</v>
      </c>
    </row>
    <row r="1076" spans="2:30">
      <c r="B1076" s="26"/>
      <c r="C1076" s="64" t="s">
        <v>2305</v>
      </c>
      <c r="D1076" s="64" t="s">
        <v>2025</v>
      </c>
      <c r="E1076" s="313">
        <v>6.25</v>
      </c>
      <c r="F1076" s="313">
        <v>2.25</v>
      </c>
      <c r="G1076" s="313">
        <v>0.625</v>
      </c>
      <c r="H1076" s="313">
        <v>7.5</v>
      </c>
      <c r="I1076" s="313">
        <v>3.5</v>
      </c>
      <c r="J1076" s="47"/>
      <c r="K1076" s="313">
        <v>7.5</v>
      </c>
      <c r="L1076" s="313">
        <v>7</v>
      </c>
      <c r="M1076" s="313"/>
      <c r="N1076" s="313">
        <v>2889</v>
      </c>
      <c r="O1076" s="47" t="s">
        <v>1338</v>
      </c>
      <c r="P1076"/>
      <c r="Q1076" s="47"/>
      <c r="R1076" s="313"/>
      <c r="S1076" s="64"/>
      <c r="T1076" s="302"/>
      <c r="U1076"/>
      <c r="V1076"/>
      <c r="W1076"/>
      <c r="X1076"/>
      <c r="Y1076" s="275" t="s">
        <v>1338</v>
      </c>
      <c r="AA1076" s="313" t="s">
        <v>1338</v>
      </c>
      <c r="AB1076">
        <v>2889</v>
      </c>
      <c r="AC1076" t="s">
        <v>4119</v>
      </c>
      <c r="AD1076" s="313" t="s">
        <v>5660</v>
      </c>
    </row>
    <row r="1077" spans="2:30">
      <c r="B1077" s="26"/>
      <c r="C1077" s="63" t="s">
        <v>2306</v>
      </c>
      <c r="D1077" s="63" t="s">
        <v>2026</v>
      </c>
      <c r="E1077" s="313">
        <v>6.25</v>
      </c>
      <c r="F1077" s="313">
        <v>2.25</v>
      </c>
      <c r="G1077" s="313">
        <v>0.68799999999999994</v>
      </c>
      <c r="H1077" s="313">
        <v>7.6259999999999994</v>
      </c>
      <c r="I1077" s="313">
        <v>3.6259999999999999</v>
      </c>
      <c r="J1077" s="41"/>
      <c r="K1077" s="313">
        <v>7.6259999999999994</v>
      </c>
      <c r="L1077" s="313">
        <v>7.2519999999999998</v>
      </c>
      <c r="M1077" s="313"/>
      <c r="N1077" s="313">
        <v>2889</v>
      </c>
      <c r="O1077" s="41" t="s">
        <v>1338</v>
      </c>
      <c r="P1077"/>
      <c r="Q1077" s="285"/>
      <c r="R1077" s="313"/>
      <c r="S1077" s="63"/>
      <c r="T1077" s="303"/>
      <c r="U1077"/>
      <c r="V1077"/>
      <c r="W1077"/>
      <c r="X1077"/>
      <c r="Y1077" s="275" t="s">
        <v>1338</v>
      </c>
      <c r="AA1077" s="313" t="s">
        <v>1338</v>
      </c>
      <c r="AB1077">
        <v>2889</v>
      </c>
      <c r="AC1077" t="s">
        <v>4119</v>
      </c>
      <c r="AD1077" s="313" t="s">
        <v>5660</v>
      </c>
    </row>
    <row r="1078" spans="2:30">
      <c r="B1078" s="26"/>
      <c r="C1078" s="64" t="s">
        <v>2363</v>
      </c>
      <c r="D1078" s="64" t="s">
        <v>2026</v>
      </c>
      <c r="E1078" s="313">
        <v>4.4375</v>
      </c>
      <c r="F1078" s="313">
        <v>3.6875</v>
      </c>
      <c r="G1078" s="313">
        <v>1.875</v>
      </c>
      <c r="H1078" s="313">
        <v>8.1875</v>
      </c>
      <c r="I1078" s="313">
        <v>7.4375</v>
      </c>
      <c r="J1078" s="47" t="s">
        <v>318</v>
      </c>
      <c r="K1078" s="313">
        <v>42.765700000000002</v>
      </c>
      <c r="L1078" s="313">
        <v>25.6</v>
      </c>
      <c r="M1078" s="313">
        <v>20</v>
      </c>
      <c r="N1078" s="313">
        <v>2890</v>
      </c>
      <c r="O1078" s="47" t="s">
        <v>269</v>
      </c>
      <c r="P1078">
        <v>44292</v>
      </c>
      <c r="Q1078" s="286"/>
      <c r="R1078" s="313"/>
      <c r="S1078" s="64"/>
      <c r="T1078" s="302"/>
      <c r="U1078"/>
      <c r="V1078"/>
      <c r="W1078"/>
      <c r="X1078"/>
      <c r="Y1078" s="275" t="s">
        <v>269</v>
      </c>
      <c r="AA1078" s="313" t="s">
        <v>269</v>
      </c>
      <c r="AB1078">
        <v>2890</v>
      </c>
      <c r="AC1078" t="s">
        <v>4102</v>
      </c>
      <c r="AD1078" s="313" t="s">
        <v>5659</v>
      </c>
    </row>
    <row r="1079" spans="2:30">
      <c r="B1079" s="26"/>
      <c r="C1079" s="63" t="s">
        <v>2082</v>
      </c>
      <c r="D1079" s="63" t="s">
        <v>94</v>
      </c>
      <c r="E1079" s="313"/>
      <c r="F1079" s="313"/>
      <c r="G1079" s="313"/>
      <c r="H1079" s="313"/>
      <c r="I1079" s="313"/>
      <c r="J1079" s="41" t="s">
        <v>318</v>
      </c>
      <c r="K1079" s="313">
        <v>20.6875</v>
      </c>
      <c r="L1079" s="313">
        <v>12.625</v>
      </c>
      <c r="M1079" s="313">
        <v>2</v>
      </c>
      <c r="N1079" s="313">
        <v>2892</v>
      </c>
      <c r="O1079" s="41" t="s">
        <v>1351</v>
      </c>
      <c r="P1079" t="s">
        <v>2084</v>
      </c>
      <c r="Q1079" s="285"/>
      <c r="R1079" s="313"/>
      <c r="S1079" s="63"/>
      <c r="T1079" s="303"/>
      <c r="U1079"/>
      <c r="V1079"/>
      <c r="W1079"/>
      <c r="X1079"/>
      <c r="Y1079" s="275" t="s">
        <v>1351</v>
      </c>
      <c r="AA1079" s="313" t="s">
        <v>1351</v>
      </c>
      <c r="AB1079">
        <v>2892</v>
      </c>
      <c r="AD1079" s="313"/>
    </row>
    <row r="1080" spans="2:30">
      <c r="B1080" s="26"/>
      <c r="C1080" s="64" t="s">
        <v>1235</v>
      </c>
      <c r="D1080" s="64" t="s">
        <v>94</v>
      </c>
      <c r="E1080" s="313">
        <v>5.625</v>
      </c>
      <c r="F1080" s="313">
        <v>5.625</v>
      </c>
      <c r="G1080" s="313">
        <v>1.8129999999999999</v>
      </c>
      <c r="H1080" s="313">
        <v>9.2509999999999994</v>
      </c>
      <c r="I1080" s="313">
        <v>9.2509999999999994</v>
      </c>
      <c r="J1080" s="47" t="s">
        <v>318</v>
      </c>
      <c r="K1080" s="313">
        <v>36</v>
      </c>
      <c r="L1080" s="313">
        <v>25</v>
      </c>
      <c r="M1080" s="313">
        <v>12</v>
      </c>
      <c r="N1080" s="313">
        <v>2893</v>
      </c>
      <c r="O1080" s="47" t="s">
        <v>269</v>
      </c>
      <c r="P1080">
        <v>42823</v>
      </c>
      <c r="Q1080" s="286"/>
      <c r="R1080" s="313"/>
      <c r="S1080" s="64"/>
      <c r="T1080" s="302"/>
      <c r="U1080"/>
      <c r="V1080"/>
      <c r="W1080"/>
      <c r="X1080"/>
      <c r="Y1080" s="275" t="s">
        <v>269</v>
      </c>
      <c r="AA1080" s="313" t="s">
        <v>269</v>
      </c>
      <c r="AB1080">
        <v>2893</v>
      </c>
      <c r="AC1080" t="s">
        <v>4132</v>
      </c>
      <c r="AD1080" s="313" t="s">
        <v>5661</v>
      </c>
    </row>
    <row r="1081" spans="2:30">
      <c r="B1081" s="26"/>
      <c r="C1081" s="63" t="s">
        <v>280</v>
      </c>
      <c r="D1081" s="63" t="s">
        <v>94</v>
      </c>
      <c r="E1081" s="313">
        <v>3.6875</v>
      </c>
      <c r="F1081" s="313">
        <v>2.6875</v>
      </c>
      <c r="G1081" s="313">
        <v>0.875</v>
      </c>
      <c r="H1081" s="313">
        <v>5.4375</v>
      </c>
      <c r="I1081" s="313">
        <v>4.4375</v>
      </c>
      <c r="J1081" s="41" t="s">
        <v>318</v>
      </c>
      <c r="K1081" s="313">
        <v>37.25</v>
      </c>
      <c r="L1081" s="313">
        <v>25.125</v>
      </c>
      <c r="M1081" s="313">
        <v>30</v>
      </c>
      <c r="N1081" s="313">
        <v>2894</v>
      </c>
      <c r="O1081" s="41" t="s">
        <v>269</v>
      </c>
      <c r="P1081" t="s">
        <v>281</v>
      </c>
      <c r="Q1081" s="285" t="s">
        <v>2484</v>
      </c>
      <c r="R1081" s="313"/>
      <c r="S1081" s="63"/>
      <c r="T1081" s="303"/>
      <c r="U1081"/>
      <c r="V1081"/>
      <c r="W1081"/>
      <c r="X1081"/>
      <c r="Y1081" s="275" t="s">
        <v>269</v>
      </c>
      <c r="AA1081" s="313" t="s">
        <v>269</v>
      </c>
      <c r="AB1081">
        <v>2894</v>
      </c>
      <c r="AC1081" t="s">
        <v>4102</v>
      </c>
      <c r="AD1081" s="313" t="s">
        <v>5659</v>
      </c>
    </row>
    <row r="1082" spans="2:30">
      <c r="B1082" s="26"/>
      <c r="C1082" s="64" t="s">
        <v>280</v>
      </c>
      <c r="D1082" s="64" t="s">
        <v>2026</v>
      </c>
      <c r="E1082" s="313">
        <v>3.6875</v>
      </c>
      <c r="F1082" s="313">
        <v>2.6875</v>
      </c>
      <c r="G1082" s="313">
        <v>0.875</v>
      </c>
      <c r="H1082" s="313">
        <v>5.4375</v>
      </c>
      <c r="I1082" s="313">
        <v>4.4375</v>
      </c>
      <c r="J1082" s="47" t="s">
        <v>318</v>
      </c>
      <c r="K1082" s="313">
        <v>44.25</v>
      </c>
      <c r="L1082" s="313">
        <v>23.1251</v>
      </c>
      <c r="M1082" s="313">
        <v>40</v>
      </c>
      <c r="N1082" s="313">
        <v>2894</v>
      </c>
      <c r="O1082" s="47" t="s">
        <v>269</v>
      </c>
      <c r="P1082">
        <v>44307</v>
      </c>
      <c r="Q1082" s="286"/>
      <c r="R1082" s="313"/>
      <c r="S1082" s="64"/>
      <c r="T1082" s="302"/>
      <c r="U1082"/>
      <c r="V1082"/>
      <c r="W1082"/>
      <c r="X1082"/>
      <c r="Y1082" s="275" t="s">
        <v>269</v>
      </c>
      <c r="AA1082" s="313" t="s">
        <v>269</v>
      </c>
      <c r="AB1082">
        <v>2894</v>
      </c>
      <c r="AC1082" t="s">
        <v>4102</v>
      </c>
      <c r="AD1082" s="313" t="s">
        <v>5659</v>
      </c>
    </row>
    <row r="1083" spans="2:30">
      <c r="B1083" s="26"/>
      <c r="C1083" s="63" t="s">
        <v>2081</v>
      </c>
      <c r="D1083" s="63" t="s">
        <v>94</v>
      </c>
      <c r="E1083" s="313">
        <v>3.6875</v>
      </c>
      <c r="F1083" s="313">
        <v>2.6875</v>
      </c>
      <c r="G1083" s="313">
        <v>0.875</v>
      </c>
      <c r="H1083" s="313">
        <v>5.4375</v>
      </c>
      <c r="I1083" s="313">
        <v>4.4375</v>
      </c>
      <c r="J1083" s="41" t="s">
        <v>318</v>
      </c>
      <c r="K1083" s="313">
        <v>23.125</v>
      </c>
      <c r="L1083" s="313">
        <v>11.125</v>
      </c>
      <c r="M1083" s="313">
        <v>10</v>
      </c>
      <c r="N1083" s="313">
        <v>2894</v>
      </c>
      <c r="O1083" s="41" t="s">
        <v>1351</v>
      </c>
      <c r="P1083" t="s">
        <v>2084</v>
      </c>
      <c r="Q1083" s="285"/>
      <c r="R1083" s="313"/>
      <c r="S1083" s="63"/>
      <c r="T1083" s="303"/>
      <c r="U1083"/>
      <c r="V1083"/>
      <c r="W1083"/>
      <c r="X1083"/>
      <c r="Y1083" s="275" t="s">
        <v>1351</v>
      </c>
      <c r="AA1083" s="313" t="s">
        <v>1351</v>
      </c>
      <c r="AB1083">
        <v>2894</v>
      </c>
      <c r="AC1083" t="s">
        <v>4102</v>
      </c>
      <c r="AD1083" s="313" t="s">
        <v>5659</v>
      </c>
    </row>
    <row r="1084" spans="2:30">
      <c r="B1084" s="26"/>
      <c r="C1084" s="256" t="s">
        <v>1327</v>
      </c>
      <c r="D1084" s="256" t="s">
        <v>2025</v>
      </c>
      <c r="E1084" s="313">
        <v>3</v>
      </c>
      <c r="F1084" s="313">
        <v>2</v>
      </c>
      <c r="G1084" s="313">
        <v>1.125</v>
      </c>
      <c r="H1084" s="313">
        <v>5.25</v>
      </c>
      <c r="I1084" s="313">
        <v>4.25</v>
      </c>
      <c r="J1084" s="102" t="s">
        <v>318</v>
      </c>
      <c r="K1084" s="313">
        <v>38</v>
      </c>
      <c r="L1084" s="313">
        <v>26.25</v>
      </c>
      <c r="M1084" s="313">
        <v>42</v>
      </c>
      <c r="N1084" s="313">
        <v>2898</v>
      </c>
      <c r="O1084" s="102" t="s">
        <v>269</v>
      </c>
      <c r="P1084" t="s">
        <v>1325</v>
      </c>
      <c r="Q1084" s="283"/>
      <c r="R1084" s="313"/>
      <c r="S1084" s="256"/>
      <c r="T1084" s="301"/>
      <c r="U1084"/>
      <c r="V1084"/>
      <c r="W1084"/>
      <c r="X1084"/>
      <c r="Y1084" s="275" t="s">
        <v>269</v>
      </c>
      <c r="AA1084" s="313" t="s">
        <v>269</v>
      </c>
      <c r="AB1084">
        <v>2898</v>
      </c>
      <c r="AC1084" t="s">
        <v>4102</v>
      </c>
      <c r="AD1084" s="313" t="s">
        <v>5659</v>
      </c>
    </row>
    <row r="1085" spans="2:30">
      <c r="B1085" s="26"/>
      <c r="C1085" s="64" t="s">
        <v>1236</v>
      </c>
      <c r="D1085" s="64" t="s">
        <v>94</v>
      </c>
      <c r="E1085" s="313">
        <v>3</v>
      </c>
      <c r="F1085" s="313">
        <v>2</v>
      </c>
      <c r="G1085" s="313">
        <v>1.125</v>
      </c>
      <c r="H1085" s="313">
        <v>5.25</v>
      </c>
      <c r="I1085" s="313">
        <v>4.25</v>
      </c>
      <c r="J1085" s="47" t="s">
        <v>318</v>
      </c>
      <c r="K1085" s="313">
        <v>38</v>
      </c>
      <c r="L1085" s="313">
        <v>26.25</v>
      </c>
      <c r="M1085" s="313">
        <v>42</v>
      </c>
      <c r="N1085" s="313">
        <v>2898</v>
      </c>
      <c r="O1085" s="47" t="s">
        <v>269</v>
      </c>
      <c r="P1085" t="s">
        <v>1325</v>
      </c>
      <c r="Q1085" s="286"/>
      <c r="R1085" s="313"/>
      <c r="S1085" s="64"/>
      <c r="T1085" s="302"/>
      <c r="U1085"/>
      <c r="V1085"/>
      <c r="W1085"/>
      <c r="X1085"/>
      <c r="Y1085" s="275" t="s">
        <v>269</v>
      </c>
      <c r="AA1085" s="313" t="s">
        <v>269</v>
      </c>
      <c r="AB1085">
        <v>2898</v>
      </c>
      <c r="AC1085" t="s">
        <v>4102</v>
      </c>
      <c r="AD1085" s="313" t="s">
        <v>5659</v>
      </c>
    </row>
    <row r="1086" spans="2:30">
      <c r="B1086" s="26"/>
      <c r="C1086" s="63" t="s">
        <v>1237</v>
      </c>
      <c r="D1086" s="63" t="s">
        <v>2025</v>
      </c>
      <c r="E1086" s="313">
        <v>3.625</v>
      </c>
      <c r="F1086" s="313">
        <v>2.25</v>
      </c>
      <c r="G1086" s="313">
        <v>1.25</v>
      </c>
      <c r="H1086" s="313">
        <v>6.125</v>
      </c>
      <c r="I1086" s="313">
        <v>4.75</v>
      </c>
      <c r="J1086" s="41" t="s">
        <v>318</v>
      </c>
      <c r="K1086" s="313">
        <v>37.25</v>
      </c>
      <c r="L1086" s="313">
        <v>24.75</v>
      </c>
      <c r="M1086" s="313">
        <v>30</v>
      </c>
      <c r="N1086" s="313">
        <v>2899</v>
      </c>
      <c r="O1086" s="41" t="s">
        <v>269</v>
      </c>
      <c r="P1086" t="s">
        <v>1325</v>
      </c>
      <c r="Q1086" s="285"/>
      <c r="R1086" s="313"/>
      <c r="S1086" s="63"/>
      <c r="T1086" s="303"/>
      <c r="U1086"/>
      <c r="V1086"/>
      <c r="W1086"/>
      <c r="X1086"/>
      <c r="Y1086" s="275" t="s">
        <v>269</v>
      </c>
      <c r="AA1086" s="313" t="s">
        <v>269</v>
      </c>
      <c r="AB1086">
        <v>2899</v>
      </c>
      <c r="AC1086" t="s">
        <v>4102</v>
      </c>
      <c r="AD1086" s="313" t="s">
        <v>5659</v>
      </c>
    </row>
    <row r="1087" spans="2:30">
      <c r="B1087" s="26"/>
      <c r="C1087" s="64" t="s">
        <v>1238</v>
      </c>
      <c r="D1087" s="64" t="s">
        <v>94</v>
      </c>
      <c r="E1087" s="313">
        <v>3.625</v>
      </c>
      <c r="F1087" s="313">
        <v>2.25</v>
      </c>
      <c r="G1087" s="313">
        <v>1.25</v>
      </c>
      <c r="H1087" s="313">
        <v>6.125</v>
      </c>
      <c r="I1087" s="313">
        <v>4.75</v>
      </c>
      <c r="J1087" s="47" t="s">
        <v>318</v>
      </c>
      <c r="K1087" s="313">
        <v>37.25</v>
      </c>
      <c r="L1087" s="313">
        <v>24.75</v>
      </c>
      <c r="M1087" s="313">
        <v>30</v>
      </c>
      <c r="N1087" s="313">
        <v>2899</v>
      </c>
      <c r="O1087" s="47" t="s">
        <v>269</v>
      </c>
      <c r="P1087" t="s">
        <v>1325</v>
      </c>
      <c r="Q1087" s="286"/>
      <c r="R1087" s="313"/>
      <c r="S1087" s="64"/>
      <c r="T1087" s="302"/>
      <c r="U1087"/>
      <c r="V1087"/>
      <c r="W1087"/>
      <c r="X1087"/>
      <c r="Y1087" s="275" t="s">
        <v>269</v>
      </c>
      <c r="AA1087" s="313" t="s">
        <v>269</v>
      </c>
      <c r="AB1087">
        <v>2899</v>
      </c>
      <c r="AC1087" t="s">
        <v>4102</v>
      </c>
      <c r="AD1087" s="313" t="s">
        <v>5659</v>
      </c>
    </row>
    <row r="1088" spans="2:30">
      <c r="B1088" s="26"/>
      <c r="C1088" s="63" t="s">
        <v>2085</v>
      </c>
      <c r="D1088" s="63" t="s">
        <v>94</v>
      </c>
      <c r="E1088" s="313">
        <v>3.625</v>
      </c>
      <c r="F1088" s="313">
        <v>2.25</v>
      </c>
      <c r="G1088" s="313">
        <v>1.25</v>
      </c>
      <c r="H1088" s="313">
        <v>6.125</v>
      </c>
      <c r="I1088" s="313">
        <v>4.75</v>
      </c>
      <c r="J1088" s="41" t="s">
        <v>318</v>
      </c>
      <c r="K1088" s="313">
        <v>24.5</v>
      </c>
      <c r="L1088" s="313">
        <v>19.375</v>
      </c>
      <c r="M1088" s="313">
        <v>16</v>
      </c>
      <c r="N1088" s="313">
        <v>2899</v>
      </c>
      <c r="O1088" s="41" t="s">
        <v>1351</v>
      </c>
      <c r="P1088" t="s">
        <v>2084</v>
      </c>
      <c r="Q1088" s="285"/>
      <c r="R1088" s="313"/>
      <c r="S1088" s="63"/>
      <c r="T1088" s="303"/>
      <c r="U1088"/>
      <c r="V1088"/>
      <c r="W1088"/>
      <c r="X1088"/>
      <c r="Y1088" s="275" t="s">
        <v>1351</v>
      </c>
      <c r="AA1088" s="313" t="s">
        <v>1351</v>
      </c>
      <c r="AB1088">
        <v>2899</v>
      </c>
      <c r="AC1088" t="s">
        <v>4102</v>
      </c>
      <c r="AD1088" s="313" t="s">
        <v>5659</v>
      </c>
    </row>
    <row r="1089" spans="2:30">
      <c r="B1089" s="26"/>
      <c r="C1089" s="64" t="s">
        <v>1239</v>
      </c>
      <c r="D1089" s="64" t="s">
        <v>2025</v>
      </c>
      <c r="E1089" s="313">
        <v>4.125</v>
      </c>
      <c r="F1089" s="313">
        <v>2.75</v>
      </c>
      <c r="G1089" s="313">
        <v>1.5</v>
      </c>
      <c r="H1089" s="313">
        <v>7.125</v>
      </c>
      <c r="I1089" s="313">
        <v>5.75</v>
      </c>
      <c r="J1089" s="47" t="s">
        <v>318</v>
      </c>
      <c r="K1089" s="313">
        <v>36.5</v>
      </c>
      <c r="L1089" s="313">
        <v>23.5</v>
      </c>
      <c r="M1089" s="313">
        <v>20</v>
      </c>
      <c r="N1089" s="313">
        <v>2900</v>
      </c>
      <c r="O1089" s="47" t="s">
        <v>269</v>
      </c>
      <c r="P1089" t="s">
        <v>1325</v>
      </c>
      <c r="Q1089" s="286"/>
      <c r="R1089" s="313"/>
      <c r="S1089" s="64"/>
      <c r="T1089" s="302"/>
      <c r="U1089"/>
      <c r="V1089"/>
      <c r="W1089"/>
      <c r="X1089"/>
      <c r="Y1089" s="275" t="s">
        <v>269</v>
      </c>
      <c r="AA1089" s="313" t="s">
        <v>269</v>
      </c>
      <c r="AB1089">
        <v>2900</v>
      </c>
      <c r="AC1089" t="s">
        <v>4102</v>
      </c>
      <c r="AD1089" s="313" t="s">
        <v>5659</v>
      </c>
    </row>
    <row r="1090" spans="2:30">
      <c r="B1090" s="26"/>
      <c r="C1090" s="63" t="s">
        <v>1240</v>
      </c>
      <c r="D1090" s="63" t="s">
        <v>94</v>
      </c>
      <c r="E1090" s="313">
        <v>4.125</v>
      </c>
      <c r="F1090" s="313">
        <v>2.75</v>
      </c>
      <c r="G1090" s="313">
        <v>1.5</v>
      </c>
      <c r="H1090" s="313">
        <v>7.125</v>
      </c>
      <c r="I1090" s="313">
        <v>5.75</v>
      </c>
      <c r="J1090" s="41" t="s">
        <v>318</v>
      </c>
      <c r="K1090" s="313">
        <v>36.5</v>
      </c>
      <c r="L1090" s="313">
        <v>23.5</v>
      </c>
      <c r="M1090" s="313">
        <v>20</v>
      </c>
      <c r="N1090" s="313">
        <v>2900</v>
      </c>
      <c r="O1090" s="41" t="s">
        <v>269</v>
      </c>
      <c r="P1090" t="s">
        <v>1325</v>
      </c>
      <c r="Q1090" s="285"/>
      <c r="R1090" s="313"/>
      <c r="S1090" s="63"/>
      <c r="T1090" s="303"/>
      <c r="U1090"/>
      <c r="V1090"/>
      <c r="W1090"/>
      <c r="X1090"/>
      <c r="Y1090" s="275" t="s">
        <v>269</v>
      </c>
      <c r="AA1090" s="313" t="s">
        <v>269</v>
      </c>
      <c r="AB1090">
        <v>2900</v>
      </c>
      <c r="AC1090" t="s">
        <v>4102</v>
      </c>
      <c r="AD1090" s="313" t="s">
        <v>5659</v>
      </c>
    </row>
    <row r="1091" spans="2:30">
      <c r="B1091" s="26"/>
      <c r="C1091" s="64" t="s">
        <v>1241</v>
      </c>
      <c r="D1091" s="64" t="s">
        <v>2025</v>
      </c>
      <c r="E1091" s="313">
        <v>4.625</v>
      </c>
      <c r="F1091" s="313">
        <v>3.125</v>
      </c>
      <c r="G1091" s="313">
        <v>1.75</v>
      </c>
      <c r="H1091" s="313">
        <v>8.125</v>
      </c>
      <c r="I1091" s="313">
        <v>6.625</v>
      </c>
      <c r="J1091" s="47" t="s">
        <v>318</v>
      </c>
      <c r="K1091" s="313">
        <v>33</v>
      </c>
      <c r="L1091" s="313">
        <v>27.25</v>
      </c>
      <c r="M1091" s="313">
        <v>16</v>
      </c>
      <c r="N1091" s="313">
        <v>2901</v>
      </c>
      <c r="O1091" s="47" t="s">
        <v>269</v>
      </c>
      <c r="P1091" t="s">
        <v>1325</v>
      </c>
      <c r="Q1091" s="286"/>
      <c r="R1091" s="313"/>
      <c r="S1091" s="64"/>
      <c r="T1091" s="302"/>
      <c r="U1091"/>
      <c r="V1091"/>
      <c r="W1091"/>
      <c r="X1091"/>
      <c r="Y1091" s="275" t="s">
        <v>269</v>
      </c>
      <c r="AA1091" s="313" t="s">
        <v>269</v>
      </c>
      <c r="AB1091">
        <v>2901</v>
      </c>
      <c r="AC1091" t="s">
        <v>4102</v>
      </c>
      <c r="AD1091" s="313" t="s">
        <v>5659</v>
      </c>
    </row>
    <row r="1092" spans="2:30">
      <c r="B1092" s="26"/>
      <c r="C1092" s="63" t="s">
        <v>1242</v>
      </c>
      <c r="D1092" s="63" t="s">
        <v>94</v>
      </c>
      <c r="E1092" s="313">
        <v>4.625</v>
      </c>
      <c r="F1092" s="313">
        <v>3.125</v>
      </c>
      <c r="G1092" s="313">
        <v>1.75</v>
      </c>
      <c r="H1092" s="313">
        <v>8.125</v>
      </c>
      <c r="I1092" s="313">
        <v>6.625</v>
      </c>
      <c r="J1092" s="41" t="s">
        <v>318</v>
      </c>
      <c r="K1092" s="313">
        <v>33</v>
      </c>
      <c r="L1092" s="313">
        <v>27.25</v>
      </c>
      <c r="M1092" s="313">
        <v>16</v>
      </c>
      <c r="N1092" s="313">
        <v>2901</v>
      </c>
      <c r="O1092" s="41" t="s">
        <v>269</v>
      </c>
      <c r="P1092" t="s">
        <v>1325</v>
      </c>
      <c r="Q1092" s="285"/>
      <c r="R1092" s="313"/>
      <c r="S1092" s="63"/>
      <c r="T1092" s="303"/>
      <c r="U1092"/>
      <c r="V1092"/>
      <c r="W1092"/>
      <c r="X1092"/>
      <c r="Y1092" s="275" t="s">
        <v>269</v>
      </c>
      <c r="AA1092" s="313" t="s">
        <v>269</v>
      </c>
      <c r="AB1092">
        <v>2901</v>
      </c>
      <c r="AC1092" t="s">
        <v>4102</v>
      </c>
      <c r="AD1092" s="313" t="s">
        <v>5659</v>
      </c>
    </row>
    <row r="1093" spans="2:30">
      <c r="B1093" s="26"/>
      <c r="C1093" s="64" t="s">
        <v>1243</v>
      </c>
      <c r="D1093" s="64" t="s">
        <v>2025</v>
      </c>
      <c r="E1093" s="313">
        <v>5</v>
      </c>
      <c r="F1093" s="313">
        <v>3.5</v>
      </c>
      <c r="G1093" s="313">
        <v>1.875</v>
      </c>
      <c r="H1093" s="313">
        <v>8.75</v>
      </c>
      <c r="I1093" s="313">
        <v>7.25</v>
      </c>
      <c r="J1093" s="47" t="s">
        <v>318</v>
      </c>
      <c r="K1093" s="313">
        <v>44.75</v>
      </c>
      <c r="L1093" s="313">
        <v>29.5</v>
      </c>
      <c r="M1093" s="313">
        <v>20</v>
      </c>
      <c r="N1093" s="313">
        <v>2902</v>
      </c>
      <c r="O1093" s="47" t="s">
        <v>269</v>
      </c>
      <c r="P1093" t="s">
        <v>1325</v>
      </c>
      <c r="Q1093" s="286"/>
      <c r="R1093" s="313"/>
      <c r="S1093" s="64"/>
      <c r="T1093" s="302"/>
      <c r="U1093"/>
      <c r="V1093"/>
      <c r="W1093"/>
      <c r="X1093"/>
      <c r="Y1093" s="275" t="s">
        <v>269</v>
      </c>
      <c r="AA1093" s="313" t="s">
        <v>269</v>
      </c>
      <c r="AB1093">
        <v>2902</v>
      </c>
      <c r="AC1093" t="s">
        <v>4102</v>
      </c>
      <c r="AD1093" s="313" t="s">
        <v>5659</v>
      </c>
    </row>
    <row r="1094" spans="2:30">
      <c r="B1094" s="26"/>
      <c r="C1094" s="63" t="s">
        <v>1244</v>
      </c>
      <c r="D1094" s="63" t="s">
        <v>94</v>
      </c>
      <c r="E1094" s="313">
        <v>5</v>
      </c>
      <c r="F1094" s="313">
        <v>3.5</v>
      </c>
      <c r="G1094" s="313">
        <v>1.875</v>
      </c>
      <c r="H1094" s="313">
        <v>8.75</v>
      </c>
      <c r="I1094" s="313">
        <v>7.25</v>
      </c>
      <c r="J1094" s="41" t="s">
        <v>318</v>
      </c>
      <c r="K1094" s="313">
        <v>44.75</v>
      </c>
      <c r="L1094" s="313">
        <v>29.5</v>
      </c>
      <c r="M1094" s="313">
        <v>20</v>
      </c>
      <c r="N1094" s="313">
        <v>2902</v>
      </c>
      <c r="O1094" s="41" t="s">
        <v>269</v>
      </c>
      <c r="P1094" t="s">
        <v>1325</v>
      </c>
      <c r="Q1094" s="285"/>
      <c r="R1094" s="313"/>
      <c r="S1094" s="63"/>
      <c r="T1094" s="303"/>
      <c r="U1094"/>
      <c r="V1094"/>
      <c r="W1094"/>
      <c r="X1094"/>
      <c r="Y1094" s="275" t="s">
        <v>269</v>
      </c>
      <c r="AA1094" s="313" t="s">
        <v>269</v>
      </c>
      <c r="AB1094">
        <v>2902</v>
      </c>
      <c r="AC1094" t="s">
        <v>4102</v>
      </c>
      <c r="AD1094" s="313" t="s">
        <v>5659</v>
      </c>
    </row>
    <row r="1095" spans="2:30">
      <c r="B1095" s="26"/>
      <c r="C1095" s="64" t="s">
        <v>2310</v>
      </c>
      <c r="D1095" s="64" t="s">
        <v>2025</v>
      </c>
      <c r="E1095" s="313">
        <v>5</v>
      </c>
      <c r="F1095" s="313">
        <v>3.5</v>
      </c>
      <c r="G1095" s="313">
        <v>1.875</v>
      </c>
      <c r="H1095" s="313">
        <v>8.75</v>
      </c>
      <c r="I1095" s="313">
        <v>7.25</v>
      </c>
      <c r="J1095" s="47"/>
      <c r="K1095" s="313">
        <v>8.75</v>
      </c>
      <c r="L1095" s="313">
        <v>7.25</v>
      </c>
      <c r="M1095" s="313">
        <v>1</v>
      </c>
      <c r="N1095" s="313">
        <v>2902</v>
      </c>
      <c r="O1095" s="47" t="s">
        <v>1338</v>
      </c>
      <c r="P1095"/>
      <c r="Q1095" s="286"/>
      <c r="R1095" s="313"/>
      <c r="S1095" s="64"/>
      <c r="T1095" s="302"/>
      <c r="U1095"/>
      <c r="V1095"/>
      <c r="W1095"/>
      <c r="X1095"/>
      <c r="Y1095" s="275" t="s">
        <v>1338</v>
      </c>
      <c r="AA1095" s="313" t="s">
        <v>1338</v>
      </c>
      <c r="AB1095">
        <v>2902</v>
      </c>
      <c r="AC1095" t="s">
        <v>4102</v>
      </c>
      <c r="AD1095" s="313" t="s">
        <v>5659</v>
      </c>
    </row>
    <row r="1096" spans="2:30">
      <c r="B1096" s="26"/>
      <c r="C1096" s="63" t="s">
        <v>2311</v>
      </c>
      <c r="D1096" s="63" t="s">
        <v>94</v>
      </c>
      <c r="E1096" s="313">
        <v>5</v>
      </c>
      <c r="F1096" s="313">
        <v>3.5</v>
      </c>
      <c r="G1096" s="313">
        <v>1.875</v>
      </c>
      <c r="H1096" s="313">
        <v>8.75</v>
      </c>
      <c r="I1096" s="313">
        <v>7.25</v>
      </c>
      <c r="J1096" s="41"/>
      <c r="K1096" s="313">
        <v>8.75</v>
      </c>
      <c r="L1096" s="313">
        <v>7.25</v>
      </c>
      <c r="M1096" s="313">
        <v>1</v>
      </c>
      <c r="N1096" s="313">
        <v>2902</v>
      </c>
      <c r="O1096" s="41" t="s">
        <v>1338</v>
      </c>
      <c r="P1096"/>
      <c r="Q1096" s="285"/>
      <c r="R1096" s="313"/>
      <c r="S1096" s="63"/>
      <c r="T1096" s="303"/>
      <c r="U1096"/>
      <c r="V1096"/>
      <c r="W1096"/>
      <c r="X1096"/>
      <c r="Y1096" s="275" t="s">
        <v>1338</v>
      </c>
      <c r="AA1096" s="313" t="s">
        <v>1338</v>
      </c>
      <c r="AB1096">
        <v>2902</v>
      </c>
      <c r="AC1096" t="s">
        <v>4102</v>
      </c>
      <c r="AD1096" s="313" t="s">
        <v>5659</v>
      </c>
    </row>
    <row r="1097" spans="2:30">
      <c r="B1097" s="26"/>
      <c r="C1097" s="64" t="s">
        <v>1245</v>
      </c>
      <c r="D1097" s="64" t="s">
        <v>2025</v>
      </c>
      <c r="E1097" s="313">
        <v>5.5</v>
      </c>
      <c r="F1097" s="313">
        <v>3.875</v>
      </c>
      <c r="G1097" s="313">
        <v>1.9379999999999999</v>
      </c>
      <c r="H1097" s="313">
        <v>9.3759999999999994</v>
      </c>
      <c r="I1097" s="313">
        <v>7.7509999999999994</v>
      </c>
      <c r="J1097" s="47" t="s">
        <v>318</v>
      </c>
      <c r="K1097" s="313">
        <v>38.25</v>
      </c>
      <c r="L1097" s="313">
        <v>31.375</v>
      </c>
      <c r="M1097" s="313">
        <v>16</v>
      </c>
      <c r="N1097" s="313">
        <v>2903</v>
      </c>
      <c r="O1097" s="47" t="s">
        <v>269</v>
      </c>
      <c r="P1097" t="s">
        <v>1325</v>
      </c>
      <c r="Q1097" s="286"/>
      <c r="R1097" s="313"/>
      <c r="S1097" s="64"/>
      <c r="T1097" s="302"/>
      <c r="U1097"/>
      <c r="V1097"/>
      <c r="W1097"/>
      <c r="X1097"/>
      <c r="Y1097" s="275" t="s">
        <v>269</v>
      </c>
      <c r="AA1097" s="313" t="s">
        <v>269</v>
      </c>
      <c r="AB1097">
        <v>2903</v>
      </c>
      <c r="AC1097" t="s">
        <v>4102</v>
      </c>
      <c r="AD1097" s="313" t="s">
        <v>5659</v>
      </c>
    </row>
    <row r="1098" spans="2:30">
      <c r="B1098" s="26"/>
      <c r="C1098" s="63" t="s">
        <v>1246</v>
      </c>
      <c r="D1098" s="63" t="s">
        <v>94</v>
      </c>
      <c r="E1098" s="313">
        <v>5.5</v>
      </c>
      <c r="F1098" s="313">
        <v>3.875</v>
      </c>
      <c r="G1098" s="313">
        <v>1.9379999999999999</v>
      </c>
      <c r="H1098" s="313">
        <v>9.3759999999999994</v>
      </c>
      <c r="I1098" s="313">
        <v>7.7509999999999994</v>
      </c>
      <c r="J1098" s="41" t="s">
        <v>318</v>
      </c>
      <c r="K1098" s="313">
        <v>38.25</v>
      </c>
      <c r="L1098" s="313">
        <v>31.375</v>
      </c>
      <c r="M1098" s="313">
        <v>16</v>
      </c>
      <c r="N1098" s="313">
        <v>2903</v>
      </c>
      <c r="O1098" s="41" t="s">
        <v>269</v>
      </c>
      <c r="P1098" t="s">
        <v>1325</v>
      </c>
      <c r="Q1098" s="285"/>
      <c r="R1098" s="313"/>
      <c r="S1098" s="63"/>
      <c r="T1098" s="303"/>
      <c r="U1098"/>
      <c r="V1098"/>
      <c r="W1098"/>
      <c r="X1098"/>
      <c r="Y1098" s="275" t="s">
        <v>269</v>
      </c>
      <c r="AA1098" s="313" t="s">
        <v>269</v>
      </c>
      <c r="AB1098">
        <v>2903</v>
      </c>
      <c r="AC1098" t="s">
        <v>4102</v>
      </c>
      <c r="AD1098" s="313" t="s">
        <v>5659</v>
      </c>
    </row>
    <row r="1099" spans="2:30">
      <c r="B1099" s="26"/>
      <c r="C1099" s="64" t="s">
        <v>1247</v>
      </c>
      <c r="D1099" s="64" t="s">
        <v>2025</v>
      </c>
      <c r="E1099" s="313">
        <v>6</v>
      </c>
      <c r="F1099" s="313">
        <v>4.25</v>
      </c>
      <c r="G1099" s="313">
        <v>2.1880000000000002</v>
      </c>
      <c r="H1099" s="313">
        <v>10.376000000000001</v>
      </c>
      <c r="I1099" s="313">
        <v>8.6260000000000012</v>
      </c>
      <c r="J1099" s="47" t="s">
        <v>318</v>
      </c>
      <c r="K1099" s="313">
        <v>42</v>
      </c>
      <c r="L1099" s="313">
        <v>26.5</v>
      </c>
      <c r="M1099" s="313">
        <v>12</v>
      </c>
      <c r="N1099" s="313">
        <v>2904</v>
      </c>
      <c r="O1099" s="47" t="s">
        <v>269</v>
      </c>
      <c r="P1099" t="s">
        <v>1325</v>
      </c>
      <c r="Q1099" s="286"/>
      <c r="R1099" s="313"/>
      <c r="S1099" s="64"/>
      <c r="T1099" s="302"/>
      <c r="U1099"/>
      <c r="V1099"/>
      <c r="W1099"/>
      <c r="X1099"/>
      <c r="Y1099" s="275" t="s">
        <v>269</v>
      </c>
      <c r="AA1099" s="313" t="s">
        <v>269</v>
      </c>
      <c r="AB1099">
        <v>2904</v>
      </c>
      <c r="AC1099" t="s">
        <v>4102</v>
      </c>
      <c r="AD1099" s="313" t="s">
        <v>5659</v>
      </c>
    </row>
    <row r="1100" spans="2:30">
      <c r="B1100" s="26"/>
      <c r="C1100" s="63" t="s">
        <v>1248</v>
      </c>
      <c r="D1100" s="63" t="s">
        <v>94</v>
      </c>
      <c r="E1100" s="313">
        <v>6</v>
      </c>
      <c r="F1100" s="313">
        <v>4.25</v>
      </c>
      <c r="G1100" s="313">
        <v>2.1880000000000002</v>
      </c>
      <c r="H1100" s="313">
        <v>10.376000000000001</v>
      </c>
      <c r="I1100" s="313">
        <v>8.6260000000000012</v>
      </c>
      <c r="J1100" s="41" t="s">
        <v>318</v>
      </c>
      <c r="K1100" s="313">
        <v>42</v>
      </c>
      <c r="L1100" s="313">
        <v>26.5</v>
      </c>
      <c r="M1100" s="313">
        <v>12</v>
      </c>
      <c r="N1100" s="313">
        <v>2904</v>
      </c>
      <c r="O1100" s="41" t="s">
        <v>269</v>
      </c>
      <c r="P1100" t="s">
        <v>1325</v>
      </c>
      <c r="Q1100" s="285"/>
      <c r="R1100" s="313"/>
      <c r="S1100" s="63"/>
      <c r="T1100" s="303"/>
      <c r="U1100"/>
      <c r="V1100"/>
      <c r="W1100"/>
      <c r="X1100"/>
      <c r="Y1100" s="275" t="s">
        <v>269</v>
      </c>
      <c r="AA1100" s="313" t="s">
        <v>269</v>
      </c>
      <c r="AB1100">
        <v>2904</v>
      </c>
      <c r="AC1100" t="s">
        <v>4102</v>
      </c>
      <c r="AD1100" s="313" t="s">
        <v>5659</v>
      </c>
    </row>
    <row r="1101" spans="2:30">
      <c r="B1101" s="26"/>
      <c r="C1101" s="64" t="s">
        <v>1249</v>
      </c>
      <c r="D1101" s="64" t="s">
        <v>2025</v>
      </c>
      <c r="E1101" s="313">
        <v>6.75</v>
      </c>
      <c r="F1101" s="313">
        <v>4.625</v>
      </c>
      <c r="G1101" s="313">
        <v>2.5</v>
      </c>
      <c r="H1101" s="313">
        <v>11.75</v>
      </c>
      <c r="I1101" s="313">
        <v>9.625</v>
      </c>
      <c r="J1101" s="47" t="s">
        <v>318</v>
      </c>
      <c r="K1101" s="313">
        <v>47.5</v>
      </c>
      <c r="L1101" s="313">
        <v>29.5</v>
      </c>
      <c r="M1101" s="313">
        <v>12</v>
      </c>
      <c r="N1101" s="313">
        <v>2905</v>
      </c>
      <c r="O1101" s="47" t="s">
        <v>269</v>
      </c>
      <c r="P1101" t="s">
        <v>1325</v>
      </c>
      <c r="Q1101" s="286"/>
      <c r="R1101" s="313"/>
      <c r="S1101" s="64"/>
      <c r="T1101" s="302"/>
      <c r="U1101"/>
      <c r="V1101"/>
      <c r="W1101"/>
      <c r="X1101"/>
      <c r="Y1101" s="275" t="s">
        <v>269</v>
      </c>
      <c r="AA1101" s="313" t="s">
        <v>269</v>
      </c>
      <c r="AB1101">
        <v>2905</v>
      </c>
      <c r="AC1101" t="s">
        <v>4102</v>
      </c>
      <c r="AD1101" s="313" t="s">
        <v>5659</v>
      </c>
    </row>
    <row r="1102" spans="2:30">
      <c r="B1102" s="26"/>
      <c r="C1102" s="63" t="s">
        <v>1250</v>
      </c>
      <c r="D1102" s="63" t="s">
        <v>94</v>
      </c>
      <c r="E1102" s="313">
        <v>6.75</v>
      </c>
      <c r="F1102" s="313">
        <v>4.625</v>
      </c>
      <c r="G1102" s="313">
        <v>2.5</v>
      </c>
      <c r="H1102" s="313">
        <v>11.75</v>
      </c>
      <c r="I1102" s="313">
        <v>9.625</v>
      </c>
      <c r="J1102" s="41" t="s">
        <v>318</v>
      </c>
      <c r="K1102" s="313">
        <v>47.5</v>
      </c>
      <c r="L1102" s="313">
        <v>29.5</v>
      </c>
      <c r="M1102" s="313">
        <v>12</v>
      </c>
      <c r="N1102" s="313">
        <v>2905</v>
      </c>
      <c r="O1102" s="41" t="s">
        <v>269</v>
      </c>
      <c r="P1102" t="s">
        <v>1325</v>
      </c>
      <c r="Q1102" s="285"/>
      <c r="R1102" s="313"/>
      <c r="S1102" s="63"/>
      <c r="T1102" s="303"/>
      <c r="U1102"/>
      <c r="V1102"/>
      <c r="W1102"/>
      <c r="X1102"/>
      <c r="Y1102" s="275" t="s">
        <v>269</v>
      </c>
      <c r="AA1102" s="313" t="s">
        <v>269</v>
      </c>
      <c r="AB1102">
        <v>2905</v>
      </c>
      <c r="AC1102" t="s">
        <v>4102</v>
      </c>
      <c r="AD1102" s="313" t="s">
        <v>5659</v>
      </c>
    </row>
    <row r="1103" spans="2:30">
      <c r="B1103" s="26"/>
      <c r="C1103" s="64" t="s">
        <v>2086</v>
      </c>
      <c r="D1103" s="64" t="s">
        <v>2025</v>
      </c>
      <c r="E1103" s="313">
        <v>6.75</v>
      </c>
      <c r="F1103" s="313">
        <v>4.625</v>
      </c>
      <c r="G1103" s="313">
        <v>2.5</v>
      </c>
      <c r="H1103" s="313">
        <v>11.75</v>
      </c>
      <c r="I1103" s="313">
        <v>9.625</v>
      </c>
      <c r="J1103" s="47" t="s">
        <v>302</v>
      </c>
      <c r="K1103" s="313">
        <v>23.875</v>
      </c>
      <c r="L1103" s="313">
        <v>19.445</v>
      </c>
      <c r="M1103" s="313">
        <v>4</v>
      </c>
      <c r="N1103" s="313">
        <v>2905</v>
      </c>
      <c r="O1103" s="47" t="s">
        <v>1351</v>
      </c>
      <c r="P1103" t="s">
        <v>2084</v>
      </c>
      <c r="Q1103" s="286"/>
      <c r="R1103" s="313"/>
      <c r="S1103" s="64"/>
      <c r="T1103" s="302"/>
      <c r="U1103"/>
      <c r="V1103"/>
      <c r="W1103"/>
      <c r="X1103"/>
      <c r="Y1103" s="275" t="s">
        <v>1351</v>
      </c>
      <c r="AA1103" s="313" t="s">
        <v>1351</v>
      </c>
      <c r="AB1103">
        <v>2905</v>
      </c>
      <c r="AC1103" t="s">
        <v>4102</v>
      </c>
      <c r="AD1103" s="313" t="s">
        <v>5659</v>
      </c>
    </row>
    <row r="1104" spans="2:30">
      <c r="B1104" s="26"/>
      <c r="C1104" s="63" t="s">
        <v>1251</v>
      </c>
      <c r="D1104" s="63" t="s">
        <v>2025</v>
      </c>
      <c r="E1104" s="313">
        <v>8.25</v>
      </c>
      <c r="F1104" s="313">
        <v>5.75</v>
      </c>
      <c r="G1104" s="313">
        <v>3</v>
      </c>
      <c r="H1104" s="313">
        <v>14.25</v>
      </c>
      <c r="I1104" s="313">
        <v>11.75</v>
      </c>
      <c r="J1104" s="41" t="s">
        <v>318</v>
      </c>
      <c r="K1104" s="313">
        <v>43.25</v>
      </c>
      <c r="L1104" s="313">
        <v>23.25</v>
      </c>
      <c r="M1104" s="313">
        <v>6</v>
      </c>
      <c r="N1104" s="313">
        <v>2906</v>
      </c>
      <c r="O1104" s="41" t="s">
        <v>269</v>
      </c>
      <c r="P1104" t="s">
        <v>1325</v>
      </c>
      <c r="Q1104" s="285"/>
      <c r="R1104" s="313"/>
      <c r="S1104" s="63"/>
      <c r="T1104" s="303"/>
      <c r="U1104"/>
      <c r="V1104"/>
      <c r="W1104"/>
      <c r="X1104"/>
      <c r="Y1104" s="275" t="s">
        <v>269</v>
      </c>
      <c r="AA1104" s="313" t="s">
        <v>269</v>
      </c>
      <c r="AB1104">
        <v>2906</v>
      </c>
      <c r="AC1104" t="s">
        <v>4102</v>
      </c>
      <c r="AD1104" s="313" t="s">
        <v>5659</v>
      </c>
    </row>
    <row r="1105" spans="2:30">
      <c r="B1105" s="26"/>
      <c r="C1105" s="64" t="s">
        <v>1252</v>
      </c>
      <c r="D1105" s="64" t="s">
        <v>94</v>
      </c>
      <c r="E1105" s="313">
        <v>8.25</v>
      </c>
      <c r="F1105" s="313">
        <v>5.75</v>
      </c>
      <c r="G1105" s="313">
        <v>3</v>
      </c>
      <c r="H1105" s="313">
        <v>14.25</v>
      </c>
      <c r="I1105" s="313">
        <v>11.75</v>
      </c>
      <c r="J1105" s="47" t="s">
        <v>318</v>
      </c>
      <c r="K1105" s="313">
        <v>43.25</v>
      </c>
      <c r="L1105" s="313">
        <v>23.25</v>
      </c>
      <c r="M1105" s="313">
        <v>6</v>
      </c>
      <c r="N1105" s="313">
        <v>2906</v>
      </c>
      <c r="O1105" s="47" t="s">
        <v>269</v>
      </c>
      <c r="P1105" t="s">
        <v>1325</v>
      </c>
      <c r="Q1105" s="286"/>
      <c r="R1105" s="313"/>
      <c r="S1105" s="64"/>
      <c r="T1105" s="302"/>
      <c r="U1105"/>
      <c r="V1105"/>
      <c r="W1105"/>
      <c r="X1105"/>
      <c r="Y1105" s="275" t="s">
        <v>269</v>
      </c>
      <c r="AA1105" s="313" t="s">
        <v>269</v>
      </c>
      <c r="AB1105">
        <v>2906</v>
      </c>
      <c r="AC1105" t="s">
        <v>4102</v>
      </c>
      <c r="AD1105" s="313" t="s">
        <v>5659</v>
      </c>
    </row>
    <row r="1106" spans="2:30">
      <c r="B1106" s="26"/>
      <c r="C1106" s="63" t="s">
        <v>1253</v>
      </c>
      <c r="D1106" s="63" t="s">
        <v>2025</v>
      </c>
      <c r="E1106" s="313">
        <v>7.5</v>
      </c>
      <c r="F1106" s="313">
        <v>5</v>
      </c>
      <c r="G1106" s="313">
        <v>2.75</v>
      </c>
      <c r="H1106" s="313">
        <v>13</v>
      </c>
      <c r="I1106" s="313">
        <v>10.5</v>
      </c>
      <c r="J1106" s="41" t="s">
        <v>318</v>
      </c>
      <c r="K1106" s="313">
        <v>44</v>
      </c>
      <c r="L1106" s="313">
        <v>32</v>
      </c>
      <c r="M1106" s="313">
        <v>10</v>
      </c>
      <c r="N1106" s="313">
        <v>2907</v>
      </c>
      <c r="O1106" s="41" t="s">
        <v>269</v>
      </c>
      <c r="P1106" t="s">
        <v>1325</v>
      </c>
      <c r="Q1106" s="285"/>
      <c r="R1106" s="313"/>
      <c r="S1106" s="63"/>
      <c r="T1106" s="303"/>
      <c r="U1106"/>
      <c r="V1106"/>
      <c r="W1106"/>
      <c r="X1106"/>
      <c r="Y1106" s="275" t="s">
        <v>269</v>
      </c>
      <c r="AA1106" s="313" t="s">
        <v>269</v>
      </c>
      <c r="AB1106">
        <v>2907</v>
      </c>
      <c r="AC1106" t="s">
        <v>4102</v>
      </c>
      <c r="AD1106" s="313" t="s">
        <v>5659</v>
      </c>
    </row>
    <row r="1107" spans="2:30">
      <c r="B1107" s="26"/>
      <c r="C1107" s="64" t="s">
        <v>1254</v>
      </c>
      <c r="D1107" s="64" t="s">
        <v>94</v>
      </c>
      <c r="E1107" s="313">
        <v>7.5</v>
      </c>
      <c r="F1107" s="313">
        <v>5</v>
      </c>
      <c r="G1107" s="313">
        <v>2.75</v>
      </c>
      <c r="H1107" s="313">
        <v>13</v>
      </c>
      <c r="I1107" s="313">
        <v>10.5</v>
      </c>
      <c r="J1107" s="47" t="s">
        <v>318</v>
      </c>
      <c r="K1107" s="313">
        <v>44</v>
      </c>
      <c r="L1107" s="313">
        <v>32</v>
      </c>
      <c r="M1107" s="313">
        <v>10</v>
      </c>
      <c r="N1107" s="313">
        <v>2907</v>
      </c>
      <c r="O1107" s="47" t="s">
        <v>269</v>
      </c>
      <c r="P1107" t="s">
        <v>1325</v>
      </c>
      <c r="Q1107" s="286"/>
      <c r="R1107" s="313"/>
      <c r="S1107" s="64"/>
      <c r="T1107" s="302"/>
      <c r="U1107"/>
      <c r="V1107"/>
      <c r="W1107"/>
      <c r="X1107"/>
      <c r="Y1107" s="275" t="s">
        <v>269</v>
      </c>
      <c r="AA1107" s="313" t="s">
        <v>269</v>
      </c>
      <c r="AB1107">
        <v>2907</v>
      </c>
      <c r="AC1107" t="s">
        <v>4102</v>
      </c>
      <c r="AD1107" s="313" t="s">
        <v>5659</v>
      </c>
    </row>
    <row r="1108" spans="2:30">
      <c r="B1108" s="26"/>
      <c r="C1108" s="63" t="s">
        <v>236</v>
      </c>
      <c r="D1108" s="63" t="s">
        <v>2025</v>
      </c>
      <c r="E1108" s="313">
        <v>3.4375</v>
      </c>
      <c r="F1108" s="313">
        <v>1.8125</v>
      </c>
      <c r="G1108" s="313">
        <v>0.75</v>
      </c>
      <c r="H1108" s="313">
        <v>4.9375</v>
      </c>
      <c r="I1108" s="313">
        <v>3.3125</v>
      </c>
      <c r="J1108" s="41" t="s">
        <v>302</v>
      </c>
      <c r="K1108" s="313">
        <v>9.875</v>
      </c>
      <c r="L1108" s="313">
        <v>6.625</v>
      </c>
      <c r="M1108" s="313">
        <v>4</v>
      </c>
      <c r="N1108" s="313">
        <v>2659</v>
      </c>
      <c r="O1108" s="41" t="s">
        <v>1338</v>
      </c>
      <c r="P1108"/>
      <c r="Q1108" s="285"/>
      <c r="R1108" s="313"/>
      <c r="S1108" s="63"/>
      <c r="T1108" s="303"/>
      <c r="U1108"/>
      <c r="V1108"/>
      <c r="W1108"/>
      <c r="X1108"/>
      <c r="Y1108" s="275" t="s">
        <v>1338</v>
      </c>
      <c r="AA1108" s="313" t="s">
        <v>1338</v>
      </c>
      <c r="AD1108" s="313"/>
    </row>
    <row r="1109" spans="2:30">
      <c r="B1109" s="26"/>
      <c r="C1109" s="64" t="s">
        <v>237</v>
      </c>
      <c r="D1109" s="64" t="s">
        <v>301</v>
      </c>
      <c r="E1109" s="313">
        <v>3.3125</v>
      </c>
      <c r="F1109" s="313">
        <v>1.6875</v>
      </c>
      <c r="G1109" s="313">
        <v>1.5625</v>
      </c>
      <c r="H1109" s="313">
        <v>6.4375</v>
      </c>
      <c r="I1109" s="313">
        <v>4.8125</v>
      </c>
      <c r="J1109" s="47" t="s">
        <v>302</v>
      </c>
      <c r="K1109" s="313">
        <v>12.875</v>
      </c>
      <c r="L1109" s="313">
        <v>9.625</v>
      </c>
      <c r="M1109" s="313">
        <v>4</v>
      </c>
      <c r="N1109" s="313">
        <v>2659</v>
      </c>
      <c r="O1109" s="47" t="s">
        <v>1338</v>
      </c>
      <c r="P1109"/>
      <c r="Q1109" s="286"/>
      <c r="R1109" s="313"/>
      <c r="S1109" s="64"/>
      <c r="T1109" s="302"/>
      <c r="U1109"/>
      <c r="V1109"/>
      <c r="W1109"/>
      <c r="X1109"/>
      <c r="Y1109" s="275" t="s">
        <v>1338</v>
      </c>
      <c r="AA1109" s="313" t="s">
        <v>1338</v>
      </c>
      <c r="AD1109" s="313"/>
    </row>
    <row r="1110" spans="2:30">
      <c r="B1110" s="26"/>
      <c r="C1110" s="63" t="s">
        <v>1255</v>
      </c>
      <c r="D1110" s="63" t="s">
        <v>2025</v>
      </c>
      <c r="E1110" s="313">
        <v>8.75</v>
      </c>
      <c r="F1110" s="313">
        <v>6.5</v>
      </c>
      <c r="G1110" s="313">
        <v>3.25</v>
      </c>
      <c r="H1110" s="313">
        <v>15.25</v>
      </c>
      <c r="I1110" s="313">
        <v>13</v>
      </c>
      <c r="J1110" s="41" t="s">
        <v>318</v>
      </c>
      <c r="K1110" s="313">
        <v>46.25</v>
      </c>
      <c r="L1110" s="313">
        <v>26.25</v>
      </c>
      <c r="M1110" s="313">
        <v>6</v>
      </c>
      <c r="N1110" s="313">
        <v>2908</v>
      </c>
      <c r="O1110" s="41" t="s">
        <v>269</v>
      </c>
      <c r="P1110" t="s">
        <v>1325</v>
      </c>
      <c r="Q1110" s="285"/>
      <c r="R1110" s="313"/>
      <c r="S1110" s="63"/>
      <c r="T1110" s="303"/>
      <c r="U1110"/>
      <c r="V1110"/>
      <c r="W1110"/>
      <c r="X1110"/>
      <c r="Y1110" s="275" t="s">
        <v>269</v>
      </c>
      <c r="AA1110" s="313" t="s">
        <v>269</v>
      </c>
      <c r="AB1110">
        <v>2908</v>
      </c>
      <c r="AC1110" t="s">
        <v>4102</v>
      </c>
      <c r="AD1110" s="313" t="s">
        <v>5659</v>
      </c>
    </row>
    <row r="1111" spans="2:30">
      <c r="B1111" s="26"/>
      <c r="C1111" s="64" t="s">
        <v>1256</v>
      </c>
      <c r="D1111" s="64" t="s">
        <v>94</v>
      </c>
      <c r="E1111" s="313">
        <v>8.75</v>
      </c>
      <c r="F1111" s="313">
        <v>6.5</v>
      </c>
      <c r="G1111" s="313">
        <v>3.25</v>
      </c>
      <c r="H1111" s="313">
        <v>15.25</v>
      </c>
      <c r="I1111" s="313">
        <v>13</v>
      </c>
      <c r="J1111" s="47" t="s">
        <v>318</v>
      </c>
      <c r="K1111" s="313">
        <v>46.25</v>
      </c>
      <c r="L1111" s="313">
        <v>26.25</v>
      </c>
      <c r="M1111" s="313">
        <v>6</v>
      </c>
      <c r="N1111" s="313">
        <v>2908</v>
      </c>
      <c r="O1111" s="47" t="s">
        <v>269</v>
      </c>
      <c r="P1111" t="s">
        <v>1325</v>
      </c>
      <c r="Q1111" s="286"/>
      <c r="R1111" s="313"/>
      <c r="S1111" s="64"/>
      <c r="T1111" s="302"/>
      <c r="U1111"/>
      <c r="V1111"/>
      <c r="W1111"/>
      <c r="X1111"/>
      <c r="Y1111" s="275" t="s">
        <v>269</v>
      </c>
      <c r="AA1111" s="313" t="s">
        <v>269</v>
      </c>
      <c r="AB1111">
        <v>2908</v>
      </c>
      <c r="AC1111" t="s">
        <v>4102</v>
      </c>
      <c r="AD1111" s="313" t="s">
        <v>5659</v>
      </c>
    </row>
    <row r="1112" spans="2:30">
      <c r="B1112" s="26"/>
      <c r="C1112" s="63" t="s">
        <v>284</v>
      </c>
      <c r="D1112" s="63" t="s">
        <v>2025</v>
      </c>
      <c r="E1112" s="313">
        <v>8.75</v>
      </c>
      <c r="F1112" s="313">
        <v>6.5</v>
      </c>
      <c r="G1112" s="313">
        <v>3.25</v>
      </c>
      <c r="H1112" s="313">
        <v>15.25</v>
      </c>
      <c r="I1112" s="313">
        <v>13</v>
      </c>
      <c r="J1112" s="41"/>
      <c r="K1112" s="313">
        <v>15.25</v>
      </c>
      <c r="L1112" s="313">
        <v>13</v>
      </c>
      <c r="M1112" s="313">
        <v>1</v>
      </c>
      <c r="N1112" s="313">
        <v>2908</v>
      </c>
      <c r="O1112" s="41" t="s">
        <v>1338</v>
      </c>
      <c r="P1112" t="s">
        <v>286</v>
      </c>
      <c r="Q1112" s="285"/>
      <c r="R1112" s="313"/>
      <c r="S1112" s="63"/>
      <c r="T1112" s="303"/>
      <c r="U1112"/>
      <c r="V1112"/>
      <c r="W1112"/>
      <c r="X1112"/>
      <c r="Y1112" s="275" t="s">
        <v>1338</v>
      </c>
      <c r="AA1112" s="313" t="s">
        <v>1338</v>
      </c>
      <c r="AB1112">
        <v>2908</v>
      </c>
      <c r="AC1112" t="s">
        <v>4102</v>
      </c>
      <c r="AD1112" s="313" t="s">
        <v>5659</v>
      </c>
    </row>
    <row r="1113" spans="2:30">
      <c r="B1113" s="26"/>
      <c r="C1113" s="64" t="s">
        <v>285</v>
      </c>
      <c r="D1113" s="64" t="s">
        <v>94</v>
      </c>
      <c r="E1113" s="313">
        <v>8.75</v>
      </c>
      <c r="F1113" s="313">
        <v>6.5</v>
      </c>
      <c r="G1113" s="313">
        <v>3.25</v>
      </c>
      <c r="H1113" s="313">
        <v>15.25</v>
      </c>
      <c r="I1113" s="313">
        <v>13</v>
      </c>
      <c r="J1113" s="47"/>
      <c r="K1113" s="313">
        <v>15.25</v>
      </c>
      <c r="L1113" s="313">
        <v>13</v>
      </c>
      <c r="M1113" s="313">
        <v>1</v>
      </c>
      <c r="N1113" s="313">
        <v>2908</v>
      </c>
      <c r="O1113" s="47" t="s">
        <v>1338</v>
      </c>
      <c r="P1113" t="s">
        <v>286</v>
      </c>
      <c r="Q1113" s="286"/>
      <c r="R1113" s="313"/>
      <c r="S1113" s="64"/>
      <c r="T1113" s="302"/>
      <c r="U1113"/>
      <c r="V1113"/>
      <c r="W1113"/>
      <c r="X1113"/>
      <c r="Y1113" s="275" t="s">
        <v>1338</v>
      </c>
      <c r="AA1113" s="313" t="s">
        <v>1338</v>
      </c>
      <c r="AB1113">
        <v>2908</v>
      </c>
      <c r="AC1113" t="s">
        <v>4102</v>
      </c>
      <c r="AD1113" s="313" t="s">
        <v>5659</v>
      </c>
    </row>
    <row r="1114" spans="2:30">
      <c r="B1114" s="26"/>
      <c r="C1114" s="63" t="s">
        <v>1257</v>
      </c>
      <c r="D1114" s="63" t="s">
        <v>2025</v>
      </c>
      <c r="E1114" s="313">
        <v>5</v>
      </c>
      <c r="F1114" s="313">
        <v>3.5</v>
      </c>
      <c r="G1114" s="313">
        <v>0.75</v>
      </c>
      <c r="H1114" s="313">
        <v>6.5</v>
      </c>
      <c r="I1114" s="313">
        <v>5</v>
      </c>
      <c r="J1114" s="41" t="s">
        <v>318</v>
      </c>
      <c r="K1114" s="313">
        <v>39.5</v>
      </c>
      <c r="L1114" s="313">
        <v>26</v>
      </c>
      <c r="M1114" s="313">
        <v>30</v>
      </c>
      <c r="N1114" s="313">
        <v>2909</v>
      </c>
      <c r="O1114" s="41" t="s">
        <v>269</v>
      </c>
      <c r="P1114" t="s">
        <v>1325</v>
      </c>
      <c r="Q1114" s="285"/>
      <c r="R1114" s="313"/>
      <c r="S1114" s="63"/>
      <c r="T1114" s="303"/>
      <c r="U1114"/>
      <c r="V1114"/>
      <c r="W1114"/>
      <c r="X1114"/>
      <c r="Y1114" s="275" t="s">
        <v>269</v>
      </c>
      <c r="AA1114" s="313" t="s">
        <v>269</v>
      </c>
      <c r="AB1114">
        <v>2909</v>
      </c>
      <c r="AC1114" t="s">
        <v>4102</v>
      </c>
      <c r="AD1114" s="313" t="s">
        <v>5659</v>
      </c>
    </row>
    <row r="1115" spans="2:30">
      <c r="B1115" s="26"/>
      <c r="C1115" s="64" t="s">
        <v>1258</v>
      </c>
      <c r="D1115" s="64" t="s">
        <v>94</v>
      </c>
      <c r="E1115" s="313">
        <v>5</v>
      </c>
      <c r="F1115" s="313">
        <v>3.5</v>
      </c>
      <c r="G1115" s="313">
        <v>0.75</v>
      </c>
      <c r="H1115" s="313">
        <v>6.5</v>
      </c>
      <c r="I1115" s="313">
        <v>5</v>
      </c>
      <c r="J1115" s="47" t="s">
        <v>318</v>
      </c>
      <c r="K1115" s="313">
        <v>39.5</v>
      </c>
      <c r="L1115" s="313">
        <v>26</v>
      </c>
      <c r="M1115" s="313">
        <v>30</v>
      </c>
      <c r="N1115" s="313">
        <v>2909</v>
      </c>
      <c r="O1115" s="47" t="s">
        <v>269</v>
      </c>
      <c r="P1115" t="s">
        <v>1325</v>
      </c>
      <c r="Q1115" s="286"/>
      <c r="R1115" s="313"/>
      <c r="S1115" s="64"/>
      <c r="T1115" s="302"/>
      <c r="U1115"/>
      <c r="V1115"/>
      <c r="W1115"/>
      <c r="X1115"/>
      <c r="Y1115" s="275" t="s">
        <v>269</v>
      </c>
      <c r="AA1115" s="313" t="s">
        <v>269</v>
      </c>
      <c r="AB1115">
        <v>2909</v>
      </c>
      <c r="AC1115" t="s">
        <v>4102</v>
      </c>
      <c r="AD1115" s="313" t="s">
        <v>5659</v>
      </c>
    </row>
    <row r="1116" spans="2:30">
      <c r="B1116" s="26"/>
      <c r="C1116" s="63" t="s">
        <v>2087</v>
      </c>
      <c r="D1116" s="63" t="s">
        <v>94</v>
      </c>
      <c r="E1116" s="313">
        <v>5</v>
      </c>
      <c r="F1116" s="313">
        <v>3.5</v>
      </c>
      <c r="G1116" s="313">
        <v>0.75</v>
      </c>
      <c r="H1116" s="313">
        <v>6.5</v>
      </c>
      <c r="I1116" s="313">
        <v>5</v>
      </c>
      <c r="J1116" s="41" t="s">
        <v>318</v>
      </c>
      <c r="K1116" s="313">
        <v>26</v>
      </c>
      <c r="L1116" s="313">
        <v>13.1875</v>
      </c>
      <c r="M1116" s="313">
        <v>10</v>
      </c>
      <c r="N1116" s="313">
        <v>2909</v>
      </c>
      <c r="O1116" s="41" t="s">
        <v>269</v>
      </c>
      <c r="P1116" t="s">
        <v>2084</v>
      </c>
      <c r="Q1116" s="285"/>
      <c r="R1116" s="313"/>
      <c r="S1116" s="63"/>
      <c r="T1116" s="303"/>
      <c r="U1116"/>
      <c r="V1116"/>
      <c r="W1116"/>
      <c r="X1116"/>
      <c r="Y1116" s="275" t="s">
        <v>269</v>
      </c>
      <c r="AA1116" s="313" t="s">
        <v>269</v>
      </c>
      <c r="AB1116">
        <v>2909</v>
      </c>
      <c r="AC1116" t="s">
        <v>4102</v>
      </c>
      <c r="AD1116" s="313" t="s">
        <v>5659</v>
      </c>
    </row>
    <row r="1117" spans="2:30">
      <c r="B1117" s="26"/>
      <c r="C1117" s="64" t="s">
        <v>238</v>
      </c>
      <c r="D1117" s="64" t="s">
        <v>2025</v>
      </c>
      <c r="E1117" s="313">
        <v>4.875</v>
      </c>
      <c r="F1117" s="313">
        <v>4.875</v>
      </c>
      <c r="G1117" s="313">
        <v>1.5</v>
      </c>
      <c r="H1117" s="313">
        <v>7.875</v>
      </c>
      <c r="I1117" s="313">
        <v>7.875</v>
      </c>
      <c r="J1117" s="47" t="s">
        <v>302</v>
      </c>
      <c r="K1117" s="313">
        <v>15.75</v>
      </c>
      <c r="L1117" s="313">
        <v>7.875</v>
      </c>
      <c r="M1117" s="313">
        <v>2</v>
      </c>
      <c r="N1117" s="313">
        <v>2662</v>
      </c>
      <c r="O1117" s="47" t="s">
        <v>1338</v>
      </c>
      <c r="P1117"/>
      <c r="Q1117" s="286"/>
      <c r="R1117" s="313"/>
      <c r="S1117" s="64"/>
      <c r="T1117" s="302"/>
      <c r="U1117"/>
      <c r="V1117"/>
      <c r="W1117"/>
      <c r="X1117"/>
      <c r="Y1117" s="275" t="s">
        <v>1338</v>
      </c>
      <c r="AA1117" s="313" t="s">
        <v>1338</v>
      </c>
      <c r="AD1117" s="313"/>
    </row>
    <row r="1118" spans="2:30">
      <c r="B1118" s="26"/>
      <c r="C1118" s="63" t="s">
        <v>239</v>
      </c>
      <c r="D1118" s="63" t="s">
        <v>301</v>
      </c>
      <c r="E1118" s="313">
        <v>4.75</v>
      </c>
      <c r="F1118" s="313">
        <v>4.75</v>
      </c>
      <c r="G1118" s="313">
        <v>0.75</v>
      </c>
      <c r="H1118" s="313">
        <v>6.25</v>
      </c>
      <c r="I1118" s="313">
        <v>6.25</v>
      </c>
      <c r="J1118" s="41" t="s">
        <v>302</v>
      </c>
      <c r="K1118" s="313">
        <v>12.5</v>
      </c>
      <c r="L1118" s="313">
        <v>6.25</v>
      </c>
      <c r="M1118" s="313">
        <v>2</v>
      </c>
      <c r="N1118" s="313">
        <v>2662</v>
      </c>
      <c r="O1118" s="41" t="s">
        <v>1338</v>
      </c>
      <c r="P1118"/>
      <c r="Q1118" s="285"/>
      <c r="R1118" s="313"/>
      <c r="S1118" s="63"/>
      <c r="T1118" s="303"/>
      <c r="U1118"/>
      <c r="V1118"/>
      <c r="W1118"/>
      <c r="X1118"/>
      <c r="Y1118" s="275" t="s">
        <v>1338</v>
      </c>
      <c r="AA1118" s="313" t="s">
        <v>1338</v>
      </c>
      <c r="AD1118" s="313"/>
    </row>
    <row r="1119" spans="2:30">
      <c r="B1119" s="26"/>
      <c r="C1119" s="64" t="s">
        <v>1259</v>
      </c>
      <c r="D1119" s="64" t="s">
        <v>2025</v>
      </c>
      <c r="E1119" s="313">
        <v>10</v>
      </c>
      <c r="F1119" s="313">
        <v>3.375</v>
      </c>
      <c r="G1119" s="313">
        <v>1.875</v>
      </c>
      <c r="H1119" s="313">
        <v>13.75</v>
      </c>
      <c r="I1119" s="313">
        <v>7.125</v>
      </c>
      <c r="J1119" s="47" t="s">
        <v>318</v>
      </c>
      <c r="K1119" s="313">
        <v>41.75</v>
      </c>
      <c r="L1119" s="313">
        <v>29</v>
      </c>
      <c r="M1119" s="313">
        <v>12</v>
      </c>
      <c r="N1119" s="313">
        <v>2910</v>
      </c>
      <c r="O1119" s="47" t="s">
        <v>269</v>
      </c>
      <c r="P1119" t="s">
        <v>1325</v>
      </c>
      <c r="Q1119" s="286"/>
      <c r="R1119" s="313"/>
      <c r="S1119" s="64"/>
      <c r="T1119" s="302"/>
      <c r="U1119"/>
      <c r="V1119"/>
      <c r="W1119"/>
      <c r="X1119"/>
      <c r="Y1119" s="275" t="s">
        <v>269</v>
      </c>
      <c r="AA1119" s="313" t="s">
        <v>269</v>
      </c>
      <c r="AB1119">
        <v>2910</v>
      </c>
      <c r="AC1119" t="s">
        <v>4102</v>
      </c>
      <c r="AD1119" s="313" t="s">
        <v>5659</v>
      </c>
    </row>
    <row r="1120" spans="2:30">
      <c r="B1120" s="26"/>
      <c r="C1120" s="63" t="s">
        <v>1260</v>
      </c>
      <c r="D1120" s="63" t="s">
        <v>94</v>
      </c>
      <c r="E1120" s="313">
        <v>10</v>
      </c>
      <c r="F1120" s="313">
        <v>3.375</v>
      </c>
      <c r="G1120" s="313">
        <v>1.875</v>
      </c>
      <c r="H1120" s="313">
        <v>13.75</v>
      </c>
      <c r="I1120" s="313">
        <v>7.125</v>
      </c>
      <c r="J1120" s="41" t="s">
        <v>318</v>
      </c>
      <c r="K1120" s="313">
        <v>41.75</v>
      </c>
      <c r="L1120" s="313">
        <v>29</v>
      </c>
      <c r="M1120" s="313">
        <v>12</v>
      </c>
      <c r="N1120" s="313">
        <v>2910</v>
      </c>
      <c r="O1120" s="41" t="s">
        <v>269</v>
      </c>
      <c r="P1120" t="s">
        <v>1325</v>
      </c>
      <c r="Q1120" s="285"/>
      <c r="R1120" s="313"/>
      <c r="S1120" s="63"/>
      <c r="T1120" s="303"/>
      <c r="U1120"/>
      <c r="V1120"/>
      <c r="W1120"/>
      <c r="X1120"/>
      <c r="Y1120" s="275" t="s">
        <v>269</v>
      </c>
      <c r="AA1120" s="313" t="s">
        <v>269</v>
      </c>
      <c r="AB1120">
        <v>2910</v>
      </c>
      <c r="AC1120" t="s">
        <v>4102</v>
      </c>
      <c r="AD1120" s="313" t="s">
        <v>5659</v>
      </c>
    </row>
    <row r="1121" spans="2:30">
      <c r="B1121" s="26"/>
      <c r="C1121" s="64" t="s">
        <v>1261</v>
      </c>
      <c r="D1121" s="64" t="s">
        <v>2025</v>
      </c>
      <c r="E1121" s="313">
        <v>10</v>
      </c>
      <c r="F1121" s="313">
        <v>4.5</v>
      </c>
      <c r="G1121" s="313">
        <v>2</v>
      </c>
      <c r="H1121" s="313">
        <v>14</v>
      </c>
      <c r="I1121" s="313">
        <v>8.5</v>
      </c>
      <c r="J1121" s="47" t="s">
        <v>318</v>
      </c>
      <c r="K1121" s="313">
        <v>28.25</v>
      </c>
      <c r="L1121" s="313">
        <v>26</v>
      </c>
      <c r="M1121" s="313">
        <v>6</v>
      </c>
      <c r="N1121" s="313">
        <v>2911</v>
      </c>
      <c r="O1121" s="47" t="s">
        <v>269</v>
      </c>
      <c r="P1121" t="s">
        <v>1325</v>
      </c>
      <c r="Q1121" s="286"/>
      <c r="R1121" s="313"/>
      <c r="S1121" s="64"/>
      <c r="T1121" s="302"/>
      <c r="U1121"/>
      <c r="V1121"/>
      <c r="W1121"/>
      <c r="X1121"/>
      <c r="Y1121" s="275" t="s">
        <v>269</v>
      </c>
      <c r="AA1121" s="313" t="s">
        <v>269</v>
      </c>
      <c r="AB1121">
        <v>2911</v>
      </c>
      <c r="AC1121" t="s">
        <v>4102</v>
      </c>
      <c r="AD1121" s="313" t="s">
        <v>5659</v>
      </c>
    </row>
    <row r="1122" spans="2:30">
      <c r="B1122" s="26"/>
      <c r="C1122" s="63" t="s">
        <v>1262</v>
      </c>
      <c r="D1122" s="63" t="s">
        <v>94</v>
      </c>
      <c r="E1122" s="313">
        <v>10</v>
      </c>
      <c r="F1122" s="313">
        <v>4.5</v>
      </c>
      <c r="G1122" s="313">
        <v>2</v>
      </c>
      <c r="H1122" s="313">
        <v>14</v>
      </c>
      <c r="I1122" s="313">
        <v>8.5</v>
      </c>
      <c r="J1122" s="41" t="s">
        <v>318</v>
      </c>
      <c r="K1122" s="313">
        <v>28.25</v>
      </c>
      <c r="L1122" s="313">
        <v>26</v>
      </c>
      <c r="M1122" s="313">
        <v>6</v>
      </c>
      <c r="N1122" s="313">
        <v>2911</v>
      </c>
      <c r="O1122" s="41" t="s">
        <v>269</v>
      </c>
      <c r="P1122" t="s">
        <v>1325</v>
      </c>
      <c r="Q1122" s="285"/>
      <c r="R1122" s="313"/>
      <c r="S1122" s="63"/>
      <c r="T1122" s="303"/>
      <c r="U1122"/>
      <c r="V1122"/>
      <c r="W1122"/>
      <c r="X1122"/>
      <c r="Y1122" s="275" t="s">
        <v>269</v>
      </c>
      <c r="AA1122" s="313" t="s">
        <v>269</v>
      </c>
      <c r="AB1122">
        <v>2911</v>
      </c>
      <c r="AC1122" t="s">
        <v>4102</v>
      </c>
      <c r="AD1122" s="313" t="s">
        <v>5659</v>
      </c>
    </row>
    <row r="1123" spans="2:30">
      <c r="B1123" s="26"/>
      <c r="C1123" s="64" t="s">
        <v>2088</v>
      </c>
      <c r="D1123" s="64" t="s">
        <v>94</v>
      </c>
      <c r="E1123" s="313">
        <v>11</v>
      </c>
      <c r="F1123" s="313">
        <v>3.375</v>
      </c>
      <c r="G1123" s="313">
        <v>1.875</v>
      </c>
      <c r="H1123" s="313">
        <v>14.75</v>
      </c>
      <c r="I1123" s="313">
        <v>7.125</v>
      </c>
      <c r="J1123" s="47" t="s">
        <v>318</v>
      </c>
      <c r="K1123" s="313">
        <v>14.75</v>
      </c>
      <c r="L1123" s="313">
        <v>29</v>
      </c>
      <c r="M1123" s="313">
        <v>4</v>
      </c>
      <c r="N1123" s="313">
        <v>2912</v>
      </c>
      <c r="O1123" s="47" t="s">
        <v>1351</v>
      </c>
      <c r="P1123" t="s">
        <v>2084</v>
      </c>
      <c r="Q1123" s="286"/>
      <c r="R1123" s="313"/>
      <c r="S1123" s="64"/>
      <c r="T1123" s="302"/>
      <c r="U1123"/>
      <c r="V1123"/>
      <c r="W1123"/>
      <c r="X1123"/>
      <c r="Y1123" s="275" t="s">
        <v>1351</v>
      </c>
      <c r="AA1123" s="313" t="s">
        <v>1351</v>
      </c>
      <c r="AB1123">
        <v>2912</v>
      </c>
      <c r="AC1123" t="s">
        <v>4102</v>
      </c>
      <c r="AD1123" s="313" t="s">
        <v>5659</v>
      </c>
    </row>
    <row r="1124" spans="2:30">
      <c r="B1124" s="26"/>
      <c r="C1124" s="63" t="s">
        <v>1265</v>
      </c>
      <c r="D1124" s="63" t="s">
        <v>2025</v>
      </c>
      <c r="E1124" s="313">
        <v>9</v>
      </c>
      <c r="F1124" s="313">
        <v>7.75</v>
      </c>
      <c r="G1124" s="313">
        <v>2.125</v>
      </c>
      <c r="H1124" s="313">
        <v>13.25</v>
      </c>
      <c r="I1124" s="313">
        <v>12</v>
      </c>
      <c r="J1124" s="41" t="s">
        <v>318</v>
      </c>
      <c r="K1124" s="313">
        <v>39.75</v>
      </c>
      <c r="L1124" s="313">
        <v>24</v>
      </c>
      <c r="M1124" s="313">
        <v>6</v>
      </c>
      <c r="N1124" s="313">
        <v>2914</v>
      </c>
      <c r="O1124" s="41" t="s">
        <v>269</v>
      </c>
      <c r="P1124" t="s">
        <v>1325</v>
      </c>
      <c r="Q1124" s="285"/>
      <c r="R1124" s="313"/>
      <c r="S1124" s="63"/>
      <c r="T1124" s="303"/>
      <c r="U1124"/>
      <c r="V1124"/>
      <c r="W1124"/>
      <c r="X1124"/>
      <c r="Y1124" s="275" t="s">
        <v>269</v>
      </c>
      <c r="AA1124" s="313" t="s">
        <v>269</v>
      </c>
      <c r="AB1124">
        <v>2914</v>
      </c>
      <c r="AC1124" t="s">
        <v>4102</v>
      </c>
      <c r="AD1124" s="313" t="s">
        <v>5659</v>
      </c>
    </row>
    <row r="1125" spans="2:30">
      <c r="B1125" s="26"/>
      <c r="C1125" s="64" t="s">
        <v>1266</v>
      </c>
      <c r="D1125" s="64" t="s">
        <v>94</v>
      </c>
      <c r="E1125" s="313">
        <v>9</v>
      </c>
      <c r="F1125" s="313">
        <v>7.75</v>
      </c>
      <c r="G1125" s="313">
        <v>2.125</v>
      </c>
      <c r="H1125" s="313">
        <v>13.25</v>
      </c>
      <c r="I1125" s="313">
        <v>12</v>
      </c>
      <c r="J1125" s="47" t="s">
        <v>318</v>
      </c>
      <c r="K1125" s="313">
        <v>39.75</v>
      </c>
      <c r="L1125" s="313">
        <v>24</v>
      </c>
      <c r="M1125" s="313">
        <v>6</v>
      </c>
      <c r="N1125" s="313">
        <v>2914</v>
      </c>
      <c r="O1125" s="47" t="s">
        <v>269</v>
      </c>
      <c r="P1125" t="s">
        <v>1325</v>
      </c>
      <c r="Q1125" s="286"/>
      <c r="R1125" s="313"/>
      <c r="S1125" s="64"/>
      <c r="T1125" s="302"/>
      <c r="U1125"/>
      <c r="V1125"/>
      <c r="W1125"/>
      <c r="X1125"/>
      <c r="Y1125" s="275" t="s">
        <v>269</v>
      </c>
      <c r="AA1125" s="313" t="s">
        <v>269</v>
      </c>
      <c r="AB1125">
        <v>2914</v>
      </c>
      <c r="AC1125" t="s">
        <v>4102</v>
      </c>
      <c r="AD1125" s="313" t="s">
        <v>5659</v>
      </c>
    </row>
    <row r="1126" spans="2:30">
      <c r="B1126" s="26"/>
      <c r="C1126" s="63" t="s">
        <v>1267</v>
      </c>
      <c r="D1126" s="63" t="s">
        <v>2025</v>
      </c>
      <c r="E1126" s="313">
        <v>11.125</v>
      </c>
      <c r="F1126" s="313">
        <v>8.625</v>
      </c>
      <c r="G1126" s="313">
        <v>2.5</v>
      </c>
      <c r="H1126" s="313">
        <v>16.125</v>
      </c>
      <c r="I1126" s="313">
        <v>13.625</v>
      </c>
      <c r="J1126" s="41" t="s">
        <v>318</v>
      </c>
      <c r="K1126" s="313">
        <v>32.5</v>
      </c>
      <c r="L1126" s="313">
        <v>27.5</v>
      </c>
      <c r="M1126" s="313">
        <v>4</v>
      </c>
      <c r="N1126" s="313">
        <v>2915</v>
      </c>
      <c r="O1126" s="41" t="s">
        <v>269</v>
      </c>
      <c r="P1126" t="s">
        <v>1325</v>
      </c>
      <c r="Q1126" s="285"/>
      <c r="R1126" s="313"/>
      <c r="S1126" s="63"/>
      <c r="T1126" s="303"/>
      <c r="U1126"/>
      <c r="V1126"/>
      <c r="W1126"/>
      <c r="X1126"/>
      <c r="Y1126" s="275" t="s">
        <v>269</v>
      </c>
      <c r="AA1126" s="313" t="s">
        <v>269</v>
      </c>
      <c r="AB1126">
        <v>2915</v>
      </c>
      <c r="AC1126" t="s">
        <v>4102</v>
      </c>
      <c r="AD1126" s="313" t="s">
        <v>5659</v>
      </c>
    </row>
    <row r="1127" spans="2:30">
      <c r="B1127" s="26"/>
      <c r="C1127" s="64" t="s">
        <v>1268</v>
      </c>
      <c r="D1127" s="64" t="s">
        <v>94</v>
      </c>
      <c r="E1127" s="313">
        <v>11.125</v>
      </c>
      <c r="F1127" s="313">
        <v>8.625</v>
      </c>
      <c r="G1127" s="313">
        <v>2.5</v>
      </c>
      <c r="H1127" s="313">
        <v>16.125</v>
      </c>
      <c r="I1127" s="313">
        <v>13.625</v>
      </c>
      <c r="J1127" s="47" t="s">
        <v>318</v>
      </c>
      <c r="K1127" s="313">
        <v>32.5</v>
      </c>
      <c r="L1127" s="313">
        <v>27.5</v>
      </c>
      <c r="M1127" s="313">
        <v>4</v>
      </c>
      <c r="N1127" s="313">
        <v>2915</v>
      </c>
      <c r="O1127" s="47" t="s">
        <v>269</v>
      </c>
      <c r="P1127" t="s">
        <v>1325</v>
      </c>
      <c r="Q1127" s="286"/>
      <c r="R1127" s="313"/>
      <c r="S1127" s="64"/>
      <c r="T1127" s="302"/>
      <c r="U1127"/>
      <c r="V1127"/>
      <c r="W1127"/>
      <c r="X1127"/>
      <c r="Y1127" s="275" t="s">
        <v>269</v>
      </c>
      <c r="AA1127" s="313" t="s">
        <v>269</v>
      </c>
      <c r="AB1127">
        <v>2915</v>
      </c>
      <c r="AC1127" t="s">
        <v>4102</v>
      </c>
      <c r="AD1127" s="313" t="s">
        <v>5659</v>
      </c>
    </row>
    <row r="1128" spans="2:30">
      <c r="B1128" s="26"/>
      <c r="C1128" s="63" t="s">
        <v>2090</v>
      </c>
      <c r="D1128" s="63" t="s">
        <v>2025</v>
      </c>
      <c r="E1128" s="313">
        <v>11.125</v>
      </c>
      <c r="F1128" s="313">
        <v>8.625</v>
      </c>
      <c r="G1128" s="313">
        <v>2.5</v>
      </c>
      <c r="H1128" s="313">
        <v>16.125</v>
      </c>
      <c r="I1128" s="313">
        <v>13.625</v>
      </c>
      <c r="J1128" s="41" t="s">
        <v>302</v>
      </c>
      <c r="K1128" s="313">
        <v>16.75</v>
      </c>
      <c r="L1128" s="313">
        <v>13.625</v>
      </c>
      <c r="M1128" s="313">
        <v>1</v>
      </c>
      <c r="N1128" s="313">
        <v>2915</v>
      </c>
      <c r="O1128" s="41" t="s">
        <v>1351</v>
      </c>
      <c r="P1128"/>
      <c r="Q1128" s="285"/>
      <c r="R1128" s="313"/>
      <c r="S1128" s="63"/>
      <c r="T1128" s="303"/>
      <c r="U1128"/>
      <c r="V1128"/>
      <c r="W1128"/>
      <c r="X1128"/>
      <c r="Y1128" s="275" t="s">
        <v>1351</v>
      </c>
      <c r="AA1128" s="313" t="s">
        <v>1351</v>
      </c>
      <c r="AB1128">
        <v>2915</v>
      </c>
      <c r="AC1128" t="s">
        <v>4102</v>
      </c>
      <c r="AD1128" s="313" t="s">
        <v>5659</v>
      </c>
    </row>
    <row r="1129" spans="2:30">
      <c r="B1129" s="26"/>
      <c r="C1129" s="64" t="s">
        <v>2089</v>
      </c>
      <c r="D1129" s="64" t="s">
        <v>94</v>
      </c>
      <c r="E1129" s="313">
        <v>11.125</v>
      </c>
      <c r="F1129" s="313">
        <v>8.625</v>
      </c>
      <c r="G1129" s="313">
        <v>2.5</v>
      </c>
      <c r="H1129" s="313">
        <v>16.125</v>
      </c>
      <c r="I1129" s="313">
        <v>13.625</v>
      </c>
      <c r="J1129" s="47" t="s">
        <v>302</v>
      </c>
      <c r="K1129" s="313">
        <v>16.1875</v>
      </c>
      <c r="L1129" s="313">
        <v>13.6875</v>
      </c>
      <c r="M1129" s="313">
        <v>1</v>
      </c>
      <c r="N1129" s="313">
        <v>2915</v>
      </c>
      <c r="O1129" s="47" t="s">
        <v>1351</v>
      </c>
      <c r="P1129"/>
      <c r="Q1129" s="286"/>
      <c r="R1129" s="313"/>
      <c r="S1129" s="64"/>
      <c r="T1129" s="302"/>
      <c r="U1129"/>
      <c r="V1129"/>
      <c r="W1129"/>
      <c r="X1129"/>
      <c r="Y1129" s="275" t="s">
        <v>1351</v>
      </c>
      <c r="AA1129" s="313" t="s">
        <v>1351</v>
      </c>
      <c r="AB1129">
        <v>2915</v>
      </c>
      <c r="AC1129" t="s">
        <v>4102</v>
      </c>
      <c r="AD1129" s="313" t="s">
        <v>5659</v>
      </c>
    </row>
    <row r="1130" spans="2:30">
      <c r="B1130" s="26"/>
      <c r="C1130" s="63" t="s">
        <v>1269</v>
      </c>
      <c r="D1130" s="63" t="s">
        <v>2025</v>
      </c>
      <c r="E1130" s="313">
        <v>5.5</v>
      </c>
      <c r="F1130" s="313">
        <v>3</v>
      </c>
      <c r="G1130" s="313">
        <v>1.9379999999999999</v>
      </c>
      <c r="H1130" s="313">
        <v>9.3759999999999994</v>
      </c>
      <c r="I1130" s="313">
        <v>6.8759999999999994</v>
      </c>
      <c r="J1130" s="41" t="s">
        <v>318</v>
      </c>
      <c r="K1130" s="313">
        <v>47.75</v>
      </c>
      <c r="L1130" s="313">
        <v>28</v>
      </c>
      <c r="M1130" s="313">
        <v>20</v>
      </c>
      <c r="N1130" s="313">
        <v>2916</v>
      </c>
      <c r="O1130" s="41" t="s">
        <v>269</v>
      </c>
      <c r="P1130" t="s">
        <v>1325</v>
      </c>
      <c r="Q1130" s="285"/>
      <c r="R1130" s="313"/>
      <c r="S1130" s="63"/>
      <c r="T1130" s="303"/>
      <c r="U1130"/>
      <c r="V1130"/>
      <c r="W1130"/>
      <c r="X1130"/>
      <c r="Y1130" s="275" t="s">
        <v>269</v>
      </c>
      <c r="AA1130" s="313" t="s">
        <v>269</v>
      </c>
      <c r="AB1130">
        <v>2916</v>
      </c>
      <c r="AC1130" t="s">
        <v>4102</v>
      </c>
      <c r="AD1130" s="313" t="s">
        <v>5659</v>
      </c>
    </row>
    <row r="1131" spans="2:30">
      <c r="B1131" s="26"/>
      <c r="C1131" s="64" t="s">
        <v>1270</v>
      </c>
      <c r="D1131" s="64" t="s">
        <v>94</v>
      </c>
      <c r="E1131" s="313">
        <v>5.5</v>
      </c>
      <c r="F1131" s="313">
        <v>3</v>
      </c>
      <c r="G1131" s="313">
        <v>1.9379999999999999</v>
      </c>
      <c r="H1131" s="313">
        <v>9.3759999999999994</v>
      </c>
      <c r="I1131" s="313">
        <v>6.8759999999999994</v>
      </c>
      <c r="J1131" s="47" t="s">
        <v>318</v>
      </c>
      <c r="K1131" s="313">
        <v>47.75</v>
      </c>
      <c r="L1131" s="313">
        <v>28</v>
      </c>
      <c r="M1131" s="313">
        <v>20</v>
      </c>
      <c r="N1131" s="313">
        <v>2916</v>
      </c>
      <c r="O1131" s="47" t="s">
        <v>269</v>
      </c>
      <c r="P1131" t="s">
        <v>1325</v>
      </c>
      <c r="Q1131" s="286"/>
      <c r="R1131" s="313"/>
      <c r="S1131" s="64"/>
      <c r="T1131" s="302"/>
      <c r="U1131"/>
      <c r="V1131"/>
      <c r="W1131"/>
      <c r="X1131"/>
      <c r="Y1131" s="275" t="s">
        <v>269</v>
      </c>
      <c r="AA1131" s="313" t="s">
        <v>269</v>
      </c>
      <c r="AB1131">
        <v>2916</v>
      </c>
      <c r="AC1131" t="s">
        <v>4102</v>
      </c>
      <c r="AD1131" s="313" t="s">
        <v>5659</v>
      </c>
    </row>
    <row r="1132" spans="2:30">
      <c r="B1132" s="26"/>
      <c r="C1132" s="63" t="s">
        <v>1271</v>
      </c>
      <c r="D1132" s="63" t="s">
        <v>2025</v>
      </c>
      <c r="E1132" s="313">
        <v>6.5</v>
      </c>
      <c r="F1132" s="313">
        <v>3.75</v>
      </c>
      <c r="G1132" s="313">
        <v>2</v>
      </c>
      <c r="H1132" s="313">
        <v>10.5</v>
      </c>
      <c r="I1132" s="313">
        <v>7.75</v>
      </c>
      <c r="J1132" s="41" t="s">
        <v>318</v>
      </c>
      <c r="K1132" s="313">
        <v>42.5</v>
      </c>
      <c r="L1132" s="313">
        <v>24</v>
      </c>
      <c r="M1132" s="313">
        <v>12</v>
      </c>
      <c r="N1132" s="313">
        <v>2917</v>
      </c>
      <c r="O1132" s="41" t="s">
        <v>269</v>
      </c>
      <c r="P1132" t="s">
        <v>1325</v>
      </c>
      <c r="Q1132" s="285"/>
      <c r="R1132" s="313"/>
      <c r="S1132" s="63"/>
      <c r="T1132" s="303"/>
      <c r="U1132"/>
      <c r="V1132"/>
      <c r="W1132"/>
      <c r="X1132"/>
      <c r="Y1132" s="275" t="s">
        <v>269</v>
      </c>
      <c r="AA1132" s="313" t="s">
        <v>269</v>
      </c>
      <c r="AB1132">
        <v>2917</v>
      </c>
      <c r="AC1132" t="s">
        <v>4102</v>
      </c>
      <c r="AD1132" s="313" t="s">
        <v>5659</v>
      </c>
    </row>
    <row r="1133" spans="2:30">
      <c r="B1133" s="26"/>
      <c r="C1133" s="64" t="s">
        <v>1272</v>
      </c>
      <c r="D1133" s="64" t="s">
        <v>94</v>
      </c>
      <c r="E1133" s="313">
        <v>6.5</v>
      </c>
      <c r="F1133" s="313">
        <v>3.75</v>
      </c>
      <c r="G1133" s="313">
        <v>2</v>
      </c>
      <c r="H1133" s="313">
        <v>10.5</v>
      </c>
      <c r="I1133" s="313">
        <v>7.75</v>
      </c>
      <c r="J1133" s="47" t="s">
        <v>318</v>
      </c>
      <c r="K1133" s="313">
        <v>42.5</v>
      </c>
      <c r="L1133" s="313">
        <v>24</v>
      </c>
      <c r="M1133" s="313">
        <v>12</v>
      </c>
      <c r="N1133" s="313">
        <v>2917</v>
      </c>
      <c r="O1133" s="47" t="s">
        <v>269</v>
      </c>
      <c r="P1133" t="s">
        <v>1325</v>
      </c>
      <c r="Q1133" s="286"/>
      <c r="R1133" s="313"/>
      <c r="S1133" s="64"/>
      <c r="T1133" s="302"/>
      <c r="U1133"/>
      <c r="V1133"/>
      <c r="W1133"/>
      <c r="X1133"/>
      <c r="Y1133" s="275" t="s">
        <v>269</v>
      </c>
      <c r="AA1133" s="313" t="s">
        <v>269</v>
      </c>
      <c r="AB1133">
        <v>2917</v>
      </c>
      <c r="AC1133" t="s">
        <v>4102</v>
      </c>
      <c r="AD1133" s="313" t="s">
        <v>5659</v>
      </c>
    </row>
    <row r="1134" spans="2:30">
      <c r="B1134" s="26"/>
      <c r="C1134" s="63" t="s">
        <v>1273</v>
      </c>
      <c r="D1134" s="63" t="s">
        <v>2025</v>
      </c>
      <c r="E1134" s="313">
        <v>7.5</v>
      </c>
      <c r="F1134" s="313">
        <v>2.5</v>
      </c>
      <c r="G1134" s="313">
        <v>1.5</v>
      </c>
      <c r="H1134" s="313">
        <v>10.5</v>
      </c>
      <c r="I1134" s="313">
        <v>5.5</v>
      </c>
      <c r="J1134" s="41" t="s">
        <v>318</v>
      </c>
      <c r="K1134" s="313">
        <v>42.5</v>
      </c>
      <c r="L1134" s="313">
        <v>22.75</v>
      </c>
      <c r="M1134" s="313">
        <v>16</v>
      </c>
      <c r="N1134" s="313">
        <v>2918</v>
      </c>
      <c r="O1134" s="41" t="s">
        <v>269</v>
      </c>
      <c r="P1134" t="s">
        <v>1325</v>
      </c>
      <c r="Q1134" s="285"/>
      <c r="R1134" s="313"/>
      <c r="S1134" s="63"/>
      <c r="T1134" s="303"/>
      <c r="U1134"/>
      <c r="V1134"/>
      <c r="W1134"/>
      <c r="X1134"/>
      <c r="Y1134" s="275" t="s">
        <v>269</v>
      </c>
      <c r="AA1134" s="313" t="s">
        <v>269</v>
      </c>
      <c r="AB1134">
        <v>2918</v>
      </c>
      <c r="AC1134" t="s">
        <v>4102</v>
      </c>
      <c r="AD1134" s="313" t="s">
        <v>5659</v>
      </c>
    </row>
    <row r="1135" spans="2:30">
      <c r="B1135" s="26"/>
      <c r="C1135" s="64" t="s">
        <v>1274</v>
      </c>
      <c r="D1135" s="64" t="s">
        <v>94</v>
      </c>
      <c r="E1135" s="313">
        <v>7.5</v>
      </c>
      <c r="F1135" s="313">
        <v>2.5</v>
      </c>
      <c r="G1135" s="313">
        <v>1.5</v>
      </c>
      <c r="H1135" s="313">
        <v>10.5</v>
      </c>
      <c r="I1135" s="313">
        <v>5.5</v>
      </c>
      <c r="J1135" s="47" t="s">
        <v>318</v>
      </c>
      <c r="K1135" s="313">
        <v>42.5</v>
      </c>
      <c r="L1135" s="313">
        <v>22.75</v>
      </c>
      <c r="M1135" s="313">
        <v>16</v>
      </c>
      <c r="N1135" s="313">
        <v>2918</v>
      </c>
      <c r="O1135" s="47" t="s">
        <v>269</v>
      </c>
      <c r="P1135" t="s">
        <v>1325</v>
      </c>
      <c r="Q1135" s="286"/>
      <c r="R1135" s="313"/>
      <c r="S1135" s="64"/>
      <c r="T1135" s="302"/>
      <c r="U1135"/>
      <c r="V1135"/>
      <c r="W1135"/>
      <c r="X1135"/>
      <c r="Y1135" s="275" t="s">
        <v>269</v>
      </c>
      <c r="AA1135" s="313" t="s">
        <v>269</v>
      </c>
      <c r="AB1135">
        <v>2918</v>
      </c>
      <c r="AC1135" t="s">
        <v>4102</v>
      </c>
      <c r="AD1135" s="313" t="s">
        <v>5659</v>
      </c>
    </row>
    <row r="1136" spans="2:30">
      <c r="B1136" s="26"/>
      <c r="C1136" s="63" t="s">
        <v>1275</v>
      </c>
      <c r="D1136" s="63" t="s">
        <v>2025</v>
      </c>
      <c r="E1136" s="313">
        <v>3.1880000000000002</v>
      </c>
      <c r="F1136" s="313">
        <v>2.6880000000000002</v>
      </c>
      <c r="G1136" s="313">
        <v>0.875</v>
      </c>
      <c r="H1136" s="313">
        <v>4.9380000000000006</v>
      </c>
      <c r="I1136" s="313">
        <v>4.4380000000000006</v>
      </c>
      <c r="J1136" s="41" t="s">
        <v>318</v>
      </c>
      <c r="K1136" s="313">
        <v>40.25</v>
      </c>
      <c r="L1136" s="313">
        <v>23.25</v>
      </c>
      <c r="M1136" s="313">
        <v>40</v>
      </c>
      <c r="N1136" s="313">
        <v>2919</v>
      </c>
      <c r="O1136" s="41" t="s">
        <v>269</v>
      </c>
      <c r="P1136" t="s">
        <v>1325</v>
      </c>
      <c r="Q1136" s="285"/>
      <c r="R1136" s="313"/>
      <c r="S1136" s="63"/>
      <c r="T1136" s="303"/>
      <c r="U1136"/>
      <c r="V1136"/>
      <c r="W1136"/>
      <c r="X1136"/>
      <c r="Y1136" s="275" t="s">
        <v>269</v>
      </c>
      <c r="AA1136" s="313" t="s">
        <v>269</v>
      </c>
      <c r="AB1136">
        <v>2919</v>
      </c>
      <c r="AC1136" t="s">
        <v>4102</v>
      </c>
      <c r="AD1136" s="313" t="s">
        <v>5659</v>
      </c>
    </row>
    <row r="1137" spans="2:30">
      <c r="B1137" s="26"/>
      <c r="C1137" s="64" t="s">
        <v>1276</v>
      </c>
      <c r="D1137" s="64" t="s">
        <v>94</v>
      </c>
      <c r="E1137" s="313">
        <v>3.1880000000000002</v>
      </c>
      <c r="F1137" s="313">
        <v>2.6880000000000002</v>
      </c>
      <c r="G1137" s="313">
        <v>0.875</v>
      </c>
      <c r="H1137" s="313">
        <v>4.9380000000000006</v>
      </c>
      <c r="I1137" s="313">
        <v>4.4380000000000006</v>
      </c>
      <c r="J1137" s="47" t="s">
        <v>318</v>
      </c>
      <c r="K1137" s="313">
        <v>40.25</v>
      </c>
      <c r="L1137" s="313">
        <v>23.25</v>
      </c>
      <c r="M1137" s="313">
        <v>40</v>
      </c>
      <c r="N1137" s="313">
        <v>2919</v>
      </c>
      <c r="O1137" s="47" t="s">
        <v>269</v>
      </c>
      <c r="P1137" t="s">
        <v>1325</v>
      </c>
      <c r="Q1137" s="286"/>
      <c r="R1137" s="313"/>
      <c r="S1137" s="64"/>
      <c r="T1137" s="302"/>
      <c r="U1137"/>
      <c r="V1137"/>
      <c r="W1137"/>
      <c r="X1137"/>
      <c r="Y1137" s="275" t="s">
        <v>269</v>
      </c>
      <c r="AA1137" s="313" t="s">
        <v>269</v>
      </c>
      <c r="AB1137">
        <v>2919</v>
      </c>
      <c r="AC1137" t="s">
        <v>4102</v>
      </c>
      <c r="AD1137" s="313" t="s">
        <v>5659</v>
      </c>
    </row>
    <row r="1138" spans="2:30">
      <c r="B1138" s="26"/>
      <c r="C1138" s="63" t="s">
        <v>2091</v>
      </c>
      <c r="D1138" s="63" t="s">
        <v>94</v>
      </c>
      <c r="E1138" s="313">
        <v>3.1880000000000002</v>
      </c>
      <c r="F1138" s="313">
        <v>2.6880000000000002</v>
      </c>
      <c r="G1138" s="313">
        <v>0.875</v>
      </c>
      <c r="H1138" s="313">
        <v>4.9380000000000006</v>
      </c>
      <c r="I1138" s="313">
        <v>4.4380000000000006</v>
      </c>
      <c r="J1138" s="41" t="s">
        <v>318</v>
      </c>
      <c r="K1138" s="313">
        <v>15.375</v>
      </c>
      <c r="L1138" s="313">
        <v>27.875</v>
      </c>
      <c r="M1138" s="313">
        <v>18</v>
      </c>
      <c r="N1138" s="313">
        <v>2919</v>
      </c>
      <c r="O1138" s="41" t="s">
        <v>1351</v>
      </c>
      <c r="P1138" t="s">
        <v>2084</v>
      </c>
      <c r="Q1138" s="285"/>
      <c r="R1138" s="313"/>
      <c r="S1138" s="63"/>
      <c r="T1138" s="303"/>
      <c r="U1138"/>
      <c r="V1138"/>
      <c r="W1138"/>
      <c r="X1138"/>
      <c r="Y1138" s="275" t="s">
        <v>1351</v>
      </c>
      <c r="AA1138" s="313" t="s">
        <v>1351</v>
      </c>
      <c r="AB1138">
        <v>2919</v>
      </c>
      <c r="AC1138" t="s">
        <v>4102</v>
      </c>
      <c r="AD1138" s="313" t="s">
        <v>5659</v>
      </c>
    </row>
    <row r="1139" spans="2:30">
      <c r="B1139" s="26"/>
      <c r="C1139" s="64" t="s">
        <v>1277</v>
      </c>
      <c r="D1139" s="64" t="s">
        <v>2025</v>
      </c>
      <c r="E1139" s="313">
        <v>3.5</v>
      </c>
      <c r="F1139" s="313">
        <v>2</v>
      </c>
      <c r="G1139" s="313">
        <v>2</v>
      </c>
      <c r="H1139" s="313">
        <v>7.5</v>
      </c>
      <c r="I1139" s="313">
        <v>6</v>
      </c>
      <c r="J1139" s="47" t="s">
        <v>318</v>
      </c>
      <c r="K1139" s="313">
        <v>45.5</v>
      </c>
      <c r="L1139" s="313">
        <v>24.75</v>
      </c>
      <c r="M1139" s="313">
        <v>24</v>
      </c>
      <c r="N1139" s="313">
        <v>2920</v>
      </c>
      <c r="O1139" s="47" t="s">
        <v>269</v>
      </c>
      <c r="P1139" t="s">
        <v>1325</v>
      </c>
      <c r="Q1139" s="286"/>
      <c r="R1139" s="313"/>
      <c r="S1139" s="64"/>
      <c r="T1139" s="302"/>
      <c r="U1139"/>
      <c r="V1139"/>
      <c r="W1139"/>
      <c r="X1139"/>
      <c r="Y1139" s="275" t="s">
        <v>269</v>
      </c>
      <c r="AA1139" s="313" t="s">
        <v>269</v>
      </c>
      <c r="AB1139">
        <v>2920</v>
      </c>
      <c r="AC1139" t="s">
        <v>4102</v>
      </c>
      <c r="AD1139" s="313" t="s">
        <v>5659</v>
      </c>
    </row>
    <row r="1140" spans="2:30">
      <c r="B1140" s="26"/>
      <c r="C1140" s="63" t="s">
        <v>1278</v>
      </c>
      <c r="D1140" s="63" t="s">
        <v>94</v>
      </c>
      <c r="E1140" s="313">
        <v>3.5</v>
      </c>
      <c r="F1140" s="313">
        <v>2</v>
      </c>
      <c r="G1140" s="313">
        <v>2</v>
      </c>
      <c r="H1140" s="313">
        <v>7.5</v>
      </c>
      <c r="I1140" s="313">
        <v>6</v>
      </c>
      <c r="J1140" s="41" t="s">
        <v>318</v>
      </c>
      <c r="K1140" s="313">
        <v>45.5</v>
      </c>
      <c r="L1140" s="313">
        <v>24.75</v>
      </c>
      <c r="M1140" s="313">
        <v>24</v>
      </c>
      <c r="N1140" s="313">
        <v>2920</v>
      </c>
      <c r="O1140" s="41" t="s">
        <v>269</v>
      </c>
      <c r="P1140" t="s">
        <v>1325</v>
      </c>
      <c r="Q1140" s="285"/>
      <c r="R1140" s="313"/>
      <c r="S1140" s="63"/>
      <c r="T1140" s="303"/>
      <c r="U1140"/>
      <c r="V1140"/>
      <c r="W1140"/>
      <c r="X1140"/>
      <c r="Y1140" s="275" t="s">
        <v>269</v>
      </c>
      <c r="AA1140" s="313" t="s">
        <v>269</v>
      </c>
      <c r="AB1140">
        <v>2920</v>
      </c>
      <c r="AC1140" t="s">
        <v>4102</v>
      </c>
      <c r="AD1140" s="313" t="s">
        <v>5659</v>
      </c>
    </row>
    <row r="1141" spans="2:30">
      <c r="B1141" s="26"/>
      <c r="C1141" s="64" t="s">
        <v>2092</v>
      </c>
      <c r="D1141" s="64" t="s">
        <v>94</v>
      </c>
      <c r="E1141" s="313">
        <v>3.5</v>
      </c>
      <c r="F1141" s="313">
        <v>2</v>
      </c>
      <c r="G1141" s="313">
        <v>2</v>
      </c>
      <c r="H1141" s="313">
        <v>7.5</v>
      </c>
      <c r="I1141" s="313">
        <v>6</v>
      </c>
      <c r="J1141" s="47" t="s">
        <v>318</v>
      </c>
      <c r="K1141" s="313">
        <v>15.375</v>
      </c>
      <c r="L1141" s="313">
        <v>24.1875</v>
      </c>
      <c r="M1141" s="313">
        <v>8</v>
      </c>
      <c r="N1141" s="313">
        <v>2920</v>
      </c>
      <c r="O1141" s="47" t="s">
        <v>1351</v>
      </c>
      <c r="P1141" t="s">
        <v>2084</v>
      </c>
      <c r="Q1141" s="286"/>
      <c r="R1141" s="313"/>
      <c r="S1141" s="64"/>
      <c r="T1141" s="302"/>
      <c r="U1141"/>
      <c r="V1141"/>
      <c r="W1141"/>
      <c r="X1141"/>
      <c r="Y1141" s="275" t="s">
        <v>1351</v>
      </c>
      <c r="AA1141" s="313" t="s">
        <v>1351</v>
      </c>
      <c r="AB1141">
        <v>2920</v>
      </c>
      <c r="AC1141" t="s">
        <v>4102</v>
      </c>
      <c r="AD1141" s="313" t="s">
        <v>5659</v>
      </c>
    </row>
    <row r="1142" spans="2:30">
      <c r="B1142" s="26"/>
      <c r="C1142" s="63" t="s">
        <v>1279</v>
      </c>
      <c r="D1142" s="63" t="s">
        <v>2025</v>
      </c>
      <c r="E1142" s="313">
        <v>4.875</v>
      </c>
      <c r="F1142" s="313">
        <v>3</v>
      </c>
      <c r="G1142" s="313">
        <v>3</v>
      </c>
      <c r="H1142" s="313">
        <v>10.875</v>
      </c>
      <c r="I1142" s="313">
        <v>9</v>
      </c>
      <c r="J1142" s="41" t="s">
        <v>318</v>
      </c>
      <c r="K1142" s="313">
        <v>44</v>
      </c>
      <c r="L1142" s="313">
        <v>27.5</v>
      </c>
      <c r="M1142" s="313">
        <v>12</v>
      </c>
      <c r="N1142" s="313">
        <v>2921</v>
      </c>
      <c r="O1142" s="41" t="s">
        <v>269</v>
      </c>
      <c r="P1142" t="s">
        <v>1325</v>
      </c>
      <c r="Q1142" s="285"/>
      <c r="R1142" s="313"/>
      <c r="S1142" s="63"/>
      <c r="T1142" s="303"/>
      <c r="U1142"/>
      <c r="V1142"/>
      <c r="W1142"/>
      <c r="X1142"/>
      <c r="Y1142" s="275" t="s">
        <v>269</v>
      </c>
      <c r="AA1142" s="313" t="s">
        <v>269</v>
      </c>
      <c r="AB1142">
        <v>2921</v>
      </c>
      <c r="AC1142" t="s">
        <v>4102</v>
      </c>
      <c r="AD1142" s="313" t="s">
        <v>5659</v>
      </c>
    </row>
    <row r="1143" spans="2:30">
      <c r="B1143" s="26"/>
      <c r="C1143" s="64" t="s">
        <v>1280</v>
      </c>
      <c r="D1143" s="64" t="s">
        <v>94</v>
      </c>
      <c r="E1143" s="313">
        <v>4.875</v>
      </c>
      <c r="F1143" s="313">
        <v>3</v>
      </c>
      <c r="G1143" s="313">
        <v>3</v>
      </c>
      <c r="H1143" s="313">
        <v>10.875</v>
      </c>
      <c r="I1143" s="313">
        <v>9</v>
      </c>
      <c r="J1143" s="47" t="s">
        <v>318</v>
      </c>
      <c r="K1143" s="313">
        <v>44</v>
      </c>
      <c r="L1143" s="313">
        <v>27.5</v>
      </c>
      <c r="M1143" s="313">
        <v>12</v>
      </c>
      <c r="N1143" s="313">
        <v>2921</v>
      </c>
      <c r="O1143" s="47" t="s">
        <v>269</v>
      </c>
      <c r="P1143" t="s">
        <v>1325</v>
      </c>
      <c r="Q1143" s="286"/>
      <c r="R1143" s="313"/>
      <c r="S1143" s="64"/>
      <c r="T1143" s="302"/>
      <c r="U1143"/>
      <c r="V1143"/>
      <c r="W1143"/>
      <c r="X1143"/>
      <c r="Y1143" s="275" t="s">
        <v>269</v>
      </c>
      <c r="AA1143" s="313" t="s">
        <v>269</v>
      </c>
      <c r="AB1143">
        <v>2921</v>
      </c>
      <c r="AC1143" t="s">
        <v>4102</v>
      </c>
      <c r="AD1143" s="313" t="s">
        <v>5659</v>
      </c>
    </row>
    <row r="1144" spans="2:30">
      <c r="B1144" s="26"/>
      <c r="C1144" s="63" t="s">
        <v>2093</v>
      </c>
      <c r="D1144" s="63" t="s">
        <v>94</v>
      </c>
      <c r="E1144" s="313">
        <v>4.875</v>
      </c>
      <c r="F1144" s="313">
        <v>3</v>
      </c>
      <c r="G1144" s="313">
        <v>3</v>
      </c>
      <c r="H1144" s="313">
        <v>10.875</v>
      </c>
      <c r="I1144" s="313">
        <v>9</v>
      </c>
      <c r="J1144" s="41" t="s">
        <v>318</v>
      </c>
      <c r="K1144" s="313">
        <v>22</v>
      </c>
      <c r="L1144" s="313">
        <v>18</v>
      </c>
      <c r="M1144" s="313">
        <v>4</v>
      </c>
      <c r="N1144" s="313">
        <v>2921</v>
      </c>
      <c r="O1144" s="41" t="s">
        <v>1351</v>
      </c>
      <c r="P1144" t="s">
        <v>2084</v>
      </c>
      <c r="Q1144" s="285"/>
      <c r="R1144" s="313"/>
      <c r="S1144" s="63"/>
      <c r="T1144" s="303"/>
      <c r="U1144"/>
      <c r="V1144"/>
      <c r="W1144"/>
      <c r="X1144"/>
      <c r="Y1144" s="275" t="s">
        <v>1351</v>
      </c>
      <c r="AA1144" s="313" t="s">
        <v>1351</v>
      </c>
      <c r="AB1144">
        <v>2921</v>
      </c>
      <c r="AC1144" t="s">
        <v>4102</v>
      </c>
      <c r="AD1144" s="313" t="s">
        <v>5659</v>
      </c>
    </row>
    <row r="1145" spans="2:30">
      <c r="B1145" s="26"/>
      <c r="C1145" s="64" t="s">
        <v>1281</v>
      </c>
      <c r="D1145" s="64" t="s">
        <v>2025</v>
      </c>
      <c r="E1145" s="313">
        <v>6</v>
      </c>
      <c r="F1145" s="313">
        <v>3.5</v>
      </c>
      <c r="G1145" s="313">
        <v>3.5</v>
      </c>
      <c r="H1145" s="313">
        <v>13</v>
      </c>
      <c r="I1145" s="313">
        <v>10.5</v>
      </c>
      <c r="J1145" s="47" t="s">
        <v>318</v>
      </c>
      <c r="K1145" s="313">
        <v>39.25</v>
      </c>
      <c r="L1145" s="313">
        <v>21</v>
      </c>
      <c r="M1145" s="313">
        <v>6</v>
      </c>
      <c r="N1145" s="313">
        <v>2922</v>
      </c>
      <c r="O1145" s="47" t="s">
        <v>269</v>
      </c>
      <c r="P1145" t="s">
        <v>1325</v>
      </c>
      <c r="Q1145" s="286"/>
      <c r="R1145" s="313"/>
      <c r="S1145" s="64"/>
      <c r="T1145" s="302"/>
      <c r="U1145"/>
      <c r="V1145"/>
      <c r="W1145"/>
      <c r="X1145"/>
      <c r="Y1145" s="275" t="s">
        <v>269</v>
      </c>
      <c r="AA1145" s="313" t="s">
        <v>269</v>
      </c>
      <c r="AB1145">
        <v>2922</v>
      </c>
      <c r="AC1145" t="s">
        <v>4102</v>
      </c>
      <c r="AD1145" s="313" t="s">
        <v>5659</v>
      </c>
    </row>
    <row r="1146" spans="2:30">
      <c r="B1146" s="26"/>
      <c r="C1146" s="63" t="s">
        <v>1282</v>
      </c>
      <c r="D1146" s="63" t="s">
        <v>94</v>
      </c>
      <c r="E1146" s="313">
        <v>6</v>
      </c>
      <c r="F1146" s="313">
        <v>3.5</v>
      </c>
      <c r="G1146" s="313">
        <v>3.5</v>
      </c>
      <c r="H1146" s="313">
        <v>13</v>
      </c>
      <c r="I1146" s="313">
        <v>10.5</v>
      </c>
      <c r="J1146" s="41" t="s">
        <v>318</v>
      </c>
      <c r="K1146" s="313">
        <v>39.25</v>
      </c>
      <c r="L1146" s="313">
        <v>21</v>
      </c>
      <c r="M1146" s="313">
        <v>6</v>
      </c>
      <c r="N1146" s="313">
        <v>2922</v>
      </c>
      <c r="O1146" s="41" t="s">
        <v>269</v>
      </c>
      <c r="P1146" t="s">
        <v>1325</v>
      </c>
      <c r="Q1146" s="285"/>
      <c r="R1146" s="313"/>
      <c r="S1146" s="63"/>
      <c r="T1146" s="303"/>
      <c r="U1146"/>
      <c r="V1146"/>
      <c r="W1146"/>
      <c r="X1146"/>
      <c r="Y1146" s="275" t="s">
        <v>269</v>
      </c>
      <c r="AA1146" s="313" t="s">
        <v>269</v>
      </c>
      <c r="AB1146">
        <v>2922</v>
      </c>
      <c r="AC1146" t="s">
        <v>4102</v>
      </c>
      <c r="AD1146" s="313" t="s">
        <v>5659</v>
      </c>
    </row>
    <row r="1147" spans="2:30">
      <c r="B1147" s="26"/>
      <c r="C1147" s="64" t="s">
        <v>1283</v>
      </c>
      <c r="D1147" s="64" t="s">
        <v>2025</v>
      </c>
      <c r="E1147" s="313">
        <v>6</v>
      </c>
      <c r="F1147" s="313">
        <v>2.125</v>
      </c>
      <c r="G1147" s="313">
        <v>2</v>
      </c>
      <c r="H1147" s="313">
        <v>10</v>
      </c>
      <c r="I1147" s="313">
        <v>6.125</v>
      </c>
      <c r="J1147" s="47" t="s">
        <v>318</v>
      </c>
      <c r="K1147" s="313">
        <v>40.5</v>
      </c>
      <c r="L1147" s="313">
        <v>25.25</v>
      </c>
      <c r="M1147" s="313">
        <v>16</v>
      </c>
      <c r="N1147" s="313">
        <v>2923</v>
      </c>
      <c r="O1147" s="47" t="s">
        <v>269</v>
      </c>
      <c r="P1147" t="s">
        <v>1325</v>
      </c>
      <c r="Q1147" s="286"/>
      <c r="R1147" s="313"/>
      <c r="S1147" s="64"/>
      <c r="T1147" s="302"/>
      <c r="U1147"/>
      <c r="V1147"/>
      <c r="W1147"/>
      <c r="X1147"/>
      <c r="Y1147" s="275" t="s">
        <v>269</v>
      </c>
      <c r="AA1147" s="313" t="s">
        <v>269</v>
      </c>
      <c r="AB1147">
        <v>2923</v>
      </c>
      <c r="AC1147" t="s">
        <v>4102</v>
      </c>
      <c r="AD1147" s="313" t="s">
        <v>5659</v>
      </c>
    </row>
    <row r="1148" spans="2:30">
      <c r="B1148" s="26"/>
      <c r="C1148" s="63" t="s">
        <v>1284</v>
      </c>
      <c r="D1148" s="63" t="s">
        <v>94</v>
      </c>
      <c r="E1148" s="313">
        <v>6</v>
      </c>
      <c r="F1148" s="313">
        <v>2.125</v>
      </c>
      <c r="G1148" s="313">
        <v>2</v>
      </c>
      <c r="H1148" s="313">
        <v>10</v>
      </c>
      <c r="I1148" s="313">
        <v>6.125</v>
      </c>
      <c r="J1148" s="41" t="s">
        <v>318</v>
      </c>
      <c r="K1148" s="313">
        <v>40.5</v>
      </c>
      <c r="L1148" s="313">
        <v>25.25</v>
      </c>
      <c r="M1148" s="313">
        <v>16</v>
      </c>
      <c r="N1148" s="313">
        <v>2923</v>
      </c>
      <c r="O1148" s="41" t="s">
        <v>269</v>
      </c>
      <c r="P1148" t="s">
        <v>1325</v>
      </c>
      <c r="Q1148" s="285"/>
      <c r="R1148" s="313"/>
      <c r="S1148" s="63"/>
      <c r="T1148" s="303"/>
      <c r="U1148"/>
      <c r="V1148"/>
      <c r="W1148"/>
      <c r="X1148"/>
      <c r="Y1148" s="275" t="s">
        <v>269</v>
      </c>
      <c r="AA1148" s="313" t="s">
        <v>269</v>
      </c>
      <c r="AB1148">
        <v>2923</v>
      </c>
      <c r="AC1148" t="s">
        <v>4102</v>
      </c>
      <c r="AD1148" s="313" t="s">
        <v>5659</v>
      </c>
    </row>
    <row r="1149" spans="2:30">
      <c r="B1149" s="26"/>
      <c r="C1149" s="64" t="s">
        <v>1285</v>
      </c>
      <c r="D1149" s="64" t="s">
        <v>2025</v>
      </c>
      <c r="E1149" s="313">
        <v>3.5</v>
      </c>
      <c r="F1149" s="313">
        <v>3.5</v>
      </c>
      <c r="G1149" s="313">
        <v>1.25</v>
      </c>
      <c r="H1149" s="313">
        <v>6</v>
      </c>
      <c r="I1149" s="313">
        <v>6</v>
      </c>
      <c r="J1149" s="47" t="s">
        <v>318</v>
      </c>
      <c r="K1149" s="313">
        <v>37.25</v>
      </c>
      <c r="L1149" s="313">
        <v>24.5</v>
      </c>
      <c r="M1149" s="313">
        <v>24</v>
      </c>
      <c r="N1149" s="313">
        <v>2924</v>
      </c>
      <c r="O1149" s="47" t="s">
        <v>269</v>
      </c>
      <c r="P1149" t="s">
        <v>1325</v>
      </c>
      <c r="Q1149" s="286"/>
      <c r="R1149" s="313"/>
      <c r="S1149" s="64"/>
      <c r="T1149" s="302"/>
      <c r="U1149"/>
      <c r="V1149"/>
      <c r="W1149"/>
      <c r="X1149"/>
      <c r="Y1149" s="275" t="s">
        <v>269</v>
      </c>
      <c r="AA1149" s="313" t="s">
        <v>269</v>
      </c>
      <c r="AB1149">
        <v>2924</v>
      </c>
      <c r="AC1149" t="s">
        <v>4102</v>
      </c>
      <c r="AD1149" s="313" t="s">
        <v>5659</v>
      </c>
    </row>
    <row r="1150" spans="2:30">
      <c r="B1150" s="26"/>
      <c r="C1150" s="63" t="s">
        <v>1286</v>
      </c>
      <c r="D1150" s="63" t="s">
        <v>94</v>
      </c>
      <c r="E1150" s="313">
        <v>3.5</v>
      </c>
      <c r="F1150" s="313">
        <v>3.5</v>
      </c>
      <c r="G1150" s="313">
        <v>1.25</v>
      </c>
      <c r="H1150" s="313">
        <v>6</v>
      </c>
      <c r="I1150" s="313">
        <v>6</v>
      </c>
      <c r="J1150" s="41" t="s">
        <v>318</v>
      </c>
      <c r="K1150" s="313">
        <v>37.25</v>
      </c>
      <c r="L1150" s="313">
        <v>24.5</v>
      </c>
      <c r="M1150" s="313">
        <v>24</v>
      </c>
      <c r="N1150" s="313">
        <v>2924</v>
      </c>
      <c r="O1150" s="41" t="s">
        <v>269</v>
      </c>
      <c r="P1150" t="s">
        <v>1325</v>
      </c>
      <c r="Q1150" s="285"/>
      <c r="R1150" s="313"/>
      <c r="S1150" s="63"/>
      <c r="T1150" s="303"/>
      <c r="U1150"/>
      <c r="V1150"/>
      <c r="W1150"/>
      <c r="X1150"/>
      <c r="Y1150" s="275" t="s">
        <v>269</v>
      </c>
      <c r="AA1150" s="313" t="s">
        <v>269</v>
      </c>
      <c r="AB1150">
        <v>2924</v>
      </c>
      <c r="AC1150" t="s">
        <v>4102</v>
      </c>
      <c r="AD1150" s="313" t="s">
        <v>5659</v>
      </c>
    </row>
    <row r="1151" spans="2:30">
      <c r="B1151" s="26"/>
      <c r="C1151" s="64" t="s">
        <v>1287</v>
      </c>
      <c r="D1151" s="64" t="s">
        <v>2025</v>
      </c>
      <c r="E1151" s="313">
        <v>5</v>
      </c>
      <c r="F1151" s="313">
        <v>5</v>
      </c>
      <c r="G1151" s="313">
        <v>2</v>
      </c>
      <c r="H1151" s="313">
        <v>9</v>
      </c>
      <c r="I1151" s="313">
        <v>9</v>
      </c>
      <c r="J1151" s="47" t="s">
        <v>318</v>
      </c>
      <c r="K1151" s="313">
        <v>36.5</v>
      </c>
      <c r="L1151" s="313">
        <v>27.5</v>
      </c>
      <c r="M1151" s="313">
        <v>12</v>
      </c>
      <c r="N1151" s="313">
        <v>2925</v>
      </c>
      <c r="O1151" s="47" t="s">
        <v>269</v>
      </c>
      <c r="P1151" t="s">
        <v>1325</v>
      </c>
      <c r="Q1151" s="286"/>
      <c r="R1151" s="313"/>
      <c r="S1151" s="64"/>
      <c r="T1151" s="302"/>
      <c r="U1151"/>
      <c r="V1151"/>
      <c r="W1151"/>
      <c r="X1151"/>
      <c r="Y1151" s="275" t="s">
        <v>269</v>
      </c>
      <c r="AA1151" s="313" t="s">
        <v>269</v>
      </c>
      <c r="AB1151">
        <v>2925</v>
      </c>
      <c r="AC1151" t="s">
        <v>4102</v>
      </c>
      <c r="AD1151" s="313" t="s">
        <v>5659</v>
      </c>
    </row>
    <row r="1152" spans="2:30">
      <c r="B1152" s="26"/>
      <c r="C1152" s="63" t="s">
        <v>1288</v>
      </c>
      <c r="D1152" s="63" t="s">
        <v>94</v>
      </c>
      <c r="E1152" s="313">
        <v>5</v>
      </c>
      <c r="F1152" s="313">
        <v>5</v>
      </c>
      <c r="G1152" s="313">
        <v>2</v>
      </c>
      <c r="H1152" s="313">
        <v>9</v>
      </c>
      <c r="I1152" s="313">
        <v>9</v>
      </c>
      <c r="J1152" s="41" t="s">
        <v>318</v>
      </c>
      <c r="K1152" s="313">
        <v>36.5</v>
      </c>
      <c r="L1152" s="313">
        <v>27.5</v>
      </c>
      <c r="M1152" s="313">
        <v>12</v>
      </c>
      <c r="N1152" s="313">
        <v>2925</v>
      </c>
      <c r="O1152" s="41" t="s">
        <v>269</v>
      </c>
      <c r="P1152" t="s">
        <v>1325</v>
      </c>
      <c r="Q1152" s="285"/>
      <c r="R1152" s="313"/>
      <c r="S1152" s="63"/>
      <c r="T1152" s="303"/>
      <c r="U1152"/>
      <c r="V1152"/>
      <c r="W1152"/>
      <c r="X1152"/>
      <c r="Y1152" s="275" t="s">
        <v>269</v>
      </c>
      <c r="AA1152" s="313" t="s">
        <v>269</v>
      </c>
      <c r="AB1152">
        <v>2925</v>
      </c>
      <c r="AC1152" t="s">
        <v>4102</v>
      </c>
      <c r="AD1152" s="313" t="s">
        <v>5659</v>
      </c>
    </row>
    <row r="1153" spans="2:30">
      <c r="B1153" s="26"/>
      <c r="C1153" s="64" t="s">
        <v>1289</v>
      </c>
      <c r="D1153" s="64" t="s">
        <v>2025</v>
      </c>
      <c r="E1153" s="313">
        <v>6</v>
      </c>
      <c r="F1153" s="313">
        <v>6</v>
      </c>
      <c r="G1153" s="313">
        <v>2.5</v>
      </c>
      <c r="H1153" s="313">
        <v>11</v>
      </c>
      <c r="I1153" s="313">
        <v>11</v>
      </c>
      <c r="J1153" s="47" t="s">
        <v>318</v>
      </c>
      <c r="K1153" s="313">
        <v>44.75</v>
      </c>
      <c r="L1153" s="313">
        <v>22.25</v>
      </c>
      <c r="M1153" s="313">
        <v>8</v>
      </c>
      <c r="N1153" s="313">
        <v>2926</v>
      </c>
      <c r="O1153" s="47" t="s">
        <v>269</v>
      </c>
      <c r="P1153" t="s">
        <v>1325</v>
      </c>
      <c r="Q1153" s="286"/>
      <c r="R1153" s="313"/>
      <c r="S1153" s="64"/>
      <c r="T1153" s="302"/>
      <c r="U1153"/>
      <c r="V1153"/>
      <c r="W1153"/>
      <c r="X1153"/>
      <c r="Y1153" s="275" t="s">
        <v>269</v>
      </c>
      <c r="AA1153" s="313" t="s">
        <v>269</v>
      </c>
      <c r="AB1153">
        <v>2926</v>
      </c>
      <c r="AC1153" t="s">
        <v>4102</v>
      </c>
      <c r="AD1153" s="313" t="s">
        <v>5659</v>
      </c>
    </row>
    <row r="1154" spans="2:30">
      <c r="B1154" s="26"/>
      <c r="C1154" s="63" t="s">
        <v>1290</v>
      </c>
      <c r="D1154" s="63" t="s">
        <v>94</v>
      </c>
      <c r="E1154" s="313">
        <v>6</v>
      </c>
      <c r="F1154" s="313">
        <v>6</v>
      </c>
      <c r="G1154" s="313">
        <v>2.5</v>
      </c>
      <c r="H1154" s="313">
        <v>11</v>
      </c>
      <c r="I1154" s="313">
        <v>11</v>
      </c>
      <c r="J1154" s="41" t="s">
        <v>318</v>
      </c>
      <c r="K1154" s="313">
        <v>44.75</v>
      </c>
      <c r="L1154" s="313">
        <v>22.25</v>
      </c>
      <c r="M1154" s="313">
        <v>8</v>
      </c>
      <c r="N1154" s="313">
        <v>2926</v>
      </c>
      <c r="O1154" s="41" t="s">
        <v>269</v>
      </c>
      <c r="P1154" t="s">
        <v>1325</v>
      </c>
      <c r="Q1154" s="285"/>
      <c r="R1154" s="313"/>
      <c r="S1154" s="63"/>
      <c r="T1154" s="303"/>
      <c r="U1154"/>
      <c r="V1154"/>
      <c r="W1154"/>
      <c r="X1154"/>
      <c r="Y1154" s="275" t="s">
        <v>269</v>
      </c>
      <c r="AA1154" s="313" t="s">
        <v>269</v>
      </c>
      <c r="AB1154">
        <v>2926</v>
      </c>
      <c r="AC1154" t="s">
        <v>4102</v>
      </c>
      <c r="AD1154" s="313" t="s">
        <v>5659</v>
      </c>
    </row>
    <row r="1155" spans="2:30">
      <c r="B1155" s="26"/>
      <c r="C1155" s="64" t="s">
        <v>1291</v>
      </c>
      <c r="D1155" s="64" t="s">
        <v>2025</v>
      </c>
      <c r="E1155" s="313">
        <v>9</v>
      </c>
      <c r="F1155" s="313">
        <v>2</v>
      </c>
      <c r="G1155" s="313">
        <v>1.5</v>
      </c>
      <c r="H1155" s="313">
        <v>12</v>
      </c>
      <c r="I1155" s="313">
        <v>5</v>
      </c>
      <c r="J1155" s="47" t="s">
        <v>318</v>
      </c>
      <c r="K1155" s="313">
        <v>36.5</v>
      </c>
      <c r="L1155" s="313">
        <v>30.5</v>
      </c>
      <c r="M1155" s="313">
        <v>18</v>
      </c>
      <c r="N1155" s="313">
        <v>2927</v>
      </c>
      <c r="O1155" s="47" t="s">
        <v>269</v>
      </c>
      <c r="P1155" t="s">
        <v>1325</v>
      </c>
      <c r="Q1155" s="286"/>
      <c r="R1155" s="313"/>
      <c r="S1155" s="64"/>
      <c r="T1155" s="302"/>
      <c r="U1155"/>
      <c r="V1155"/>
      <c r="W1155"/>
      <c r="X1155"/>
      <c r="Y1155" s="275" t="s">
        <v>269</v>
      </c>
      <c r="AA1155" s="313" t="s">
        <v>269</v>
      </c>
      <c r="AB1155">
        <v>2927</v>
      </c>
      <c r="AC1155" t="s">
        <v>4102</v>
      </c>
      <c r="AD1155" s="313" t="s">
        <v>5659</v>
      </c>
    </row>
    <row r="1156" spans="2:30">
      <c r="B1156" s="26"/>
      <c r="C1156" s="63" t="s">
        <v>1292</v>
      </c>
      <c r="D1156" s="63" t="s">
        <v>94</v>
      </c>
      <c r="E1156" s="313">
        <v>9</v>
      </c>
      <c r="F1156" s="313">
        <v>2</v>
      </c>
      <c r="G1156" s="313">
        <v>1.5</v>
      </c>
      <c r="H1156" s="313">
        <v>12</v>
      </c>
      <c r="I1156" s="313">
        <v>5</v>
      </c>
      <c r="J1156" s="41" t="s">
        <v>318</v>
      </c>
      <c r="K1156" s="313">
        <v>36.5</v>
      </c>
      <c r="L1156" s="313">
        <v>30.5</v>
      </c>
      <c r="M1156" s="313">
        <v>18</v>
      </c>
      <c r="N1156" s="313">
        <v>2927</v>
      </c>
      <c r="O1156" s="41" t="s">
        <v>269</v>
      </c>
      <c r="P1156" t="s">
        <v>1325</v>
      </c>
      <c r="Q1156" s="285"/>
      <c r="R1156" s="313"/>
      <c r="S1156" s="63"/>
      <c r="T1156" s="303"/>
      <c r="U1156"/>
      <c r="V1156"/>
      <c r="W1156"/>
      <c r="X1156"/>
      <c r="Y1156" s="275" t="s">
        <v>269</v>
      </c>
      <c r="AA1156" s="313" t="s">
        <v>269</v>
      </c>
      <c r="AB1156">
        <v>2927</v>
      </c>
      <c r="AC1156" t="s">
        <v>4102</v>
      </c>
      <c r="AD1156" s="313" t="s">
        <v>5659</v>
      </c>
    </row>
    <row r="1157" spans="2:30">
      <c r="B1157" s="26"/>
      <c r="C1157" s="64" t="s">
        <v>1293</v>
      </c>
      <c r="D1157" s="64" t="s">
        <v>2025</v>
      </c>
      <c r="E1157" s="313">
        <v>5</v>
      </c>
      <c r="F1157" s="313">
        <v>4</v>
      </c>
      <c r="G1157" s="313">
        <v>0.875</v>
      </c>
      <c r="H1157" s="313">
        <v>6.75</v>
      </c>
      <c r="I1157" s="313">
        <v>5.75</v>
      </c>
      <c r="J1157" s="47" t="s">
        <v>318</v>
      </c>
      <c r="K1157" s="313">
        <v>34.75</v>
      </c>
      <c r="L1157" s="313">
        <v>23.5</v>
      </c>
      <c r="M1157" s="313">
        <v>20</v>
      </c>
      <c r="N1157" s="313">
        <v>2928</v>
      </c>
      <c r="O1157" s="47" t="s">
        <v>269</v>
      </c>
      <c r="P1157" t="s">
        <v>1325</v>
      </c>
      <c r="Q1157" s="286"/>
      <c r="R1157" s="313"/>
      <c r="S1157" s="64"/>
      <c r="T1157" s="302"/>
      <c r="U1157"/>
      <c r="V1157"/>
      <c r="W1157"/>
      <c r="X1157"/>
      <c r="Y1157" s="275" t="s">
        <v>269</v>
      </c>
      <c r="AA1157" s="313" t="s">
        <v>269</v>
      </c>
      <c r="AB1157">
        <v>2928</v>
      </c>
      <c r="AC1157" t="s">
        <v>4102</v>
      </c>
      <c r="AD1157" s="313" t="s">
        <v>5659</v>
      </c>
    </row>
    <row r="1158" spans="2:30">
      <c r="B1158" s="26"/>
      <c r="C1158" s="63" t="s">
        <v>1294</v>
      </c>
      <c r="D1158" s="63" t="s">
        <v>94</v>
      </c>
      <c r="E1158" s="313">
        <v>5</v>
      </c>
      <c r="F1158" s="313">
        <v>4</v>
      </c>
      <c r="G1158" s="313">
        <v>0.875</v>
      </c>
      <c r="H1158" s="313">
        <v>6.75</v>
      </c>
      <c r="I1158" s="313">
        <v>5.75</v>
      </c>
      <c r="J1158" s="41" t="s">
        <v>318</v>
      </c>
      <c r="K1158" s="313">
        <v>34.75</v>
      </c>
      <c r="L1158" s="313">
        <v>23.5</v>
      </c>
      <c r="M1158" s="313">
        <v>20</v>
      </c>
      <c r="N1158" s="313">
        <v>2928</v>
      </c>
      <c r="O1158" s="41" t="s">
        <v>269</v>
      </c>
      <c r="P1158" t="s">
        <v>1325</v>
      </c>
      <c r="Q1158" s="285"/>
      <c r="R1158" s="313"/>
      <c r="S1158" s="63"/>
      <c r="T1158" s="303"/>
      <c r="U1158"/>
      <c r="V1158"/>
      <c r="W1158"/>
      <c r="X1158"/>
      <c r="Y1158" s="275" t="s">
        <v>269</v>
      </c>
      <c r="AA1158" s="313" t="s">
        <v>269</v>
      </c>
      <c r="AB1158">
        <v>2928</v>
      </c>
      <c r="AC1158" t="s">
        <v>4102</v>
      </c>
      <c r="AD1158" s="313" t="s">
        <v>5659</v>
      </c>
    </row>
    <row r="1159" spans="2:30">
      <c r="B1159" s="26"/>
      <c r="C1159" s="64" t="s">
        <v>2094</v>
      </c>
      <c r="D1159" s="64" t="s">
        <v>94</v>
      </c>
      <c r="E1159" s="313">
        <v>5</v>
      </c>
      <c r="F1159" s="313">
        <v>4</v>
      </c>
      <c r="G1159" s="313">
        <v>0.875</v>
      </c>
      <c r="H1159" s="313">
        <v>6.75</v>
      </c>
      <c r="I1159" s="313">
        <v>5.75</v>
      </c>
      <c r="J1159" s="47" t="s">
        <v>318</v>
      </c>
      <c r="K1159" s="313">
        <v>27.5</v>
      </c>
      <c r="L1159" s="313">
        <v>18.125</v>
      </c>
      <c r="M1159" s="313">
        <v>12</v>
      </c>
      <c r="N1159" s="313">
        <v>2928</v>
      </c>
      <c r="O1159" s="47" t="s">
        <v>1351</v>
      </c>
      <c r="P1159" t="s">
        <v>2095</v>
      </c>
      <c r="Q1159" s="286"/>
      <c r="R1159" s="313"/>
      <c r="S1159" s="64"/>
      <c r="T1159" s="302"/>
      <c r="U1159"/>
      <c r="V1159"/>
      <c r="W1159"/>
      <c r="X1159"/>
      <c r="Y1159" s="275" t="s">
        <v>1351</v>
      </c>
      <c r="AA1159" s="313" t="s">
        <v>1351</v>
      </c>
      <c r="AB1159">
        <v>2928</v>
      </c>
      <c r="AC1159" t="s">
        <v>4102</v>
      </c>
      <c r="AD1159" s="313" t="s">
        <v>5659</v>
      </c>
    </row>
    <row r="1160" spans="2:30">
      <c r="B1160" s="26"/>
      <c r="C1160" s="63" t="s">
        <v>1295</v>
      </c>
      <c r="D1160" s="63" t="s">
        <v>2025</v>
      </c>
      <c r="E1160" s="313">
        <v>8</v>
      </c>
      <c r="F1160" s="313">
        <v>3.75</v>
      </c>
      <c r="G1160" s="313">
        <v>1</v>
      </c>
      <c r="H1160" s="313">
        <v>10</v>
      </c>
      <c r="I1160" s="313">
        <v>5.75</v>
      </c>
      <c r="J1160" s="41" t="s">
        <v>318</v>
      </c>
      <c r="K1160" s="313">
        <v>40.5</v>
      </c>
      <c r="L1160" s="313">
        <v>23.75</v>
      </c>
      <c r="M1160" s="313">
        <v>16</v>
      </c>
      <c r="N1160" s="313">
        <v>2930</v>
      </c>
      <c r="O1160" s="41" t="s">
        <v>269</v>
      </c>
      <c r="P1160" t="s">
        <v>1325</v>
      </c>
      <c r="Q1160" s="285"/>
      <c r="R1160" s="313"/>
      <c r="S1160" s="63"/>
      <c r="T1160" s="303"/>
      <c r="U1160"/>
      <c r="V1160"/>
      <c r="W1160"/>
      <c r="X1160"/>
      <c r="Y1160" s="275" t="s">
        <v>269</v>
      </c>
      <c r="AA1160" s="313" t="s">
        <v>269</v>
      </c>
      <c r="AB1160">
        <v>2930</v>
      </c>
      <c r="AC1160" t="s">
        <v>4102</v>
      </c>
      <c r="AD1160" s="313" t="s">
        <v>5659</v>
      </c>
    </row>
    <row r="1161" spans="2:30">
      <c r="B1161" s="26"/>
      <c r="C1161" s="64" t="s">
        <v>1296</v>
      </c>
      <c r="D1161" s="64" t="s">
        <v>94</v>
      </c>
      <c r="E1161" s="313">
        <v>8</v>
      </c>
      <c r="F1161" s="313">
        <v>3.75</v>
      </c>
      <c r="G1161" s="313">
        <v>1</v>
      </c>
      <c r="H1161" s="313">
        <v>10</v>
      </c>
      <c r="I1161" s="313">
        <v>5.75</v>
      </c>
      <c r="J1161" s="47" t="s">
        <v>318</v>
      </c>
      <c r="K1161" s="313">
        <v>40.5</v>
      </c>
      <c r="L1161" s="313">
        <v>23.75</v>
      </c>
      <c r="M1161" s="313">
        <v>16</v>
      </c>
      <c r="N1161" s="313">
        <v>2930</v>
      </c>
      <c r="O1161" s="47" t="s">
        <v>269</v>
      </c>
      <c r="P1161" t="s">
        <v>1325</v>
      </c>
      <c r="Q1161" s="286"/>
      <c r="R1161" s="313"/>
      <c r="S1161" s="64"/>
      <c r="T1161" s="302"/>
      <c r="U1161"/>
      <c r="V1161"/>
      <c r="W1161"/>
      <c r="X1161"/>
      <c r="Y1161" s="275" t="s">
        <v>269</v>
      </c>
      <c r="AA1161" s="313" t="s">
        <v>269</v>
      </c>
      <c r="AB1161">
        <v>2930</v>
      </c>
      <c r="AC1161" t="s">
        <v>4102</v>
      </c>
      <c r="AD1161" s="313" t="s">
        <v>5659</v>
      </c>
    </row>
    <row r="1162" spans="2:30">
      <c r="B1162" s="26"/>
      <c r="C1162" s="63" t="s">
        <v>2359</v>
      </c>
      <c r="D1162" s="63" t="s">
        <v>2025</v>
      </c>
      <c r="E1162" s="313">
        <v>8</v>
      </c>
      <c r="F1162" s="313">
        <v>3.75</v>
      </c>
      <c r="G1162" s="313">
        <v>1</v>
      </c>
      <c r="H1162" s="313">
        <v>10</v>
      </c>
      <c r="I1162" s="313">
        <v>5.75</v>
      </c>
      <c r="J1162" s="41"/>
      <c r="K1162" s="313">
        <v>10</v>
      </c>
      <c r="L1162" s="313">
        <v>5.75</v>
      </c>
      <c r="M1162" s="313">
        <v>1</v>
      </c>
      <c r="N1162" s="313">
        <v>2930</v>
      </c>
      <c r="O1162" s="41"/>
      <c r="P1162"/>
      <c r="Q1162" s="285"/>
      <c r="R1162" s="313"/>
      <c r="S1162" s="63"/>
      <c r="T1162" s="303"/>
      <c r="U1162"/>
      <c r="V1162"/>
      <c r="W1162"/>
      <c r="X1162"/>
      <c r="Y1162" s="275"/>
      <c r="AA1162" s="313"/>
      <c r="AB1162">
        <v>2930</v>
      </c>
      <c r="AC1162" t="s">
        <v>4102</v>
      </c>
      <c r="AD1162" s="313" t="s">
        <v>5659</v>
      </c>
    </row>
    <row r="1163" spans="2:30">
      <c r="B1163" s="26"/>
      <c r="C1163" s="64" t="s">
        <v>2360</v>
      </c>
      <c r="D1163" s="64" t="s">
        <v>94</v>
      </c>
      <c r="E1163" s="313">
        <v>8</v>
      </c>
      <c r="F1163" s="313">
        <v>3.75</v>
      </c>
      <c r="G1163" s="313">
        <v>1</v>
      </c>
      <c r="H1163" s="313">
        <v>10</v>
      </c>
      <c r="I1163" s="313">
        <v>5.75</v>
      </c>
      <c r="J1163" s="47"/>
      <c r="K1163" s="313">
        <v>10</v>
      </c>
      <c r="L1163" s="313">
        <v>5.75</v>
      </c>
      <c r="M1163" s="313">
        <v>1</v>
      </c>
      <c r="N1163" s="313">
        <v>2930</v>
      </c>
      <c r="O1163" s="47"/>
      <c r="P1163"/>
      <c r="Q1163" s="286"/>
      <c r="R1163" s="313"/>
      <c r="S1163" s="64"/>
      <c r="T1163" s="302"/>
      <c r="U1163"/>
      <c r="V1163"/>
      <c r="W1163"/>
      <c r="X1163"/>
      <c r="Y1163" s="275"/>
      <c r="AA1163" s="313"/>
      <c r="AB1163">
        <v>2930</v>
      </c>
      <c r="AC1163" t="s">
        <v>4102</v>
      </c>
      <c r="AD1163" s="313" t="s">
        <v>5659</v>
      </c>
    </row>
    <row r="1164" spans="2:30">
      <c r="B1164" s="26"/>
      <c r="C1164" s="63" t="s">
        <v>1297</v>
      </c>
      <c r="D1164" s="63" t="s">
        <v>2025</v>
      </c>
      <c r="E1164" s="313">
        <v>7.75</v>
      </c>
      <c r="F1164" s="313">
        <v>5.25</v>
      </c>
      <c r="G1164" s="313">
        <v>1.5</v>
      </c>
      <c r="H1164" s="313">
        <v>10.75</v>
      </c>
      <c r="I1164" s="313">
        <v>8.25</v>
      </c>
      <c r="J1164" s="41" t="s">
        <v>318</v>
      </c>
      <c r="K1164" s="313">
        <v>43.5</v>
      </c>
      <c r="L1164" s="313">
        <v>25.5</v>
      </c>
      <c r="M1164" s="313">
        <v>12</v>
      </c>
      <c r="N1164" s="313">
        <v>2931</v>
      </c>
      <c r="O1164" s="41" t="s">
        <v>269</v>
      </c>
      <c r="P1164" t="s">
        <v>1325</v>
      </c>
      <c r="Q1164" s="285"/>
      <c r="R1164" s="313"/>
      <c r="S1164" s="63"/>
      <c r="T1164" s="303"/>
      <c r="U1164"/>
      <c r="V1164"/>
      <c r="W1164"/>
      <c r="X1164"/>
      <c r="Y1164" s="275" t="s">
        <v>269</v>
      </c>
      <c r="AA1164" s="313" t="s">
        <v>269</v>
      </c>
      <c r="AB1164">
        <v>2931</v>
      </c>
      <c r="AC1164" t="s">
        <v>4102</v>
      </c>
      <c r="AD1164" s="313" t="s">
        <v>5659</v>
      </c>
    </row>
    <row r="1165" spans="2:30">
      <c r="B1165" s="26"/>
      <c r="C1165" s="64" t="s">
        <v>1298</v>
      </c>
      <c r="D1165" s="64" t="s">
        <v>94</v>
      </c>
      <c r="E1165" s="313">
        <v>7.75</v>
      </c>
      <c r="F1165" s="313">
        <v>5.25</v>
      </c>
      <c r="G1165" s="313">
        <v>1.5</v>
      </c>
      <c r="H1165" s="313">
        <v>10.75</v>
      </c>
      <c r="I1165" s="313">
        <v>8.25</v>
      </c>
      <c r="J1165" s="47" t="s">
        <v>318</v>
      </c>
      <c r="K1165" s="313">
        <v>43.5</v>
      </c>
      <c r="L1165" s="313">
        <v>25.5</v>
      </c>
      <c r="M1165" s="313">
        <v>12</v>
      </c>
      <c r="N1165" s="313">
        <v>2931</v>
      </c>
      <c r="O1165" s="47" t="s">
        <v>269</v>
      </c>
      <c r="P1165" t="s">
        <v>1325</v>
      </c>
      <c r="Q1165" s="286"/>
      <c r="R1165" s="313"/>
      <c r="S1165" s="64"/>
      <c r="T1165" s="302"/>
      <c r="U1165"/>
      <c r="V1165"/>
      <c r="W1165"/>
      <c r="X1165"/>
      <c r="Y1165" s="275" t="s">
        <v>269</v>
      </c>
      <c r="AA1165" s="313" t="s">
        <v>269</v>
      </c>
      <c r="AB1165">
        <v>2931</v>
      </c>
      <c r="AC1165" t="s">
        <v>4102</v>
      </c>
      <c r="AD1165" s="313" t="s">
        <v>5659</v>
      </c>
    </row>
    <row r="1166" spans="2:30">
      <c r="B1166" s="26"/>
      <c r="C1166" s="63" t="s">
        <v>2096</v>
      </c>
      <c r="D1166" s="63" t="s">
        <v>94</v>
      </c>
      <c r="E1166" s="313">
        <v>7.75</v>
      </c>
      <c r="F1166" s="313">
        <v>5.25</v>
      </c>
      <c r="G1166" s="313">
        <v>1.5</v>
      </c>
      <c r="H1166" s="313">
        <v>10.75</v>
      </c>
      <c r="I1166" s="313">
        <v>8.25</v>
      </c>
      <c r="J1166" s="41" t="s">
        <v>318</v>
      </c>
      <c r="K1166" s="313">
        <v>21.5625</v>
      </c>
      <c r="L1166" s="313">
        <v>17</v>
      </c>
      <c r="M1166" s="313">
        <v>4</v>
      </c>
      <c r="N1166" s="313">
        <v>2931</v>
      </c>
      <c r="O1166" s="41" t="s">
        <v>1351</v>
      </c>
      <c r="P1166" t="s">
        <v>2095</v>
      </c>
      <c r="Q1166" s="285"/>
      <c r="R1166" s="313"/>
      <c r="S1166" s="63"/>
      <c r="T1166" s="303"/>
      <c r="U1166"/>
      <c r="V1166"/>
      <c r="W1166"/>
      <c r="X1166"/>
      <c r="Y1166" s="275" t="s">
        <v>1351</v>
      </c>
      <c r="AA1166" s="313" t="s">
        <v>1351</v>
      </c>
      <c r="AB1166">
        <v>2931</v>
      </c>
      <c r="AC1166" t="s">
        <v>4102</v>
      </c>
      <c r="AD1166" s="313" t="s">
        <v>5659</v>
      </c>
    </row>
    <row r="1167" spans="2:30">
      <c r="B1167" s="26"/>
      <c r="C1167" s="64" t="s">
        <v>1299</v>
      </c>
      <c r="D1167" s="64" t="s">
        <v>2025</v>
      </c>
      <c r="E1167" s="313">
        <v>7.75</v>
      </c>
      <c r="F1167" s="313">
        <v>5.25</v>
      </c>
      <c r="G1167" s="313">
        <v>2.25</v>
      </c>
      <c r="H1167" s="313">
        <v>12.25</v>
      </c>
      <c r="I1167" s="313">
        <v>9.75</v>
      </c>
      <c r="J1167" s="47" t="s">
        <v>318</v>
      </c>
      <c r="K1167" s="313">
        <v>37</v>
      </c>
      <c r="L1167" s="313">
        <v>29.75</v>
      </c>
      <c r="M1167" s="313">
        <v>8</v>
      </c>
      <c r="N1167" s="313">
        <v>2932</v>
      </c>
      <c r="O1167" s="47" t="s">
        <v>269</v>
      </c>
      <c r="P1167" t="s">
        <v>1325</v>
      </c>
      <c r="Q1167" s="286"/>
      <c r="R1167" s="313"/>
      <c r="S1167" s="64"/>
      <c r="T1167" s="302"/>
      <c r="U1167"/>
      <c r="V1167"/>
      <c r="W1167"/>
      <c r="X1167"/>
      <c r="Y1167" s="275" t="s">
        <v>269</v>
      </c>
      <c r="AA1167" s="313" t="s">
        <v>269</v>
      </c>
      <c r="AB1167">
        <v>2932</v>
      </c>
      <c r="AC1167" t="s">
        <v>4102</v>
      </c>
      <c r="AD1167" s="313" t="s">
        <v>5659</v>
      </c>
    </row>
    <row r="1168" spans="2:30">
      <c r="B1168" s="26"/>
      <c r="C1168" s="63" t="s">
        <v>1300</v>
      </c>
      <c r="D1168" s="63" t="s">
        <v>94</v>
      </c>
      <c r="E1168" s="313">
        <v>7.75</v>
      </c>
      <c r="F1168" s="313">
        <v>5.25</v>
      </c>
      <c r="G1168" s="313">
        <v>2.25</v>
      </c>
      <c r="H1168" s="313">
        <v>12.25</v>
      </c>
      <c r="I1168" s="313">
        <v>9.75</v>
      </c>
      <c r="J1168" s="41" t="s">
        <v>318</v>
      </c>
      <c r="K1168" s="313">
        <v>37</v>
      </c>
      <c r="L1168" s="313">
        <v>29.75</v>
      </c>
      <c r="M1168" s="313">
        <v>8</v>
      </c>
      <c r="N1168" s="313">
        <v>2932</v>
      </c>
      <c r="O1168" s="41" t="s">
        <v>269</v>
      </c>
      <c r="P1168" t="s">
        <v>1325</v>
      </c>
      <c r="Q1168" s="285"/>
      <c r="R1168" s="313"/>
      <c r="S1168" s="63"/>
      <c r="T1168" s="303"/>
      <c r="U1168"/>
      <c r="V1168"/>
      <c r="W1168"/>
      <c r="X1168"/>
      <c r="Y1168" s="275" t="s">
        <v>269</v>
      </c>
      <c r="AA1168" s="313" t="s">
        <v>269</v>
      </c>
      <c r="AB1168">
        <v>2932</v>
      </c>
      <c r="AC1168" t="s">
        <v>4102</v>
      </c>
      <c r="AD1168" s="313" t="s">
        <v>5659</v>
      </c>
    </row>
    <row r="1169" spans="2:30">
      <c r="B1169" s="26"/>
      <c r="C1169" s="64" t="s">
        <v>2234</v>
      </c>
      <c r="D1169" s="64" t="s">
        <v>94</v>
      </c>
      <c r="E1169" s="313">
        <v>4.375</v>
      </c>
      <c r="F1169" s="313">
        <v>3.125</v>
      </c>
      <c r="G1169" s="313">
        <v>0.875</v>
      </c>
      <c r="H1169" s="313">
        <v>6.125</v>
      </c>
      <c r="I1169" s="313">
        <v>4.875</v>
      </c>
      <c r="J1169" s="47" t="s">
        <v>318</v>
      </c>
      <c r="K1169" s="313">
        <v>25</v>
      </c>
      <c r="L1169" s="313">
        <v>15.125</v>
      </c>
      <c r="M1169" s="313">
        <v>12</v>
      </c>
      <c r="N1169" s="313">
        <v>2935</v>
      </c>
      <c r="O1169" s="47" t="s">
        <v>1351</v>
      </c>
      <c r="P1169" t="s">
        <v>2095</v>
      </c>
      <c r="Q1169" s="286"/>
      <c r="R1169" s="313"/>
      <c r="S1169" s="64"/>
      <c r="T1169" s="302"/>
      <c r="U1169"/>
      <c r="V1169"/>
      <c r="W1169"/>
      <c r="X1169"/>
      <c r="Y1169" s="275" t="s">
        <v>1351</v>
      </c>
      <c r="AA1169" s="313" t="s">
        <v>1351</v>
      </c>
      <c r="AB1169">
        <v>2935</v>
      </c>
      <c r="AC1169" t="s">
        <v>4102</v>
      </c>
      <c r="AD1169" s="313" t="s">
        <v>5659</v>
      </c>
    </row>
    <row r="1170" spans="2:30">
      <c r="B1170" s="26"/>
      <c r="C1170" s="63" t="s">
        <v>2380</v>
      </c>
      <c r="D1170" s="63" t="s">
        <v>94</v>
      </c>
      <c r="E1170" s="313">
        <v>4</v>
      </c>
      <c r="F1170" s="313">
        <v>2.4375</v>
      </c>
      <c r="G1170" s="313">
        <v>1.1875</v>
      </c>
      <c r="H1170" s="313">
        <v>6.375</v>
      </c>
      <c r="I1170" s="313">
        <v>4.8125</v>
      </c>
      <c r="J1170" s="41" t="s">
        <v>318</v>
      </c>
      <c r="K1170" s="313">
        <v>25.875</v>
      </c>
      <c r="L1170" s="313">
        <v>14.906000000000001</v>
      </c>
      <c r="M1170" s="313">
        <v>30</v>
      </c>
      <c r="N1170" s="313">
        <v>2936</v>
      </c>
      <c r="O1170" s="41" t="s">
        <v>1351</v>
      </c>
      <c r="P1170">
        <v>42997</v>
      </c>
      <c r="Q1170" s="285"/>
      <c r="R1170" s="313"/>
      <c r="S1170" s="63"/>
      <c r="T1170" s="303"/>
      <c r="U1170"/>
      <c r="V1170"/>
      <c r="W1170"/>
      <c r="X1170"/>
      <c r="Y1170" s="275" t="s">
        <v>1351</v>
      </c>
      <c r="AA1170" s="313" t="s">
        <v>1351</v>
      </c>
      <c r="AB1170">
        <v>2936</v>
      </c>
      <c r="AC1170" t="s">
        <v>4102</v>
      </c>
      <c r="AD1170" s="313" t="s">
        <v>5659</v>
      </c>
    </row>
    <row r="1171" spans="2:30">
      <c r="B1171" s="26"/>
      <c r="C1171" s="64" t="s">
        <v>2097</v>
      </c>
      <c r="D1171" s="64" t="s">
        <v>94</v>
      </c>
      <c r="E1171" s="313">
        <v>4.75</v>
      </c>
      <c r="F1171" s="313">
        <v>3</v>
      </c>
      <c r="G1171" s="313">
        <v>1.375</v>
      </c>
      <c r="H1171" s="313">
        <v>7.5</v>
      </c>
      <c r="I1171" s="313">
        <v>5.75</v>
      </c>
      <c r="J1171" s="47" t="s">
        <v>318</v>
      </c>
      <c r="K1171" s="313">
        <v>15.1875</v>
      </c>
      <c r="L1171" s="313">
        <v>23.1875</v>
      </c>
      <c r="M1171" s="313">
        <v>8</v>
      </c>
      <c r="N1171" s="313">
        <v>2937</v>
      </c>
      <c r="O1171" s="47" t="s">
        <v>1351</v>
      </c>
      <c r="P1171" t="s">
        <v>2095</v>
      </c>
      <c r="Q1171" s="286"/>
      <c r="R1171" s="313"/>
      <c r="S1171" s="64"/>
      <c r="T1171" s="302"/>
      <c r="U1171"/>
      <c r="V1171"/>
      <c r="W1171"/>
      <c r="X1171"/>
      <c r="Y1171" s="275" t="s">
        <v>1351</v>
      </c>
      <c r="AA1171" s="313" t="s">
        <v>1351</v>
      </c>
      <c r="AB1171">
        <v>2937</v>
      </c>
      <c r="AC1171" t="s">
        <v>4102</v>
      </c>
      <c r="AD1171" s="313" t="s">
        <v>5659</v>
      </c>
    </row>
    <row r="1172" spans="2:30">
      <c r="B1172" s="26"/>
      <c r="C1172" s="63" t="s">
        <v>1301</v>
      </c>
      <c r="D1172" s="63" t="s">
        <v>2025</v>
      </c>
      <c r="E1172" s="313">
        <v>4</v>
      </c>
      <c r="F1172" s="313">
        <v>3</v>
      </c>
      <c r="G1172" s="313">
        <v>2</v>
      </c>
      <c r="H1172" s="313">
        <v>8</v>
      </c>
      <c r="I1172" s="313">
        <v>7</v>
      </c>
      <c r="J1172" s="41" t="s">
        <v>318</v>
      </c>
      <c r="K1172" s="313">
        <v>41</v>
      </c>
      <c r="L1172" s="313">
        <v>28.5</v>
      </c>
      <c r="M1172" s="313">
        <v>20</v>
      </c>
      <c r="N1172" s="313">
        <v>2941</v>
      </c>
      <c r="O1172" s="41" t="s">
        <v>269</v>
      </c>
      <c r="P1172" t="s">
        <v>1325</v>
      </c>
      <c r="Q1172" s="285"/>
      <c r="R1172" s="313"/>
      <c r="S1172" s="63"/>
      <c r="T1172" s="303"/>
      <c r="U1172"/>
      <c r="V1172"/>
      <c r="W1172"/>
      <c r="X1172"/>
      <c r="Y1172" s="275" t="s">
        <v>269</v>
      </c>
      <c r="AA1172" s="313" t="s">
        <v>269</v>
      </c>
      <c r="AB1172">
        <v>2941</v>
      </c>
      <c r="AD1172" s="313"/>
    </row>
    <row r="1173" spans="2:30">
      <c r="B1173" s="26"/>
      <c r="C1173" s="64" t="s">
        <v>1302</v>
      </c>
      <c r="D1173" s="64" t="s">
        <v>94</v>
      </c>
      <c r="E1173" s="313">
        <v>4</v>
      </c>
      <c r="F1173" s="313">
        <v>3</v>
      </c>
      <c r="G1173" s="313">
        <v>2</v>
      </c>
      <c r="H1173" s="313">
        <v>8</v>
      </c>
      <c r="I1173" s="313">
        <v>7</v>
      </c>
      <c r="J1173" s="47" t="s">
        <v>318</v>
      </c>
      <c r="K1173" s="313">
        <v>41</v>
      </c>
      <c r="L1173" s="313">
        <v>28.5</v>
      </c>
      <c r="M1173" s="313">
        <v>20</v>
      </c>
      <c r="N1173" s="313">
        <v>2941</v>
      </c>
      <c r="O1173" s="47" t="s">
        <v>269</v>
      </c>
      <c r="P1173" t="s">
        <v>1325</v>
      </c>
      <c r="Q1173" s="286"/>
      <c r="R1173" s="313"/>
      <c r="S1173" s="64"/>
      <c r="T1173" s="302"/>
      <c r="U1173"/>
      <c r="V1173"/>
      <c r="W1173"/>
      <c r="X1173"/>
      <c r="Y1173" s="275" t="s">
        <v>269</v>
      </c>
      <c r="AA1173" s="313" t="s">
        <v>269</v>
      </c>
      <c r="AB1173">
        <v>2941</v>
      </c>
      <c r="AD1173" s="313"/>
    </row>
    <row r="1174" spans="2:30">
      <c r="B1174" s="26"/>
      <c r="C1174" s="63" t="s">
        <v>2427</v>
      </c>
      <c r="D1174" s="63" t="s">
        <v>94</v>
      </c>
      <c r="E1174" s="313">
        <v>4.375</v>
      </c>
      <c r="F1174" s="313">
        <v>2.75</v>
      </c>
      <c r="G1174" s="313">
        <v>1</v>
      </c>
      <c r="H1174" s="313">
        <v>6.375</v>
      </c>
      <c r="I1174" s="313">
        <v>4.75</v>
      </c>
      <c r="J1174" s="41" t="s">
        <v>318</v>
      </c>
      <c r="K1174" s="313">
        <v>12.125</v>
      </c>
      <c r="L1174" s="313">
        <v>14.25</v>
      </c>
      <c r="M1174" s="313">
        <v>6</v>
      </c>
      <c r="N1174" s="313">
        <v>2943</v>
      </c>
      <c r="O1174" s="41" t="s">
        <v>1351</v>
      </c>
      <c r="P1174"/>
      <c r="Q1174" s="285"/>
      <c r="R1174" s="313"/>
      <c r="S1174" s="63"/>
      <c r="T1174" s="303"/>
      <c r="U1174"/>
      <c r="V1174"/>
      <c r="W1174"/>
      <c r="X1174"/>
      <c r="Y1174" s="275" t="s">
        <v>1351</v>
      </c>
      <c r="AA1174" s="313" t="s">
        <v>1351</v>
      </c>
      <c r="AB1174">
        <v>2943</v>
      </c>
      <c r="AC1174" t="s">
        <v>4119</v>
      </c>
      <c r="AD1174" s="313" t="s">
        <v>5660</v>
      </c>
    </row>
    <row r="1175" spans="2:30">
      <c r="B1175" s="26"/>
      <c r="C1175" s="64" t="s">
        <v>2098</v>
      </c>
      <c r="D1175" s="64" t="s">
        <v>94</v>
      </c>
      <c r="E1175" s="313">
        <v>4.625</v>
      </c>
      <c r="F1175" s="313">
        <v>1.3125</v>
      </c>
      <c r="G1175" s="313">
        <v>1.625</v>
      </c>
      <c r="H1175" s="313">
        <v>7.875</v>
      </c>
      <c r="I1175" s="313">
        <v>4.5625</v>
      </c>
      <c r="J1175" s="47" t="s">
        <v>318</v>
      </c>
      <c r="K1175" s="313">
        <v>16</v>
      </c>
      <c r="L1175" s="313">
        <v>18.75</v>
      </c>
      <c r="M1175" s="313">
        <v>8</v>
      </c>
      <c r="N1175" s="313">
        <v>2945</v>
      </c>
      <c r="O1175" s="47" t="s">
        <v>1351</v>
      </c>
      <c r="P1175" t="s">
        <v>2099</v>
      </c>
      <c r="Q1175" s="286"/>
      <c r="R1175" s="313"/>
      <c r="S1175" s="64"/>
      <c r="T1175" s="302"/>
      <c r="U1175"/>
      <c r="V1175"/>
      <c r="W1175"/>
      <c r="X1175"/>
      <c r="Y1175" s="275" t="s">
        <v>1351</v>
      </c>
      <c r="AA1175" s="313" t="s">
        <v>1351</v>
      </c>
      <c r="AB1175">
        <v>2945</v>
      </c>
      <c r="AD1175" s="313"/>
    </row>
    <row r="1176" spans="2:30">
      <c r="B1176" s="26"/>
      <c r="C1176" s="63" t="s">
        <v>2490</v>
      </c>
      <c r="D1176" s="63" t="s">
        <v>94</v>
      </c>
      <c r="E1176" s="313">
        <v>4.625</v>
      </c>
      <c r="F1176" s="313">
        <v>1.3125</v>
      </c>
      <c r="G1176" s="313">
        <v>1.625</v>
      </c>
      <c r="H1176" s="313">
        <v>7.875</v>
      </c>
      <c r="I1176" s="313">
        <v>4.5625</v>
      </c>
      <c r="J1176" s="41" t="s">
        <v>318</v>
      </c>
      <c r="K1176" s="313">
        <v>15.875</v>
      </c>
      <c r="L1176" s="313">
        <v>9.375</v>
      </c>
      <c r="M1176" s="313">
        <v>4</v>
      </c>
      <c r="N1176" s="313">
        <v>2945</v>
      </c>
      <c r="O1176" s="41" t="s">
        <v>1338</v>
      </c>
      <c r="P1176">
        <v>44306</v>
      </c>
      <c r="Q1176" s="285"/>
      <c r="R1176" s="313"/>
      <c r="S1176" s="63"/>
      <c r="T1176" s="303"/>
      <c r="U1176"/>
      <c r="V1176"/>
      <c r="W1176"/>
      <c r="X1176"/>
      <c r="Y1176" s="275" t="s">
        <v>1338</v>
      </c>
      <c r="AA1176" s="313" t="s">
        <v>1338</v>
      </c>
      <c r="AB1176">
        <v>2945</v>
      </c>
      <c r="AD1176" s="313"/>
    </row>
    <row r="1177" spans="2:30">
      <c r="B1177" s="26"/>
      <c r="C1177" s="64" t="s">
        <v>1303</v>
      </c>
      <c r="D1177" s="64" t="s">
        <v>2025</v>
      </c>
      <c r="E1177" s="313">
        <v>11.125</v>
      </c>
      <c r="F1177" s="313">
        <v>8.625</v>
      </c>
      <c r="G1177" s="313">
        <v>2.625</v>
      </c>
      <c r="H1177" s="313">
        <v>16.375</v>
      </c>
      <c r="I1177" s="313">
        <v>13.875</v>
      </c>
      <c r="J1177" s="47" t="s">
        <v>318</v>
      </c>
      <c r="K1177" s="313">
        <v>33</v>
      </c>
      <c r="L1177" s="313">
        <v>26.75</v>
      </c>
      <c r="M1177" s="313">
        <v>4</v>
      </c>
      <c r="N1177" s="313">
        <v>2948</v>
      </c>
      <c r="O1177" s="47" t="s">
        <v>269</v>
      </c>
      <c r="P1177" t="s">
        <v>1325</v>
      </c>
      <c r="Q1177" s="286"/>
      <c r="R1177" s="313"/>
      <c r="S1177" s="64"/>
      <c r="T1177" s="302"/>
      <c r="U1177"/>
      <c r="V1177"/>
      <c r="W1177"/>
      <c r="X1177"/>
      <c r="Y1177" s="275" t="s">
        <v>269</v>
      </c>
      <c r="AA1177" s="313" t="s">
        <v>269</v>
      </c>
      <c r="AB1177">
        <v>2948</v>
      </c>
      <c r="AC1177" t="s">
        <v>4102</v>
      </c>
      <c r="AD1177" s="313" t="s">
        <v>5659</v>
      </c>
    </row>
    <row r="1178" spans="2:30">
      <c r="B1178" s="26"/>
      <c r="C1178" s="63" t="s">
        <v>1304</v>
      </c>
      <c r="D1178" s="63" t="s">
        <v>94</v>
      </c>
      <c r="E1178" s="313">
        <v>11.125</v>
      </c>
      <c r="F1178" s="313">
        <v>8.625</v>
      </c>
      <c r="G1178" s="313">
        <v>2.625</v>
      </c>
      <c r="H1178" s="313">
        <v>16.375</v>
      </c>
      <c r="I1178" s="313">
        <v>13.875</v>
      </c>
      <c r="J1178" s="41" t="s">
        <v>318</v>
      </c>
      <c r="K1178" s="313">
        <v>33</v>
      </c>
      <c r="L1178" s="313">
        <v>26.75</v>
      </c>
      <c r="M1178" s="313">
        <v>4</v>
      </c>
      <c r="N1178" s="313">
        <v>2948</v>
      </c>
      <c r="O1178" s="41" t="s">
        <v>269</v>
      </c>
      <c r="P1178" t="s">
        <v>1325</v>
      </c>
      <c r="Q1178" s="285"/>
      <c r="R1178" s="313"/>
      <c r="S1178" s="63"/>
      <c r="T1178" s="303"/>
      <c r="U1178"/>
      <c r="V1178"/>
      <c r="W1178"/>
      <c r="X1178"/>
      <c r="Y1178" s="275" t="s">
        <v>269</v>
      </c>
      <c r="AA1178" s="313" t="s">
        <v>269</v>
      </c>
      <c r="AB1178">
        <v>2948</v>
      </c>
      <c r="AC1178" t="s">
        <v>4102</v>
      </c>
      <c r="AD1178" s="313" t="s">
        <v>5659</v>
      </c>
    </row>
    <row r="1179" spans="2:30">
      <c r="B1179" s="26"/>
      <c r="C1179" s="64" t="s">
        <v>2272</v>
      </c>
      <c r="D1179" s="64" t="s">
        <v>94</v>
      </c>
      <c r="E1179" s="313">
        <v>11.125</v>
      </c>
      <c r="F1179" s="313">
        <v>8.625</v>
      </c>
      <c r="G1179" s="313">
        <v>2.625</v>
      </c>
      <c r="H1179" s="313">
        <v>16.375</v>
      </c>
      <c r="I1179" s="313">
        <v>13.875</v>
      </c>
      <c r="J1179" s="47" t="s">
        <v>318</v>
      </c>
      <c r="K1179" s="313">
        <v>26.725999999999999</v>
      </c>
      <c r="L1179" s="313">
        <v>16.375</v>
      </c>
      <c r="M1179" s="313">
        <v>2</v>
      </c>
      <c r="N1179" s="313">
        <v>2948</v>
      </c>
      <c r="O1179" s="47" t="s">
        <v>1351</v>
      </c>
      <c r="P1179">
        <v>42423</v>
      </c>
      <c r="Q1179" s="286"/>
      <c r="R1179" s="313"/>
      <c r="S1179" s="64"/>
      <c r="T1179" s="302"/>
      <c r="U1179"/>
      <c r="V1179"/>
      <c r="W1179"/>
      <c r="X1179"/>
      <c r="Y1179" s="275" t="s">
        <v>1351</v>
      </c>
      <c r="AA1179" s="313" t="s">
        <v>1351</v>
      </c>
      <c r="AB1179">
        <v>2948</v>
      </c>
      <c r="AC1179" t="s">
        <v>4102</v>
      </c>
      <c r="AD1179" s="313" t="s">
        <v>5659</v>
      </c>
    </row>
    <row r="1180" spans="2:30">
      <c r="B1180" s="26"/>
      <c r="C1180" s="63" t="s">
        <v>298</v>
      </c>
      <c r="D1180" s="63" t="s">
        <v>2025</v>
      </c>
      <c r="E1180" s="313">
        <v>3.75</v>
      </c>
      <c r="F1180" s="313">
        <v>4.4375</v>
      </c>
      <c r="G1180" s="313">
        <v>0.75</v>
      </c>
      <c r="H1180" s="313">
        <v>5.25</v>
      </c>
      <c r="I1180" s="313">
        <v>5.9375</v>
      </c>
      <c r="J1180" s="41" t="s">
        <v>302</v>
      </c>
      <c r="K1180" s="313">
        <v>37.291600000000003</v>
      </c>
      <c r="L1180" s="313">
        <v>22.055499999999999</v>
      </c>
      <c r="M1180" s="313">
        <v>24</v>
      </c>
      <c r="N1180" s="313">
        <v>2820</v>
      </c>
      <c r="O1180" s="41" t="s">
        <v>269</v>
      </c>
      <c r="P1180"/>
      <c r="Q1180" s="285"/>
      <c r="R1180" s="313"/>
      <c r="S1180" s="63"/>
      <c r="T1180" s="303"/>
      <c r="U1180"/>
      <c r="V1180"/>
      <c r="W1180"/>
      <c r="X1180"/>
      <c r="Y1180" s="275" t="s">
        <v>269</v>
      </c>
      <c r="AA1180" s="313" t="s">
        <v>269</v>
      </c>
      <c r="AD1180" s="313"/>
    </row>
    <row r="1181" spans="2:30">
      <c r="B1181" s="26"/>
      <c r="C1181" s="64" t="s">
        <v>299</v>
      </c>
      <c r="D1181" s="64" t="s">
        <v>301</v>
      </c>
      <c r="E1181" s="313">
        <v>3.625</v>
      </c>
      <c r="F1181" s="313">
        <v>4.3125</v>
      </c>
      <c r="G1181" s="313">
        <v>1.125</v>
      </c>
      <c r="H1181" s="313">
        <v>5.875</v>
      </c>
      <c r="I1181" s="313">
        <v>6.5625</v>
      </c>
      <c r="J1181" s="47" t="s">
        <v>302</v>
      </c>
      <c r="K1181" s="313">
        <v>33.6875</v>
      </c>
      <c r="L1181" s="313">
        <v>24.2361</v>
      </c>
      <c r="M1181" s="313">
        <v>20</v>
      </c>
      <c r="N1181" s="313">
        <v>2820</v>
      </c>
      <c r="O1181" s="47" t="s">
        <v>269</v>
      </c>
      <c r="P1181"/>
      <c r="Q1181" s="286"/>
      <c r="R1181" s="313"/>
      <c r="S1181" s="64"/>
      <c r="T1181" s="302"/>
      <c r="U1181"/>
      <c r="V1181"/>
      <c r="W1181"/>
      <c r="X1181"/>
      <c r="Y1181" s="275" t="s">
        <v>269</v>
      </c>
      <c r="AA1181" s="313" t="s">
        <v>269</v>
      </c>
      <c r="AD1181" s="313"/>
    </row>
    <row r="1182" spans="2:30">
      <c r="B1182" s="26"/>
      <c r="C1182" s="63" t="s">
        <v>2672</v>
      </c>
      <c r="D1182" s="63" t="s">
        <v>2529</v>
      </c>
      <c r="E1182" s="313">
        <v>8.1875</v>
      </c>
      <c r="F1182" s="313">
        <v>2.25</v>
      </c>
      <c r="G1182" s="313">
        <v>1.1875</v>
      </c>
      <c r="H1182" s="313">
        <v>10.5625</v>
      </c>
      <c r="I1182" s="313">
        <v>4.625</v>
      </c>
      <c r="J1182" s="41" t="s">
        <v>318</v>
      </c>
      <c r="K1182" s="313">
        <v>40</v>
      </c>
      <c r="L1182" s="313">
        <v>27.75</v>
      </c>
      <c r="M1182" s="313">
        <v>24</v>
      </c>
      <c r="N1182" s="313">
        <v>2951</v>
      </c>
      <c r="O1182" s="41" t="s">
        <v>269</v>
      </c>
      <c r="P1182">
        <v>44823</v>
      </c>
      <c r="Q1182" s="285" t="s">
        <v>2738</v>
      </c>
      <c r="R1182" s="313"/>
      <c r="S1182" s="63"/>
      <c r="T1182" s="303"/>
      <c r="U1182"/>
      <c r="V1182"/>
      <c r="W1182"/>
      <c r="X1182"/>
      <c r="Y1182" s="275" t="s">
        <v>269</v>
      </c>
      <c r="AA1182" s="313" t="s">
        <v>269</v>
      </c>
      <c r="AB1182">
        <v>2951</v>
      </c>
      <c r="AC1182" t="s">
        <v>2899</v>
      </c>
      <c r="AD1182" s="313" t="s">
        <v>5649</v>
      </c>
    </row>
    <row r="1183" spans="2:30">
      <c r="B1183" s="26"/>
      <c r="C1183" s="64" t="s">
        <v>2278</v>
      </c>
      <c r="D1183" s="64" t="s">
        <v>94</v>
      </c>
      <c r="E1183" s="313">
        <v>8.1880000000000006</v>
      </c>
      <c r="F1183" s="313">
        <v>2.25</v>
      </c>
      <c r="G1183" s="313">
        <v>1.1879999999999999</v>
      </c>
      <c r="H1183" s="313">
        <v>10.564</v>
      </c>
      <c r="I1183" s="313">
        <v>4.6259999999999994</v>
      </c>
      <c r="J1183" s="47" t="s">
        <v>318</v>
      </c>
      <c r="K1183" s="313">
        <v>17.5</v>
      </c>
      <c r="L1183" s="313">
        <v>23</v>
      </c>
      <c r="M1183" s="313">
        <v>8</v>
      </c>
      <c r="N1183" s="313">
        <v>2951</v>
      </c>
      <c r="O1183" s="47" t="s">
        <v>1351</v>
      </c>
      <c r="P1183" t="s">
        <v>2279</v>
      </c>
      <c r="Q1183" s="286"/>
      <c r="R1183" s="313"/>
      <c r="S1183" s="64"/>
      <c r="T1183" s="302"/>
      <c r="U1183"/>
      <c r="V1183"/>
      <c r="W1183"/>
      <c r="X1183"/>
      <c r="Y1183" s="275" t="s">
        <v>1351</v>
      </c>
      <c r="AA1183" s="313" t="s">
        <v>1351</v>
      </c>
      <c r="AB1183">
        <v>2951</v>
      </c>
      <c r="AC1183" t="s">
        <v>2899</v>
      </c>
      <c r="AD1183" s="313" t="s">
        <v>5649</v>
      </c>
    </row>
    <row r="1184" spans="2:30">
      <c r="B1184" s="26"/>
      <c r="C1184" s="63" t="s">
        <v>254</v>
      </c>
      <c r="D1184" s="63" t="s">
        <v>94</v>
      </c>
      <c r="E1184" s="313">
        <v>8.5</v>
      </c>
      <c r="F1184" s="313">
        <v>8</v>
      </c>
      <c r="G1184" s="313">
        <v>2.625</v>
      </c>
      <c r="H1184" s="313">
        <v>13.75</v>
      </c>
      <c r="I1184" s="313">
        <v>13.25</v>
      </c>
      <c r="J1184" s="41" t="s">
        <v>318</v>
      </c>
      <c r="K1184" s="313">
        <v>41.75</v>
      </c>
      <c r="L1184" s="313">
        <v>23.125</v>
      </c>
      <c r="M1184" s="313">
        <v>6</v>
      </c>
      <c r="N1184" s="313">
        <v>2952</v>
      </c>
      <c r="O1184" s="41" t="s">
        <v>269</v>
      </c>
      <c r="P1184" t="s">
        <v>256</v>
      </c>
      <c r="Q1184" s="285"/>
      <c r="R1184" s="313"/>
      <c r="S1184" s="63"/>
      <c r="T1184" s="303"/>
      <c r="U1184"/>
      <c r="V1184"/>
      <c r="W1184"/>
      <c r="X1184"/>
      <c r="Y1184" s="275" t="s">
        <v>269</v>
      </c>
      <c r="AA1184" s="313" t="s">
        <v>269</v>
      </c>
      <c r="AB1184">
        <v>2952</v>
      </c>
      <c r="AD1184" s="313"/>
    </row>
    <row r="1185" spans="2:30">
      <c r="B1185" s="26"/>
      <c r="C1185" s="64" t="s">
        <v>255</v>
      </c>
      <c r="D1185" s="64" t="s">
        <v>2025</v>
      </c>
      <c r="E1185" s="313">
        <v>8.625</v>
      </c>
      <c r="F1185" s="313">
        <v>8.125</v>
      </c>
      <c r="G1185" s="313">
        <v>0.75</v>
      </c>
      <c r="H1185" s="313">
        <v>10.125</v>
      </c>
      <c r="I1185" s="313">
        <v>9.625</v>
      </c>
      <c r="J1185" s="47" t="s">
        <v>318</v>
      </c>
      <c r="K1185" s="313">
        <v>41.75</v>
      </c>
      <c r="L1185" s="313">
        <v>23.125</v>
      </c>
      <c r="M1185" s="313">
        <v>6</v>
      </c>
      <c r="N1185" s="313">
        <v>2952</v>
      </c>
      <c r="O1185" s="47" t="s">
        <v>269</v>
      </c>
      <c r="P1185" t="s">
        <v>256</v>
      </c>
      <c r="Q1185" s="286"/>
      <c r="R1185" s="313"/>
      <c r="S1185" s="64"/>
      <c r="T1185" s="302"/>
      <c r="U1185"/>
      <c r="V1185"/>
      <c r="W1185"/>
      <c r="X1185"/>
      <c r="Y1185" s="275" t="s">
        <v>269</v>
      </c>
      <c r="AA1185" s="313" t="s">
        <v>269</v>
      </c>
      <c r="AB1185">
        <v>2952</v>
      </c>
      <c r="AD1185" s="313"/>
    </row>
    <row r="1186" spans="2:30">
      <c r="B1186" s="25"/>
      <c r="C1186" s="63" t="s">
        <v>1305</v>
      </c>
      <c r="D1186" s="63" t="s">
        <v>2025</v>
      </c>
      <c r="E1186" s="313">
        <v>7</v>
      </c>
      <c r="F1186" s="313">
        <v>3.625</v>
      </c>
      <c r="G1186" s="313">
        <v>1.875</v>
      </c>
      <c r="H1186" s="313">
        <v>10.75</v>
      </c>
      <c r="I1186" s="313">
        <v>7.375</v>
      </c>
      <c r="J1186" s="41" t="s">
        <v>318</v>
      </c>
      <c r="K1186" s="313">
        <v>32.75</v>
      </c>
      <c r="L1186" s="313">
        <v>30.5</v>
      </c>
      <c r="M1186" s="313">
        <v>12</v>
      </c>
      <c r="N1186" s="313">
        <v>2953</v>
      </c>
      <c r="O1186" s="41" t="s">
        <v>269</v>
      </c>
      <c r="P1186" t="s">
        <v>1325</v>
      </c>
      <c r="Q1186" s="285"/>
      <c r="R1186" s="313"/>
      <c r="S1186" s="63"/>
      <c r="T1186" s="303"/>
      <c r="U1186"/>
      <c r="V1186"/>
      <c r="W1186"/>
      <c r="X1186"/>
      <c r="Y1186" s="275" t="s">
        <v>269</v>
      </c>
      <c r="AA1186" s="313" t="s">
        <v>269</v>
      </c>
      <c r="AB1186">
        <v>2953</v>
      </c>
      <c r="AD1186" s="313"/>
    </row>
    <row r="1187" spans="2:30">
      <c r="B1187" s="26"/>
      <c r="C1187" s="256" t="s">
        <v>1306</v>
      </c>
      <c r="D1187" s="256" t="s">
        <v>94</v>
      </c>
      <c r="E1187" s="313">
        <v>7</v>
      </c>
      <c r="F1187" s="313">
        <v>3.625</v>
      </c>
      <c r="G1187" s="313">
        <v>2</v>
      </c>
      <c r="H1187" s="313">
        <v>11</v>
      </c>
      <c r="I1187" s="313">
        <v>7.625</v>
      </c>
      <c r="J1187" s="102" t="s">
        <v>318</v>
      </c>
      <c r="K1187" s="313">
        <v>32.75</v>
      </c>
      <c r="L1187" s="313">
        <v>30.5</v>
      </c>
      <c r="M1187" s="313">
        <v>12</v>
      </c>
      <c r="N1187" s="313">
        <v>2953</v>
      </c>
      <c r="O1187" s="102" t="s">
        <v>269</v>
      </c>
      <c r="P1187" t="s">
        <v>1325</v>
      </c>
      <c r="Q1187" s="283"/>
      <c r="R1187" s="313"/>
      <c r="S1187" s="256"/>
      <c r="T1187" s="301"/>
      <c r="U1187"/>
      <c r="V1187"/>
      <c r="W1187"/>
      <c r="X1187"/>
      <c r="Y1187" s="275" t="s">
        <v>269</v>
      </c>
      <c r="AA1187" s="313" t="s">
        <v>269</v>
      </c>
      <c r="AB1187">
        <v>2953</v>
      </c>
      <c r="AD1187" s="313"/>
    </row>
    <row r="1188" spans="2:30">
      <c r="B1188" s="26"/>
      <c r="C1188" s="63" t="s">
        <v>2200</v>
      </c>
      <c r="D1188" s="63" t="s">
        <v>2025</v>
      </c>
      <c r="E1188" s="313">
        <v>7</v>
      </c>
      <c r="F1188" s="313">
        <v>3.625</v>
      </c>
      <c r="G1188" s="313">
        <v>1.875</v>
      </c>
      <c r="H1188" s="313">
        <v>10.75</v>
      </c>
      <c r="I1188" s="313">
        <v>7.375</v>
      </c>
      <c r="J1188" s="41" t="s">
        <v>302</v>
      </c>
      <c r="K1188" s="313">
        <v>10.75</v>
      </c>
      <c r="L1188" s="313">
        <v>7.375</v>
      </c>
      <c r="M1188" s="313">
        <v>1</v>
      </c>
      <c r="N1188" s="313">
        <v>2953</v>
      </c>
      <c r="O1188" s="41" t="s">
        <v>1338</v>
      </c>
      <c r="P1188"/>
      <c r="Q1188" s="285"/>
      <c r="R1188" s="313"/>
      <c r="S1188" s="63"/>
      <c r="T1188" s="303"/>
      <c r="U1188"/>
      <c r="V1188"/>
      <c r="W1188"/>
      <c r="X1188"/>
      <c r="Y1188" s="275" t="s">
        <v>1338</v>
      </c>
      <c r="AA1188" s="313" t="s">
        <v>1338</v>
      </c>
      <c r="AB1188">
        <v>2953</v>
      </c>
      <c r="AD1188" s="313"/>
    </row>
    <row r="1189" spans="2:30">
      <c r="B1189" s="26"/>
      <c r="C1189" s="64" t="s">
        <v>2201</v>
      </c>
      <c r="D1189" s="64" t="s">
        <v>94</v>
      </c>
      <c r="E1189" s="313">
        <v>7</v>
      </c>
      <c r="F1189" s="313">
        <v>3.625</v>
      </c>
      <c r="G1189" s="313">
        <v>2</v>
      </c>
      <c r="H1189" s="313">
        <v>11</v>
      </c>
      <c r="I1189" s="313">
        <v>7.625</v>
      </c>
      <c r="J1189" s="47" t="s">
        <v>302</v>
      </c>
      <c r="K1189" s="313">
        <v>11</v>
      </c>
      <c r="L1189" s="313">
        <v>7.625</v>
      </c>
      <c r="M1189" s="313">
        <v>1</v>
      </c>
      <c r="N1189" s="313">
        <v>2953</v>
      </c>
      <c r="O1189" s="47" t="s">
        <v>1338</v>
      </c>
      <c r="P1189"/>
      <c r="Q1189" s="286"/>
      <c r="R1189" s="313"/>
      <c r="S1189" s="64"/>
      <c r="T1189" s="302"/>
      <c r="U1189"/>
      <c r="V1189"/>
      <c r="W1189"/>
      <c r="X1189"/>
      <c r="Y1189" s="275" t="s">
        <v>1338</v>
      </c>
      <c r="AA1189" s="313" t="s">
        <v>1338</v>
      </c>
      <c r="AB1189">
        <v>2953</v>
      </c>
      <c r="AD1189" s="313"/>
    </row>
    <row r="1190" spans="2:30">
      <c r="B1190" s="26"/>
      <c r="C1190" s="63" t="s">
        <v>2158</v>
      </c>
      <c r="D1190" s="63" t="s">
        <v>94</v>
      </c>
      <c r="E1190" s="313">
        <v>3.625</v>
      </c>
      <c r="F1190" s="313">
        <v>3.4375</v>
      </c>
      <c r="G1190" s="313">
        <v>2</v>
      </c>
      <c r="H1190" s="313">
        <v>7.625</v>
      </c>
      <c r="I1190" s="313">
        <v>7.4375</v>
      </c>
      <c r="J1190" s="41" t="s">
        <v>318</v>
      </c>
      <c r="K1190" s="313">
        <v>15.25</v>
      </c>
      <c r="L1190" s="313">
        <v>14.75</v>
      </c>
      <c r="M1190" s="313">
        <v>4</v>
      </c>
      <c r="N1190" s="313">
        <v>2954</v>
      </c>
      <c r="O1190" s="41" t="s">
        <v>1351</v>
      </c>
      <c r="P1190" t="s">
        <v>2159</v>
      </c>
      <c r="Q1190" s="285"/>
      <c r="R1190" s="313"/>
      <c r="S1190" s="63"/>
      <c r="T1190" s="303"/>
      <c r="U1190"/>
      <c r="V1190"/>
      <c r="W1190"/>
      <c r="X1190"/>
      <c r="Y1190" s="275" t="s">
        <v>1351</v>
      </c>
      <c r="AA1190" s="313" t="s">
        <v>1351</v>
      </c>
      <c r="AB1190">
        <v>2954</v>
      </c>
      <c r="AC1190" t="s">
        <v>4119</v>
      </c>
      <c r="AD1190" s="313" t="s">
        <v>5660</v>
      </c>
    </row>
    <row r="1191" spans="2:30">
      <c r="B1191" s="26"/>
      <c r="C1191" s="64" t="s">
        <v>2137</v>
      </c>
      <c r="D1191" s="64" t="s">
        <v>94</v>
      </c>
      <c r="E1191" s="313">
        <v>5.25</v>
      </c>
      <c r="F1191" s="313">
        <v>3.75</v>
      </c>
      <c r="G1191" s="313">
        <v>0.875</v>
      </c>
      <c r="H1191" s="313">
        <v>7</v>
      </c>
      <c r="I1191" s="313">
        <v>5.5</v>
      </c>
      <c r="J1191" s="47" t="s">
        <v>318</v>
      </c>
      <c r="K1191" s="313">
        <v>22</v>
      </c>
      <c r="L1191" s="313">
        <v>13.5</v>
      </c>
      <c r="M1191" s="313">
        <v>8</v>
      </c>
      <c r="N1191" s="313">
        <v>2955</v>
      </c>
      <c r="O1191" s="47" t="s">
        <v>1351</v>
      </c>
      <c r="P1191" t="s">
        <v>2138</v>
      </c>
      <c r="Q1191" s="286"/>
      <c r="R1191" s="313"/>
      <c r="S1191" s="64"/>
      <c r="T1191" s="302"/>
      <c r="U1191"/>
      <c r="V1191"/>
      <c r="W1191"/>
      <c r="X1191"/>
      <c r="Y1191" s="275" t="s">
        <v>1351</v>
      </c>
      <c r="AA1191" s="313" t="s">
        <v>1351</v>
      </c>
      <c r="AB1191">
        <v>2955</v>
      </c>
      <c r="AC1191" t="s">
        <v>3574</v>
      </c>
      <c r="AD1191" s="313" t="s">
        <v>5658</v>
      </c>
    </row>
    <row r="1192" spans="2:30">
      <c r="B1192" s="26"/>
      <c r="C1192" s="63" t="s">
        <v>2156</v>
      </c>
      <c r="D1192" s="63" t="s">
        <v>2025</v>
      </c>
      <c r="E1192" s="313">
        <v>10.625</v>
      </c>
      <c r="F1192" s="313">
        <v>7.375</v>
      </c>
      <c r="G1192" s="313">
        <v>2</v>
      </c>
      <c r="H1192" s="313">
        <v>14.625</v>
      </c>
      <c r="I1192" s="313">
        <v>11.375</v>
      </c>
      <c r="J1192" s="41" t="s">
        <v>302</v>
      </c>
      <c r="K1192" s="313">
        <v>14.875</v>
      </c>
      <c r="L1192" s="313">
        <v>11.5</v>
      </c>
      <c r="M1192" s="313">
        <v>1</v>
      </c>
      <c r="N1192" s="313">
        <v>2956</v>
      </c>
      <c r="O1192" s="41" t="s">
        <v>1351</v>
      </c>
      <c r="P1192"/>
      <c r="Q1192" s="285"/>
      <c r="R1192" s="313"/>
      <c r="S1192" s="63"/>
      <c r="T1192" s="303"/>
      <c r="U1192"/>
      <c r="V1192"/>
      <c r="W1192"/>
      <c r="X1192"/>
      <c r="Y1192" s="275" t="s">
        <v>1351</v>
      </c>
      <c r="AA1192" s="313" t="s">
        <v>1351</v>
      </c>
      <c r="AB1192">
        <v>2956</v>
      </c>
      <c r="AC1192" t="s">
        <v>4119</v>
      </c>
      <c r="AD1192" s="313" t="s">
        <v>5660</v>
      </c>
    </row>
    <row r="1193" spans="2:30">
      <c r="B1193" s="26"/>
      <c r="C1193" s="64" t="s">
        <v>2157</v>
      </c>
      <c r="D1193" s="64" t="s">
        <v>301</v>
      </c>
      <c r="E1193" s="313">
        <v>10.625</v>
      </c>
      <c r="F1193" s="313">
        <v>7.375</v>
      </c>
      <c r="G1193" s="313">
        <v>2</v>
      </c>
      <c r="H1193" s="313">
        <v>14.625</v>
      </c>
      <c r="I1193" s="313">
        <v>11.375</v>
      </c>
      <c r="J1193" s="47" t="s">
        <v>302</v>
      </c>
      <c r="K1193" s="313">
        <v>14.625</v>
      </c>
      <c r="L1193" s="313">
        <v>11.375</v>
      </c>
      <c r="M1193" s="313">
        <v>1</v>
      </c>
      <c r="N1193" s="313">
        <v>2956</v>
      </c>
      <c r="O1193" s="47" t="s">
        <v>1351</v>
      </c>
      <c r="P1193"/>
      <c r="Q1193" s="286"/>
      <c r="R1193" s="313"/>
      <c r="S1193" s="64"/>
      <c r="T1193" s="302"/>
      <c r="U1193"/>
      <c r="V1193"/>
      <c r="W1193"/>
      <c r="X1193"/>
      <c r="Y1193" s="275" t="s">
        <v>1351</v>
      </c>
      <c r="AA1193" s="313" t="s">
        <v>1351</v>
      </c>
      <c r="AB1193">
        <v>2956</v>
      </c>
      <c r="AC1193" t="s">
        <v>4119</v>
      </c>
      <c r="AD1193" s="313" t="s">
        <v>5660</v>
      </c>
    </row>
    <row r="1194" spans="2:30">
      <c r="B1194" s="26"/>
      <c r="C1194" s="63" t="s">
        <v>2493</v>
      </c>
      <c r="D1194" s="63" t="s">
        <v>301</v>
      </c>
      <c r="E1194" s="313">
        <v>13</v>
      </c>
      <c r="F1194" s="313">
        <v>5.5</v>
      </c>
      <c r="G1194" s="313">
        <v>2</v>
      </c>
      <c r="H1194" s="313">
        <v>17</v>
      </c>
      <c r="I1194" s="313">
        <v>9.5</v>
      </c>
      <c r="J1194" s="41" t="s">
        <v>318</v>
      </c>
      <c r="K1194" s="313">
        <v>34.187600000000003</v>
      </c>
      <c r="L1194" s="313">
        <v>29.062799999999999</v>
      </c>
      <c r="M1194" s="313">
        <v>6</v>
      </c>
      <c r="N1194" s="313">
        <v>2957</v>
      </c>
      <c r="O1194" s="41" t="s">
        <v>269</v>
      </c>
      <c r="P1194">
        <v>44327</v>
      </c>
      <c r="Q1194" s="285"/>
      <c r="R1194" s="313"/>
      <c r="S1194" s="63"/>
      <c r="T1194" s="303"/>
      <c r="U1194"/>
      <c r="V1194"/>
      <c r="W1194"/>
      <c r="X1194"/>
      <c r="Y1194" s="275" t="s">
        <v>269</v>
      </c>
      <c r="AA1194" s="313" t="s">
        <v>269</v>
      </c>
      <c r="AB1194">
        <v>2957</v>
      </c>
      <c r="AC1194" t="s">
        <v>4102</v>
      </c>
      <c r="AD1194" s="313" t="s">
        <v>5659</v>
      </c>
    </row>
    <row r="1195" spans="2:30">
      <c r="B1195" s="26"/>
      <c r="C1195" s="64" t="s">
        <v>2160</v>
      </c>
      <c r="D1195" s="64" t="s">
        <v>301</v>
      </c>
      <c r="E1195" s="313">
        <v>13</v>
      </c>
      <c r="F1195" s="313">
        <v>5.5</v>
      </c>
      <c r="G1195" s="313">
        <v>2</v>
      </c>
      <c r="H1195" s="313">
        <v>17</v>
      </c>
      <c r="I1195" s="313">
        <v>9.5</v>
      </c>
      <c r="J1195" s="47" t="s">
        <v>318</v>
      </c>
      <c r="K1195" s="313">
        <v>17.5</v>
      </c>
      <c r="L1195" s="313">
        <v>19.1875</v>
      </c>
      <c r="M1195" s="313">
        <v>2</v>
      </c>
      <c r="N1195" s="313">
        <v>2957</v>
      </c>
      <c r="O1195" s="47" t="s">
        <v>1351</v>
      </c>
      <c r="P1195" t="s">
        <v>2159</v>
      </c>
      <c r="Q1195" s="286"/>
      <c r="R1195" s="313"/>
      <c r="S1195" s="64"/>
      <c r="T1195" s="302"/>
      <c r="U1195"/>
      <c r="V1195"/>
      <c r="W1195"/>
      <c r="X1195"/>
      <c r="Y1195" s="275" t="s">
        <v>1351</v>
      </c>
      <c r="AA1195" s="313" t="s">
        <v>1351</v>
      </c>
      <c r="AB1195">
        <v>2957</v>
      </c>
      <c r="AC1195" t="s">
        <v>4102</v>
      </c>
      <c r="AD1195" s="313" t="s">
        <v>5659</v>
      </c>
    </row>
    <row r="1196" spans="2:30">
      <c r="B1196" s="26"/>
      <c r="C1196" s="63" t="s">
        <v>2161</v>
      </c>
      <c r="D1196" s="63" t="s">
        <v>2025</v>
      </c>
      <c r="E1196" s="313">
        <v>2.5625</v>
      </c>
      <c r="F1196" s="313">
        <v>2.25</v>
      </c>
      <c r="G1196" s="313">
        <v>2</v>
      </c>
      <c r="H1196" s="313">
        <v>6.5625</v>
      </c>
      <c r="I1196" s="313">
        <v>6.25</v>
      </c>
      <c r="J1196" s="41" t="s">
        <v>302</v>
      </c>
      <c r="K1196" s="313">
        <v>13.5</v>
      </c>
      <c r="L1196" s="313">
        <v>12.875</v>
      </c>
      <c r="M1196" s="313">
        <v>4</v>
      </c>
      <c r="N1196" s="313">
        <v>2958</v>
      </c>
      <c r="O1196" s="41" t="s">
        <v>1351</v>
      </c>
      <c r="P1196" t="s">
        <v>2159</v>
      </c>
      <c r="Q1196" s="285"/>
      <c r="R1196" s="313"/>
      <c r="S1196" s="63"/>
      <c r="T1196" s="303"/>
      <c r="U1196"/>
      <c r="V1196"/>
      <c r="W1196"/>
      <c r="X1196"/>
      <c r="Y1196" s="275" t="s">
        <v>1351</v>
      </c>
      <c r="AA1196" s="313" t="s">
        <v>1351</v>
      </c>
      <c r="AB1196">
        <v>2958</v>
      </c>
      <c r="AC1196" t="s">
        <v>4102</v>
      </c>
      <c r="AD1196" s="313" t="s">
        <v>5659</v>
      </c>
    </row>
    <row r="1197" spans="2:30">
      <c r="B1197" s="26"/>
      <c r="C1197" s="64" t="s">
        <v>2116</v>
      </c>
      <c r="D1197" s="64" t="s">
        <v>301</v>
      </c>
      <c r="E1197" s="313">
        <v>2.5625</v>
      </c>
      <c r="F1197" s="313">
        <v>2.25</v>
      </c>
      <c r="G1197" s="313">
        <v>2</v>
      </c>
      <c r="H1197" s="313">
        <v>6.5625</v>
      </c>
      <c r="I1197" s="313">
        <v>6.25</v>
      </c>
      <c r="J1197" s="47"/>
      <c r="K1197" s="313">
        <v>6.25</v>
      </c>
      <c r="L1197" s="313">
        <v>13.125</v>
      </c>
      <c r="M1197" s="313">
        <v>2</v>
      </c>
      <c r="N1197" s="313">
        <v>2958</v>
      </c>
      <c r="O1197" s="47" t="s">
        <v>1338</v>
      </c>
      <c r="P1197" t="s">
        <v>2109</v>
      </c>
      <c r="Q1197" s="286"/>
      <c r="R1197" s="313"/>
      <c r="S1197" s="64"/>
      <c r="T1197" s="302"/>
      <c r="U1197"/>
      <c r="V1197"/>
      <c r="W1197"/>
      <c r="X1197"/>
      <c r="Y1197" s="275" t="s">
        <v>1338</v>
      </c>
      <c r="AA1197" s="313" t="s">
        <v>1338</v>
      </c>
      <c r="AB1197">
        <v>2958</v>
      </c>
      <c r="AC1197" t="s">
        <v>4102</v>
      </c>
      <c r="AD1197" s="313" t="s">
        <v>5659</v>
      </c>
    </row>
    <row r="1198" spans="2:30">
      <c r="B1198" s="26"/>
      <c r="C1198" s="63" t="s">
        <v>257</v>
      </c>
      <c r="D1198" s="63" t="s">
        <v>94</v>
      </c>
      <c r="E1198" s="313">
        <v>4.625</v>
      </c>
      <c r="F1198" s="313">
        <v>3.375</v>
      </c>
      <c r="G1198" s="313">
        <v>2.625</v>
      </c>
      <c r="H1198" s="313">
        <v>9.875</v>
      </c>
      <c r="I1198" s="313">
        <v>8.625</v>
      </c>
      <c r="J1198" s="41" t="s">
        <v>318</v>
      </c>
      <c r="K1198" s="313">
        <v>28.5</v>
      </c>
      <c r="L1198" s="313">
        <v>19.75</v>
      </c>
      <c r="M1198" s="313">
        <v>8</v>
      </c>
      <c r="N1198" s="313">
        <v>2963</v>
      </c>
      <c r="O1198" s="41" t="s">
        <v>1351</v>
      </c>
      <c r="P1198" t="s">
        <v>258</v>
      </c>
      <c r="Q1198" s="285"/>
      <c r="R1198" s="313"/>
      <c r="S1198" s="63"/>
      <c r="T1198" s="303"/>
      <c r="U1198"/>
      <c r="V1198"/>
      <c r="W1198"/>
      <c r="X1198"/>
      <c r="Y1198" s="275" t="s">
        <v>1351</v>
      </c>
      <c r="AA1198" s="313" t="s">
        <v>1351</v>
      </c>
      <c r="AB1198">
        <v>2963</v>
      </c>
      <c r="AD1198" s="313"/>
    </row>
    <row r="1199" spans="2:30">
      <c r="B1199" s="26"/>
      <c r="C1199" s="64" t="s">
        <v>2124</v>
      </c>
      <c r="D1199" s="64" t="s">
        <v>301</v>
      </c>
      <c r="E1199" s="313">
        <v>9.0625</v>
      </c>
      <c r="F1199" s="313">
        <v>6.5625</v>
      </c>
      <c r="G1199" s="313">
        <v>2.1875</v>
      </c>
      <c r="H1199" s="313">
        <v>13.4375</v>
      </c>
      <c r="I1199" s="313">
        <v>10.9375</v>
      </c>
      <c r="J1199" s="47" t="s">
        <v>318</v>
      </c>
      <c r="K1199" s="313">
        <v>26</v>
      </c>
      <c r="L1199" s="313">
        <v>18.125</v>
      </c>
      <c r="M1199" s="313">
        <v>8</v>
      </c>
      <c r="N1199" s="313">
        <v>2965</v>
      </c>
      <c r="O1199" s="47" t="s">
        <v>1351</v>
      </c>
      <c r="P1199">
        <v>42823</v>
      </c>
      <c r="Q1199" s="286" t="s">
        <v>2159</v>
      </c>
      <c r="R1199" s="313"/>
      <c r="S1199" s="64"/>
      <c r="T1199" s="302"/>
      <c r="U1199"/>
      <c r="V1199"/>
      <c r="W1199"/>
      <c r="X1199"/>
      <c r="Y1199" s="275" t="s">
        <v>1351</v>
      </c>
      <c r="AA1199" s="313" t="s">
        <v>1351</v>
      </c>
      <c r="AB1199">
        <v>2965</v>
      </c>
      <c r="AC1199" t="s">
        <v>4102</v>
      </c>
      <c r="AD1199" s="313" t="s">
        <v>5659</v>
      </c>
    </row>
    <row r="1200" spans="2:30">
      <c r="B1200" s="26"/>
      <c r="C1200" s="63" t="s">
        <v>2141</v>
      </c>
      <c r="D1200" s="63" t="s">
        <v>301</v>
      </c>
      <c r="E1200" s="313">
        <v>9.875</v>
      </c>
      <c r="F1200" s="313">
        <v>4.375</v>
      </c>
      <c r="G1200" s="313">
        <v>0.625</v>
      </c>
      <c r="H1200" s="313">
        <v>11.125</v>
      </c>
      <c r="I1200" s="313">
        <v>5.625</v>
      </c>
      <c r="J1200" s="41" t="s">
        <v>318</v>
      </c>
      <c r="K1200" s="313">
        <v>22.875</v>
      </c>
      <c r="L1200" s="313">
        <v>11.125</v>
      </c>
      <c r="M1200" s="313">
        <v>4</v>
      </c>
      <c r="N1200" s="313">
        <v>2966</v>
      </c>
      <c r="O1200" s="41" t="s">
        <v>1351</v>
      </c>
      <c r="P1200" t="s">
        <v>2142</v>
      </c>
      <c r="Q1200" s="285"/>
      <c r="R1200" s="313"/>
      <c r="S1200" s="63"/>
      <c r="T1200" s="303"/>
      <c r="U1200"/>
      <c r="V1200"/>
      <c r="W1200"/>
      <c r="X1200"/>
      <c r="Y1200" s="275" t="s">
        <v>1351</v>
      </c>
      <c r="AA1200" s="313" t="s">
        <v>1351</v>
      </c>
      <c r="AB1200">
        <v>2966</v>
      </c>
      <c r="AD1200" s="313"/>
    </row>
    <row r="1201" spans="2:30">
      <c r="B1201" s="26"/>
      <c r="C1201" s="64" t="s">
        <v>2207</v>
      </c>
      <c r="D1201" s="64" t="s">
        <v>2025</v>
      </c>
      <c r="E1201" s="313">
        <v>3.625</v>
      </c>
      <c r="F1201" s="313">
        <v>2.6875</v>
      </c>
      <c r="G1201" s="313">
        <v>1.4375</v>
      </c>
      <c r="H1201" s="313">
        <v>6.5</v>
      </c>
      <c r="I1201" s="313">
        <v>5.5625</v>
      </c>
      <c r="J1201" s="47" t="s">
        <v>318</v>
      </c>
      <c r="K1201" s="313">
        <v>40</v>
      </c>
      <c r="L1201" s="313">
        <v>20.5</v>
      </c>
      <c r="M1201" s="313">
        <v>24</v>
      </c>
      <c r="N1201" s="313">
        <v>2967</v>
      </c>
      <c r="O1201" s="47" t="s">
        <v>269</v>
      </c>
      <c r="P1201">
        <v>42227</v>
      </c>
      <c r="Q1201" s="286"/>
      <c r="R1201" s="313"/>
      <c r="S1201" s="64"/>
      <c r="T1201" s="302"/>
      <c r="U1201"/>
      <c r="V1201"/>
      <c r="W1201"/>
      <c r="X1201"/>
      <c r="Y1201" s="275" t="s">
        <v>269</v>
      </c>
      <c r="AA1201" s="313" t="s">
        <v>269</v>
      </c>
      <c r="AB1201">
        <v>2967</v>
      </c>
      <c r="AD1201" s="313"/>
    </row>
    <row r="1202" spans="2:30">
      <c r="B1202" s="26"/>
      <c r="C1202" s="63" t="s">
        <v>2209</v>
      </c>
      <c r="D1202" s="63" t="s">
        <v>2025</v>
      </c>
      <c r="E1202" s="313">
        <v>2.625</v>
      </c>
      <c r="F1202" s="313">
        <v>2.625</v>
      </c>
      <c r="G1202" s="313">
        <v>1.875</v>
      </c>
      <c r="H1202" s="313">
        <v>6.375</v>
      </c>
      <c r="I1202" s="313">
        <v>6.375</v>
      </c>
      <c r="J1202" s="41"/>
      <c r="K1202" s="313">
        <v>6.375</v>
      </c>
      <c r="L1202" s="313">
        <v>6.375</v>
      </c>
      <c r="M1202" s="313">
        <v>1</v>
      </c>
      <c r="N1202" s="313">
        <v>2969</v>
      </c>
      <c r="O1202" s="41" t="s">
        <v>1338</v>
      </c>
      <c r="P1202"/>
      <c r="Q1202" s="285"/>
      <c r="R1202" s="313"/>
      <c r="S1202" s="63"/>
      <c r="T1202" s="303"/>
      <c r="U1202"/>
      <c r="V1202"/>
      <c r="W1202"/>
      <c r="X1202"/>
      <c r="Y1202" s="275" t="s">
        <v>1338</v>
      </c>
      <c r="AA1202" s="313" t="s">
        <v>1338</v>
      </c>
      <c r="AB1202">
        <v>2969</v>
      </c>
      <c r="AD1202" s="313"/>
    </row>
    <row r="1203" spans="2:30">
      <c r="B1203" s="26"/>
      <c r="C1203" s="64" t="s">
        <v>2216</v>
      </c>
      <c r="D1203" s="64" t="s">
        <v>301</v>
      </c>
      <c r="E1203" s="313">
        <v>2.609375</v>
      </c>
      <c r="F1203" s="313">
        <v>2.609375</v>
      </c>
      <c r="G1203" s="313">
        <v>2</v>
      </c>
      <c r="H1203" s="313">
        <v>6.609375</v>
      </c>
      <c r="I1203" s="313">
        <v>6.609375</v>
      </c>
      <c r="J1203" s="47"/>
      <c r="K1203" s="313">
        <v>6.609375</v>
      </c>
      <c r="L1203" s="313">
        <v>6.609375</v>
      </c>
      <c r="M1203" s="313">
        <v>1</v>
      </c>
      <c r="N1203" s="313">
        <v>2969</v>
      </c>
      <c r="O1203" s="47" t="s">
        <v>1338</v>
      </c>
      <c r="P1203"/>
      <c r="Q1203" s="286"/>
      <c r="R1203" s="313"/>
      <c r="S1203" s="64"/>
      <c r="T1203" s="302"/>
      <c r="U1203"/>
      <c r="V1203"/>
      <c r="W1203"/>
      <c r="X1203"/>
      <c r="Y1203" s="275" t="s">
        <v>1338</v>
      </c>
      <c r="AA1203" s="313" t="s">
        <v>1338</v>
      </c>
      <c r="AB1203">
        <v>2969</v>
      </c>
      <c r="AD1203" s="313"/>
    </row>
    <row r="1204" spans="2:30">
      <c r="B1204" s="26"/>
      <c r="C1204" s="63" t="s">
        <v>2210</v>
      </c>
      <c r="D1204" s="63" t="s">
        <v>2025</v>
      </c>
      <c r="E1204" s="313">
        <v>6.125</v>
      </c>
      <c r="F1204" s="313">
        <v>6.125</v>
      </c>
      <c r="G1204" s="313">
        <v>0.9375</v>
      </c>
      <c r="H1204" s="313">
        <v>8</v>
      </c>
      <c r="I1204" s="313">
        <v>8</v>
      </c>
      <c r="J1204" s="41"/>
      <c r="K1204" s="313">
        <v>8</v>
      </c>
      <c r="L1204" s="313">
        <v>8</v>
      </c>
      <c r="M1204" s="313">
        <v>1</v>
      </c>
      <c r="N1204" s="313">
        <v>2970</v>
      </c>
      <c r="O1204" s="41" t="s">
        <v>1338</v>
      </c>
      <c r="P1204"/>
      <c r="Q1204" s="285"/>
      <c r="R1204" s="313"/>
      <c r="S1204" s="63"/>
      <c r="T1204" s="303"/>
      <c r="U1204"/>
      <c r="V1204"/>
      <c r="W1204"/>
      <c r="X1204"/>
      <c r="Y1204" s="275" t="s">
        <v>1338</v>
      </c>
      <c r="AA1204" s="313" t="s">
        <v>1338</v>
      </c>
      <c r="AB1204">
        <v>2970</v>
      </c>
      <c r="AD1204" s="313"/>
    </row>
    <row r="1205" spans="2:30">
      <c r="B1205" s="26"/>
      <c r="C1205" s="64" t="s">
        <v>2219</v>
      </c>
      <c r="D1205" s="64" t="s">
        <v>301</v>
      </c>
      <c r="E1205" s="313">
        <v>6</v>
      </c>
      <c r="F1205" s="313">
        <v>6</v>
      </c>
      <c r="G1205" s="313">
        <v>1.0625</v>
      </c>
      <c r="H1205" s="313">
        <v>8.125</v>
      </c>
      <c r="I1205" s="313">
        <v>8.125</v>
      </c>
      <c r="J1205" s="47"/>
      <c r="K1205" s="313">
        <v>8.125</v>
      </c>
      <c r="L1205" s="313">
        <v>8.125</v>
      </c>
      <c r="M1205" s="313">
        <v>1</v>
      </c>
      <c r="N1205" s="313">
        <v>2970</v>
      </c>
      <c r="O1205" s="47" t="s">
        <v>1338</v>
      </c>
      <c r="P1205"/>
      <c r="Q1205" s="286"/>
      <c r="R1205" s="313"/>
      <c r="S1205" s="64"/>
      <c r="T1205" s="302"/>
      <c r="U1205"/>
      <c r="V1205"/>
      <c r="W1205"/>
      <c r="X1205"/>
      <c r="Y1205" s="275" t="s">
        <v>1338</v>
      </c>
      <c r="AA1205" s="313" t="s">
        <v>1338</v>
      </c>
      <c r="AB1205">
        <v>2970</v>
      </c>
      <c r="AD1205" s="313"/>
    </row>
    <row r="1206" spans="2:30">
      <c r="B1206" s="26"/>
      <c r="C1206" s="64" t="s">
        <v>2211</v>
      </c>
      <c r="D1206" s="64" t="s">
        <v>2025</v>
      </c>
      <c r="E1206" s="313">
        <v>6.875</v>
      </c>
      <c r="F1206" s="313">
        <v>5.125</v>
      </c>
      <c r="G1206" s="313">
        <v>1.375</v>
      </c>
      <c r="H1206" s="313">
        <v>9.625</v>
      </c>
      <c r="I1206" s="313">
        <v>7.875</v>
      </c>
      <c r="J1206" s="47"/>
      <c r="K1206" s="313">
        <v>9.625</v>
      </c>
      <c r="L1206" s="313">
        <v>7.875</v>
      </c>
      <c r="M1206" s="313">
        <v>1</v>
      </c>
      <c r="N1206" s="313">
        <v>2971</v>
      </c>
      <c r="O1206" s="47" t="s">
        <v>1338</v>
      </c>
      <c r="P1206"/>
      <c r="Q1206" s="286"/>
      <c r="R1206" s="313"/>
      <c r="S1206" s="64"/>
      <c r="T1206" s="302"/>
      <c r="U1206"/>
      <c r="V1206"/>
      <c r="W1206"/>
      <c r="X1206"/>
      <c r="Y1206" s="275" t="s">
        <v>1338</v>
      </c>
      <c r="AA1206" s="313" t="s">
        <v>1338</v>
      </c>
      <c r="AB1206">
        <v>2971</v>
      </c>
      <c r="AD1206" s="313"/>
    </row>
    <row r="1207" spans="2:30">
      <c r="B1207" s="25"/>
      <c r="C1207" s="63" t="s">
        <v>2220</v>
      </c>
      <c r="D1207" s="63" t="s">
        <v>301</v>
      </c>
      <c r="E1207" s="313">
        <v>6.75</v>
      </c>
      <c r="F1207" s="313">
        <v>5</v>
      </c>
      <c r="G1207" s="313">
        <v>1.5</v>
      </c>
      <c r="H1207" s="313">
        <v>9.75</v>
      </c>
      <c r="I1207" s="313">
        <v>8</v>
      </c>
      <c r="J1207" s="41"/>
      <c r="K1207" s="313">
        <v>9.75</v>
      </c>
      <c r="L1207" s="313">
        <v>8</v>
      </c>
      <c r="M1207" s="313">
        <v>1</v>
      </c>
      <c r="N1207" s="313">
        <v>2971</v>
      </c>
      <c r="O1207" s="41" t="s">
        <v>1338</v>
      </c>
      <c r="P1207"/>
      <c r="Q1207" s="285"/>
      <c r="R1207" s="313"/>
      <c r="S1207" s="63"/>
      <c r="T1207" s="303"/>
      <c r="U1207"/>
      <c r="V1207"/>
      <c r="W1207"/>
      <c r="X1207"/>
      <c r="Y1207" s="275" t="s">
        <v>1338</v>
      </c>
      <c r="AA1207" s="313" t="s">
        <v>1338</v>
      </c>
      <c r="AB1207">
        <v>2971</v>
      </c>
      <c r="AD1207" s="313"/>
    </row>
    <row r="1208" spans="2:30">
      <c r="B1208" s="26"/>
      <c r="C1208" s="64" t="s">
        <v>2212</v>
      </c>
      <c r="D1208" s="64" t="s">
        <v>2025</v>
      </c>
      <c r="E1208" s="313">
        <v>4.5</v>
      </c>
      <c r="F1208" s="313">
        <v>4.5</v>
      </c>
      <c r="G1208" s="313">
        <v>2</v>
      </c>
      <c r="H1208" s="313">
        <v>8.5</v>
      </c>
      <c r="I1208" s="313">
        <v>8.5</v>
      </c>
      <c r="J1208" s="47"/>
      <c r="K1208" s="313">
        <v>8.5</v>
      </c>
      <c r="L1208" s="313">
        <v>8.5</v>
      </c>
      <c r="M1208" s="313">
        <v>1</v>
      </c>
      <c r="N1208" s="313">
        <v>2972</v>
      </c>
      <c r="O1208" s="47" t="s">
        <v>1338</v>
      </c>
      <c r="P1208"/>
      <c r="Q1208" s="286"/>
      <c r="R1208" s="313"/>
      <c r="S1208" s="64"/>
      <c r="T1208" s="302"/>
      <c r="U1208"/>
      <c r="V1208"/>
      <c r="W1208"/>
      <c r="X1208"/>
      <c r="Y1208" s="275" t="s">
        <v>1338</v>
      </c>
      <c r="AA1208" s="313" t="s">
        <v>1338</v>
      </c>
      <c r="AB1208">
        <v>2972</v>
      </c>
      <c r="AD1208" s="313"/>
    </row>
    <row r="1209" spans="2:30">
      <c r="B1209" s="26"/>
      <c r="C1209" s="63" t="s">
        <v>2217</v>
      </c>
      <c r="D1209" s="63" t="s">
        <v>301</v>
      </c>
      <c r="E1209" s="313">
        <v>4.375</v>
      </c>
      <c r="F1209" s="313">
        <v>4.375</v>
      </c>
      <c r="G1209" s="313">
        <v>2.1875</v>
      </c>
      <c r="H1209" s="313">
        <v>8.75</v>
      </c>
      <c r="I1209" s="313">
        <v>8.75</v>
      </c>
      <c r="J1209" s="41"/>
      <c r="K1209" s="313">
        <v>8.75</v>
      </c>
      <c r="L1209" s="313">
        <v>8.75</v>
      </c>
      <c r="M1209" s="313">
        <v>1</v>
      </c>
      <c r="N1209" s="313">
        <v>2972</v>
      </c>
      <c r="O1209" s="41" t="s">
        <v>1338</v>
      </c>
      <c r="P1209"/>
      <c r="Q1209" s="285"/>
      <c r="R1209" s="313"/>
      <c r="S1209" s="63"/>
      <c r="T1209" s="303"/>
      <c r="U1209"/>
      <c r="V1209"/>
      <c r="W1209"/>
      <c r="X1209"/>
      <c r="Y1209" s="275" t="s">
        <v>1338</v>
      </c>
      <c r="AA1209" s="313" t="s">
        <v>1338</v>
      </c>
      <c r="AB1209">
        <v>2972</v>
      </c>
      <c r="AD1209" s="313"/>
    </row>
    <row r="1210" spans="2:30">
      <c r="B1210" s="26"/>
      <c r="C1210" s="63" t="s">
        <v>2213</v>
      </c>
      <c r="D1210" s="63" t="s">
        <v>2025</v>
      </c>
      <c r="E1210" s="313">
        <v>7.375</v>
      </c>
      <c r="F1210" s="313">
        <v>1.6875</v>
      </c>
      <c r="G1210" s="313">
        <v>0.75</v>
      </c>
      <c r="H1210" s="313">
        <v>8.875</v>
      </c>
      <c r="I1210" s="313">
        <v>3.1875</v>
      </c>
      <c r="J1210" s="41"/>
      <c r="K1210" s="313">
        <v>8.875</v>
      </c>
      <c r="L1210" s="313">
        <v>3.1875</v>
      </c>
      <c r="M1210" s="313">
        <v>1</v>
      </c>
      <c r="N1210" s="313">
        <v>2973</v>
      </c>
      <c r="O1210" s="41" t="s">
        <v>1338</v>
      </c>
      <c r="P1210"/>
      <c r="Q1210" s="285"/>
      <c r="R1210" s="313"/>
      <c r="S1210" s="63"/>
      <c r="T1210" s="303"/>
      <c r="U1210"/>
      <c r="V1210"/>
      <c r="W1210"/>
      <c r="X1210"/>
      <c r="Y1210" s="275" t="s">
        <v>1338</v>
      </c>
      <c r="AA1210" s="313" t="s">
        <v>1338</v>
      </c>
      <c r="AB1210">
        <v>2973</v>
      </c>
      <c r="AD1210" s="313"/>
    </row>
    <row r="1211" spans="2:30">
      <c r="B1211" s="26"/>
      <c r="C1211" s="64" t="s">
        <v>2221</v>
      </c>
      <c r="D1211" s="64" t="s">
        <v>301</v>
      </c>
      <c r="E1211" s="313">
        <v>7.25</v>
      </c>
      <c r="F1211" s="313">
        <v>1.5625</v>
      </c>
      <c r="G1211" s="313">
        <v>0.875</v>
      </c>
      <c r="H1211" s="313">
        <v>9</v>
      </c>
      <c r="I1211" s="313">
        <v>3.3125</v>
      </c>
      <c r="J1211" s="47"/>
      <c r="K1211" s="313">
        <v>9</v>
      </c>
      <c r="L1211" s="313">
        <v>3.3125</v>
      </c>
      <c r="M1211" s="313">
        <v>1</v>
      </c>
      <c r="N1211" s="313">
        <v>2973</v>
      </c>
      <c r="O1211" s="47" t="s">
        <v>1338</v>
      </c>
      <c r="P1211"/>
      <c r="Q1211" s="286"/>
      <c r="R1211" s="313"/>
      <c r="S1211" s="64"/>
      <c r="T1211" s="302"/>
      <c r="U1211"/>
      <c r="V1211"/>
      <c r="W1211"/>
      <c r="X1211"/>
      <c r="Y1211" s="275" t="s">
        <v>1338</v>
      </c>
      <c r="AA1211" s="313" t="s">
        <v>1338</v>
      </c>
      <c r="AB1211">
        <v>2973</v>
      </c>
      <c r="AD1211" s="313"/>
    </row>
    <row r="1212" spans="2:30">
      <c r="B1212" s="26"/>
      <c r="C1212" s="63" t="s">
        <v>1233</v>
      </c>
      <c r="D1212" s="63" t="s">
        <v>2025</v>
      </c>
      <c r="E1212" s="313">
        <v>3.625</v>
      </c>
      <c r="F1212" s="313">
        <v>2.875</v>
      </c>
      <c r="G1212" s="313">
        <v>0.81299999999999994</v>
      </c>
      <c r="H1212" s="313">
        <v>5.2509999999999994</v>
      </c>
      <c r="I1212" s="313">
        <v>4.5009999999999994</v>
      </c>
      <c r="J1212" s="41" t="s">
        <v>318</v>
      </c>
      <c r="K1212" s="313">
        <v>39.5</v>
      </c>
      <c r="L1212" s="313">
        <v>26.5</v>
      </c>
      <c r="M1212" s="313">
        <v>38</v>
      </c>
      <c r="N1212" s="313">
        <v>2882</v>
      </c>
      <c r="O1212" s="41" t="s">
        <v>269</v>
      </c>
      <c r="P1212">
        <v>41478</v>
      </c>
      <c r="Q1212" s="285"/>
      <c r="R1212" s="313"/>
      <c r="S1212" s="63"/>
      <c r="T1212" s="303"/>
      <c r="U1212"/>
      <c r="V1212"/>
      <c r="W1212"/>
      <c r="X1212"/>
      <c r="Y1212" s="275" t="s">
        <v>269</v>
      </c>
      <c r="AA1212" s="313" t="s">
        <v>269</v>
      </c>
      <c r="AD1212" s="313"/>
    </row>
    <row r="1213" spans="2:30">
      <c r="B1213" s="26"/>
      <c r="C1213" s="64" t="s">
        <v>1234</v>
      </c>
      <c r="D1213" s="64" t="s">
        <v>94</v>
      </c>
      <c r="E1213" s="313">
        <v>3.625</v>
      </c>
      <c r="F1213" s="313">
        <v>2.875</v>
      </c>
      <c r="G1213" s="313">
        <v>1.3129999999999999</v>
      </c>
      <c r="H1213" s="313">
        <v>6.2509999999999994</v>
      </c>
      <c r="I1213" s="313">
        <v>5.5009999999999994</v>
      </c>
      <c r="J1213" s="47" t="s">
        <v>318</v>
      </c>
      <c r="K1213" s="313">
        <v>39.5</v>
      </c>
      <c r="L1213" s="313">
        <v>26.5</v>
      </c>
      <c r="M1213" s="313">
        <v>38</v>
      </c>
      <c r="N1213" s="313">
        <v>2882</v>
      </c>
      <c r="O1213" s="47" t="s">
        <v>269</v>
      </c>
      <c r="P1213">
        <v>41478</v>
      </c>
      <c r="Q1213" s="286"/>
      <c r="R1213" s="313"/>
      <c r="S1213" s="64"/>
      <c r="T1213" s="302"/>
      <c r="U1213"/>
      <c r="V1213"/>
      <c r="W1213"/>
      <c r="X1213"/>
      <c r="Y1213" s="275" t="s">
        <v>269</v>
      </c>
      <c r="AA1213" s="313" t="s">
        <v>269</v>
      </c>
      <c r="AD1213" s="313"/>
    </row>
    <row r="1214" spans="2:30">
      <c r="B1214" s="26"/>
      <c r="C1214" s="63" t="s">
        <v>2080</v>
      </c>
      <c r="D1214" s="63" t="s">
        <v>2025</v>
      </c>
      <c r="E1214" s="313">
        <v>3.75</v>
      </c>
      <c r="F1214" s="313">
        <v>3</v>
      </c>
      <c r="G1214" s="313">
        <v>0.8125</v>
      </c>
      <c r="H1214" s="313">
        <v>6.2509999999999994</v>
      </c>
      <c r="I1214" s="313">
        <v>5.5009999999999994</v>
      </c>
      <c r="J1214" s="41" t="s">
        <v>302</v>
      </c>
      <c r="K1214" s="313">
        <v>15.5</v>
      </c>
      <c r="L1214" s="313">
        <v>13.25</v>
      </c>
      <c r="M1214" s="313">
        <v>9</v>
      </c>
      <c r="N1214" s="313">
        <v>2882</v>
      </c>
      <c r="O1214" s="41" t="s">
        <v>1351</v>
      </c>
      <c r="P1214">
        <v>41886</v>
      </c>
      <c r="Q1214" s="285"/>
      <c r="R1214" s="313"/>
      <c r="S1214" s="63"/>
      <c r="T1214" s="303"/>
      <c r="U1214"/>
      <c r="V1214"/>
      <c r="W1214"/>
      <c r="X1214"/>
      <c r="Y1214" s="275" t="s">
        <v>1351</v>
      </c>
      <c r="AA1214" s="313" t="s">
        <v>1351</v>
      </c>
      <c r="AD1214" s="313"/>
    </row>
    <row r="1215" spans="2:30">
      <c r="B1215" s="26"/>
      <c r="C1215" s="64" t="s">
        <v>2214</v>
      </c>
      <c r="D1215" s="64" t="s">
        <v>2025</v>
      </c>
      <c r="E1215" s="313">
        <v>9.125</v>
      </c>
      <c r="F1215" s="313">
        <v>7.625</v>
      </c>
      <c r="G1215" s="313">
        <v>0.9375</v>
      </c>
      <c r="H1215" s="313">
        <v>11</v>
      </c>
      <c r="I1215" s="313">
        <v>9.5</v>
      </c>
      <c r="J1215" s="47"/>
      <c r="K1215" s="313">
        <v>11</v>
      </c>
      <c r="L1215" s="313">
        <v>9.5</v>
      </c>
      <c r="M1215" s="313"/>
      <c r="N1215" s="313">
        <v>2974</v>
      </c>
      <c r="O1215" s="47" t="s">
        <v>1338</v>
      </c>
      <c r="P1215"/>
      <c r="Q1215" s="286"/>
      <c r="R1215" s="313"/>
      <c r="S1215" s="64"/>
      <c r="T1215" s="302"/>
      <c r="U1215"/>
      <c r="V1215"/>
      <c r="W1215"/>
      <c r="X1215"/>
      <c r="Y1215" s="275" t="s">
        <v>1338</v>
      </c>
      <c r="AA1215" s="313" t="s">
        <v>1338</v>
      </c>
      <c r="AB1215">
        <v>2974</v>
      </c>
      <c r="AD1215" s="313"/>
    </row>
    <row r="1216" spans="2:30">
      <c r="B1216" s="26"/>
      <c r="C1216" s="63" t="s">
        <v>2222</v>
      </c>
      <c r="D1216" s="63" t="s">
        <v>301</v>
      </c>
      <c r="E1216" s="313">
        <v>9</v>
      </c>
      <c r="F1216" s="313">
        <v>7.5</v>
      </c>
      <c r="G1216" s="313">
        <v>1.0625</v>
      </c>
      <c r="H1216" s="313">
        <v>11.125</v>
      </c>
      <c r="I1216" s="313">
        <v>9.625</v>
      </c>
      <c r="J1216" s="41"/>
      <c r="K1216" s="313">
        <v>11.125</v>
      </c>
      <c r="L1216" s="313">
        <v>9.625</v>
      </c>
      <c r="M1216" s="313"/>
      <c r="N1216" s="313">
        <v>2974</v>
      </c>
      <c r="O1216" s="41" t="s">
        <v>1338</v>
      </c>
      <c r="P1216"/>
      <c r="Q1216" s="285"/>
      <c r="R1216" s="313"/>
      <c r="S1216" s="63"/>
      <c r="T1216" s="303"/>
      <c r="U1216"/>
      <c r="V1216"/>
      <c r="W1216"/>
      <c r="X1216"/>
      <c r="Y1216" s="275" t="s">
        <v>1338</v>
      </c>
      <c r="AA1216" s="313" t="s">
        <v>1338</v>
      </c>
      <c r="AB1216">
        <v>2974</v>
      </c>
      <c r="AD1216" s="313"/>
    </row>
    <row r="1217" spans="2:30">
      <c r="B1217" s="26"/>
      <c r="C1217" s="64" t="s">
        <v>2215</v>
      </c>
      <c r="D1217" s="64" t="s">
        <v>2025</v>
      </c>
      <c r="E1217" s="313">
        <v>6.75</v>
      </c>
      <c r="F1217" s="313">
        <v>6.75</v>
      </c>
      <c r="G1217" s="313">
        <v>1</v>
      </c>
      <c r="H1217" s="313">
        <v>8.75</v>
      </c>
      <c r="I1217" s="313">
        <v>8.75</v>
      </c>
      <c r="J1217" s="47"/>
      <c r="K1217" s="313">
        <v>8.75</v>
      </c>
      <c r="L1217" s="313">
        <v>8.75</v>
      </c>
      <c r="M1217" s="313">
        <v>1</v>
      </c>
      <c r="N1217" s="313">
        <v>2975</v>
      </c>
      <c r="O1217" s="47" t="s">
        <v>1338</v>
      </c>
      <c r="P1217"/>
      <c r="Q1217" s="286"/>
      <c r="R1217" s="313"/>
      <c r="S1217" s="64"/>
      <c r="T1217" s="302"/>
      <c r="U1217"/>
      <c r="V1217"/>
      <c r="W1217"/>
      <c r="X1217"/>
      <c r="Y1217" s="275" t="s">
        <v>1338</v>
      </c>
      <c r="AA1217" s="313" t="s">
        <v>1338</v>
      </c>
      <c r="AB1217">
        <v>2975</v>
      </c>
      <c r="AD1217" s="313"/>
    </row>
    <row r="1218" spans="2:30">
      <c r="B1218" s="26"/>
      <c r="C1218" s="63" t="s">
        <v>2218</v>
      </c>
      <c r="D1218" s="63" t="s">
        <v>301</v>
      </c>
      <c r="E1218" s="313">
        <v>6.625</v>
      </c>
      <c r="F1218" s="313">
        <v>6.625</v>
      </c>
      <c r="G1218" s="313">
        <v>1.75</v>
      </c>
      <c r="H1218" s="313">
        <v>10.125</v>
      </c>
      <c r="I1218" s="313">
        <v>10.125</v>
      </c>
      <c r="J1218" s="41"/>
      <c r="K1218" s="313">
        <v>10.125</v>
      </c>
      <c r="L1218" s="313">
        <v>10.125</v>
      </c>
      <c r="M1218" s="313">
        <v>1</v>
      </c>
      <c r="N1218" s="313">
        <v>2975</v>
      </c>
      <c r="O1218" s="41" t="s">
        <v>1338</v>
      </c>
      <c r="P1218"/>
      <c r="Q1218" s="285"/>
      <c r="R1218" s="313"/>
      <c r="S1218" s="63"/>
      <c r="T1218" s="303"/>
      <c r="U1218"/>
      <c r="V1218"/>
      <c r="W1218"/>
      <c r="X1218"/>
      <c r="Y1218" s="275" t="s">
        <v>1338</v>
      </c>
      <c r="AA1218" s="313" t="s">
        <v>1338</v>
      </c>
      <c r="AB1218">
        <v>2975</v>
      </c>
      <c r="AD1218" s="313"/>
    </row>
    <row r="1219" spans="2:30">
      <c r="B1219" s="26"/>
      <c r="C1219" s="64" t="s">
        <v>2206</v>
      </c>
      <c r="D1219" s="64" t="s">
        <v>301</v>
      </c>
      <c r="E1219" s="313">
        <v>4.25</v>
      </c>
      <c r="F1219" s="313">
        <v>2.875</v>
      </c>
      <c r="G1219" s="313">
        <v>0.75</v>
      </c>
      <c r="H1219" s="313">
        <v>5.75</v>
      </c>
      <c r="I1219" s="313">
        <v>4.375</v>
      </c>
      <c r="J1219" s="47" t="s">
        <v>318</v>
      </c>
      <c r="K1219" s="313">
        <v>26.5</v>
      </c>
      <c r="L1219" s="313">
        <v>21</v>
      </c>
      <c r="M1219" s="313">
        <v>40</v>
      </c>
      <c r="N1219" s="313">
        <v>2976</v>
      </c>
      <c r="O1219" s="47" t="s">
        <v>269</v>
      </c>
      <c r="P1219">
        <v>42227</v>
      </c>
      <c r="Q1219" s="286"/>
      <c r="R1219" s="313"/>
      <c r="S1219" s="64"/>
      <c r="T1219" s="302"/>
      <c r="U1219"/>
      <c r="V1219"/>
      <c r="W1219"/>
      <c r="X1219"/>
      <c r="Y1219" s="275" t="s">
        <v>269</v>
      </c>
      <c r="AA1219" s="313" t="s">
        <v>269</v>
      </c>
      <c r="AB1219">
        <v>2976</v>
      </c>
      <c r="AD1219" s="313"/>
    </row>
    <row r="1220" spans="2:30">
      <c r="B1220" s="26"/>
      <c r="C1220" s="63" t="s">
        <v>2145</v>
      </c>
      <c r="D1220" s="63" t="s">
        <v>301</v>
      </c>
      <c r="E1220" s="313">
        <v>7</v>
      </c>
      <c r="F1220" s="313">
        <v>5</v>
      </c>
      <c r="G1220" s="313">
        <v>0.625</v>
      </c>
      <c r="H1220" s="313">
        <v>8.25</v>
      </c>
      <c r="I1220" s="313">
        <v>6.25</v>
      </c>
      <c r="J1220" s="41" t="s">
        <v>318</v>
      </c>
      <c r="K1220" s="313">
        <v>25.625</v>
      </c>
      <c r="L1220" s="313">
        <v>16.875</v>
      </c>
      <c r="M1220" s="313">
        <v>8</v>
      </c>
      <c r="N1220" s="313">
        <v>2977</v>
      </c>
      <c r="O1220" s="41" t="s">
        <v>1351</v>
      </c>
      <c r="P1220" t="s">
        <v>2142</v>
      </c>
      <c r="Q1220" s="285"/>
      <c r="R1220" s="313"/>
      <c r="S1220" s="63"/>
      <c r="T1220" s="303"/>
      <c r="U1220"/>
      <c r="V1220"/>
      <c r="W1220"/>
      <c r="X1220"/>
      <c r="Y1220" s="275" t="s">
        <v>1351</v>
      </c>
      <c r="AA1220" s="313" t="s">
        <v>1351</v>
      </c>
      <c r="AB1220">
        <v>2977</v>
      </c>
      <c r="AC1220" t="s">
        <v>4119</v>
      </c>
      <c r="AD1220" s="313" t="s">
        <v>5660</v>
      </c>
    </row>
    <row r="1221" spans="2:30">
      <c r="B1221" s="26"/>
      <c r="C1221" s="64" t="s">
        <v>2146</v>
      </c>
      <c r="D1221" s="64" t="s">
        <v>301</v>
      </c>
      <c r="E1221" s="313">
        <v>9.375</v>
      </c>
      <c r="F1221" s="313">
        <v>5.375</v>
      </c>
      <c r="G1221" s="313">
        <v>0.875</v>
      </c>
      <c r="H1221" s="313">
        <v>11.125</v>
      </c>
      <c r="I1221" s="313">
        <v>7.125</v>
      </c>
      <c r="J1221" s="47" t="s">
        <v>318</v>
      </c>
      <c r="K1221" s="313">
        <v>22.25</v>
      </c>
      <c r="L1221" s="313">
        <v>14.125</v>
      </c>
      <c r="M1221" s="313">
        <v>4</v>
      </c>
      <c r="N1221" s="313">
        <v>2978</v>
      </c>
      <c r="O1221" s="47" t="s">
        <v>1351</v>
      </c>
      <c r="P1221" t="s">
        <v>2142</v>
      </c>
      <c r="Q1221" s="286"/>
      <c r="R1221" s="313"/>
      <c r="S1221" s="64"/>
      <c r="T1221" s="302"/>
      <c r="U1221"/>
      <c r="V1221"/>
      <c r="W1221"/>
      <c r="X1221"/>
      <c r="Y1221" s="275" t="s">
        <v>1351</v>
      </c>
      <c r="AA1221" s="313" t="s">
        <v>1351</v>
      </c>
      <c r="AB1221">
        <v>2978</v>
      </c>
      <c r="AC1221" t="s">
        <v>4119</v>
      </c>
      <c r="AD1221" s="313" t="s">
        <v>5660</v>
      </c>
    </row>
    <row r="1222" spans="2:30">
      <c r="B1222" s="26"/>
      <c r="C1222" s="63" t="s">
        <v>2147</v>
      </c>
      <c r="D1222" s="63" t="s">
        <v>301</v>
      </c>
      <c r="E1222" s="313">
        <v>4.4375</v>
      </c>
      <c r="F1222" s="313">
        <v>1.375</v>
      </c>
      <c r="G1222" s="313">
        <v>1.5</v>
      </c>
      <c r="H1222" s="313">
        <v>7.4375</v>
      </c>
      <c r="I1222" s="313">
        <v>4.375</v>
      </c>
      <c r="J1222" s="41" t="s">
        <v>318</v>
      </c>
      <c r="K1222" s="313">
        <v>26.625</v>
      </c>
      <c r="L1222" s="313">
        <v>15.125</v>
      </c>
      <c r="M1222" s="313">
        <v>12</v>
      </c>
      <c r="N1222" s="313">
        <v>2979</v>
      </c>
      <c r="O1222" s="41" t="s">
        <v>1351</v>
      </c>
      <c r="P1222" t="s">
        <v>2142</v>
      </c>
      <c r="Q1222" s="285"/>
      <c r="R1222" s="313"/>
      <c r="S1222" s="63"/>
      <c r="T1222" s="303"/>
      <c r="U1222"/>
      <c r="V1222"/>
      <c r="W1222"/>
      <c r="X1222"/>
      <c r="Y1222" s="275" t="s">
        <v>1351</v>
      </c>
      <c r="AA1222" s="313" t="s">
        <v>1351</v>
      </c>
      <c r="AB1222">
        <v>2979</v>
      </c>
      <c r="AC1222" t="s">
        <v>3574</v>
      </c>
      <c r="AD1222" s="313" t="s">
        <v>5658</v>
      </c>
    </row>
    <row r="1223" spans="2:30">
      <c r="B1223" s="26"/>
      <c r="C1223" s="64" t="s">
        <v>2149</v>
      </c>
      <c r="D1223" s="64" t="s">
        <v>301</v>
      </c>
      <c r="E1223" s="313">
        <v>5.25</v>
      </c>
      <c r="F1223" s="313">
        <v>4.125</v>
      </c>
      <c r="G1223" s="313">
        <v>1</v>
      </c>
      <c r="H1223" s="313">
        <v>7.25</v>
      </c>
      <c r="I1223" s="313">
        <v>6.125</v>
      </c>
      <c r="J1223" s="47" t="s">
        <v>318</v>
      </c>
      <c r="K1223" s="313">
        <v>22.1875</v>
      </c>
      <c r="L1223" s="313">
        <v>12.4375</v>
      </c>
      <c r="M1223" s="313">
        <v>6</v>
      </c>
      <c r="N1223" s="313">
        <v>2981</v>
      </c>
      <c r="O1223" s="47" t="s">
        <v>1351</v>
      </c>
      <c r="P1223" t="s">
        <v>2142</v>
      </c>
      <c r="Q1223" s="286"/>
      <c r="R1223" s="313"/>
      <c r="S1223" s="64"/>
      <c r="T1223" s="302"/>
      <c r="U1223"/>
      <c r="V1223"/>
      <c r="W1223"/>
      <c r="X1223"/>
      <c r="Y1223" s="275" t="s">
        <v>1351</v>
      </c>
      <c r="AA1223" s="313" t="s">
        <v>1351</v>
      </c>
      <c r="AB1223">
        <v>2981</v>
      </c>
      <c r="AD1223" s="313"/>
    </row>
    <row r="1224" spans="2:30">
      <c r="B1224" s="26"/>
      <c r="C1224" s="63" t="s">
        <v>1309</v>
      </c>
      <c r="D1224" s="63" t="s">
        <v>301</v>
      </c>
      <c r="E1224" s="313">
        <v>5.25</v>
      </c>
      <c r="F1224" s="313">
        <v>5.25</v>
      </c>
      <c r="G1224" s="313">
        <v>1.1879999999999999</v>
      </c>
      <c r="H1224" s="313">
        <v>7.6259999999999994</v>
      </c>
      <c r="I1224" s="313">
        <v>7.6259999999999994</v>
      </c>
      <c r="J1224" s="41" t="s">
        <v>318</v>
      </c>
      <c r="K1224" s="313">
        <v>31</v>
      </c>
      <c r="L1224" s="313">
        <v>31.5</v>
      </c>
      <c r="M1224" s="313">
        <v>16</v>
      </c>
      <c r="N1224" s="313">
        <v>2982</v>
      </c>
      <c r="O1224" s="41" t="s">
        <v>269</v>
      </c>
      <c r="P1224" t="s">
        <v>1325</v>
      </c>
      <c r="Q1224" s="285"/>
      <c r="R1224" s="313"/>
      <c r="S1224" s="63"/>
      <c r="T1224" s="303"/>
      <c r="U1224"/>
      <c r="V1224"/>
      <c r="W1224"/>
      <c r="X1224"/>
      <c r="Y1224" s="275" t="s">
        <v>269</v>
      </c>
      <c r="AA1224" s="313" t="s">
        <v>269</v>
      </c>
      <c r="AB1224">
        <v>2982</v>
      </c>
      <c r="AC1224" t="s">
        <v>4314</v>
      </c>
      <c r="AD1224" s="313" t="s">
        <v>5662</v>
      </c>
    </row>
    <row r="1225" spans="2:30">
      <c r="B1225" s="26"/>
      <c r="C1225" s="64" t="s">
        <v>2338</v>
      </c>
      <c r="D1225" s="64" t="s">
        <v>2025</v>
      </c>
      <c r="E1225" s="313"/>
      <c r="F1225" s="313"/>
      <c r="G1225" s="313"/>
      <c r="H1225" s="313"/>
      <c r="I1225" s="313"/>
      <c r="J1225" s="47"/>
      <c r="K1225" s="313"/>
      <c r="L1225" s="313"/>
      <c r="M1225" s="313">
        <v>2</v>
      </c>
      <c r="N1225" s="313">
        <v>2982</v>
      </c>
      <c r="O1225" s="47" t="s">
        <v>1338</v>
      </c>
      <c r="P1225"/>
      <c r="Q1225" s="286"/>
      <c r="R1225" s="313"/>
      <c r="S1225" s="64"/>
      <c r="T1225" s="302"/>
      <c r="U1225"/>
      <c r="V1225"/>
      <c r="W1225"/>
      <c r="X1225"/>
      <c r="Y1225" s="275" t="s">
        <v>1338</v>
      </c>
      <c r="AA1225" s="313" t="s">
        <v>1338</v>
      </c>
      <c r="AB1225">
        <v>2982</v>
      </c>
      <c r="AC1225" t="s">
        <v>4314</v>
      </c>
      <c r="AD1225" s="313" t="s">
        <v>5662</v>
      </c>
    </row>
    <row r="1226" spans="2:30">
      <c r="B1226" s="26"/>
      <c r="C1226" s="63" t="s">
        <v>2339</v>
      </c>
      <c r="D1226" s="63" t="s">
        <v>301</v>
      </c>
      <c r="E1226" s="313">
        <v>5.25</v>
      </c>
      <c r="F1226" s="313">
        <v>5.25</v>
      </c>
      <c r="G1226" s="313">
        <v>1.1879999999999999</v>
      </c>
      <c r="H1226" s="313">
        <v>7.6259999999999994</v>
      </c>
      <c r="I1226" s="313">
        <v>7.6259999999999994</v>
      </c>
      <c r="J1226" s="41"/>
      <c r="K1226" s="313"/>
      <c r="L1226" s="313"/>
      <c r="M1226" s="313">
        <v>2</v>
      </c>
      <c r="N1226" s="313">
        <v>2982</v>
      </c>
      <c r="O1226" s="41" t="s">
        <v>1338</v>
      </c>
      <c r="P1226"/>
      <c r="Q1226" s="285"/>
      <c r="R1226" s="313"/>
      <c r="S1226" s="63"/>
      <c r="T1226" s="303"/>
      <c r="U1226"/>
      <c r="V1226"/>
      <c r="W1226"/>
      <c r="X1226"/>
      <c r="Y1226" s="275" t="s">
        <v>1338</v>
      </c>
      <c r="AA1226" s="313" t="s">
        <v>1338</v>
      </c>
      <c r="AB1226">
        <v>2982</v>
      </c>
      <c r="AC1226" t="s">
        <v>4314</v>
      </c>
      <c r="AD1226" s="313" t="s">
        <v>5662</v>
      </c>
    </row>
    <row r="1227" spans="2:30">
      <c r="B1227" s="26"/>
      <c r="C1227" s="64" t="s">
        <v>2510</v>
      </c>
      <c r="D1227" s="64" t="s">
        <v>301</v>
      </c>
      <c r="E1227" s="313">
        <v>3.5</v>
      </c>
      <c r="F1227" s="313">
        <v>3.5</v>
      </c>
      <c r="G1227" s="313">
        <v>0.75</v>
      </c>
      <c r="H1227" s="313">
        <v>7.6259999999999994</v>
      </c>
      <c r="I1227" s="313">
        <v>7.6259999999999994</v>
      </c>
      <c r="J1227" s="47" t="s">
        <v>318</v>
      </c>
      <c r="K1227" s="313">
        <v>35.75</v>
      </c>
      <c r="L1227" s="313">
        <v>25.937999999999999</v>
      </c>
      <c r="M1227" s="313">
        <v>34</v>
      </c>
      <c r="N1227" s="313">
        <v>2983</v>
      </c>
      <c r="O1227" s="47" t="s">
        <v>269</v>
      </c>
      <c r="P1227">
        <v>44344</v>
      </c>
      <c r="Q1227" s="286"/>
      <c r="R1227" s="313"/>
      <c r="S1227" s="64"/>
      <c r="T1227" s="302"/>
      <c r="U1227"/>
      <c r="V1227"/>
      <c r="W1227"/>
      <c r="X1227"/>
      <c r="Y1227" s="275" t="s">
        <v>269</v>
      </c>
      <c r="AA1227" s="313" t="s">
        <v>269</v>
      </c>
      <c r="AB1227">
        <v>2983</v>
      </c>
      <c r="AD1227" s="313"/>
    </row>
    <row r="1228" spans="2:30">
      <c r="B1228" s="26"/>
      <c r="C1228" s="63" t="s">
        <v>2150</v>
      </c>
      <c r="D1228" s="63" t="s">
        <v>301</v>
      </c>
      <c r="E1228" s="313">
        <v>3.5</v>
      </c>
      <c r="F1228" s="313">
        <v>3.5</v>
      </c>
      <c r="G1228" s="313">
        <v>0.75</v>
      </c>
      <c r="H1228" s="313">
        <v>7.6259999999999994</v>
      </c>
      <c r="I1228" s="313">
        <v>7.6259999999999994</v>
      </c>
      <c r="J1228" s="41" t="s">
        <v>318</v>
      </c>
      <c r="K1228" s="313">
        <v>26</v>
      </c>
      <c r="L1228" s="313">
        <v>10.1875</v>
      </c>
      <c r="M1228" s="313">
        <v>10</v>
      </c>
      <c r="N1228" s="313">
        <v>2983</v>
      </c>
      <c r="O1228" s="41" t="s">
        <v>1351</v>
      </c>
      <c r="P1228" t="s">
        <v>2142</v>
      </c>
      <c r="Q1228" s="285"/>
      <c r="R1228" s="313"/>
      <c r="S1228" s="63"/>
      <c r="T1228" s="303"/>
      <c r="U1228"/>
      <c r="V1228"/>
      <c r="W1228"/>
      <c r="X1228"/>
      <c r="Y1228" s="275" t="s">
        <v>1351</v>
      </c>
      <c r="AA1228" s="313" t="s">
        <v>1351</v>
      </c>
      <c r="AB1228">
        <v>2983</v>
      </c>
      <c r="AD1228" s="313"/>
    </row>
    <row r="1229" spans="2:30">
      <c r="B1229" s="26"/>
      <c r="C1229" s="64" t="s">
        <v>2151</v>
      </c>
      <c r="D1229" s="64" t="s">
        <v>301</v>
      </c>
      <c r="E1229" s="313">
        <v>2.375</v>
      </c>
      <c r="F1229" s="313">
        <v>1.625</v>
      </c>
      <c r="G1229" s="313">
        <v>0.75</v>
      </c>
      <c r="H1229" s="313">
        <v>7.6259999999999994</v>
      </c>
      <c r="I1229" s="313">
        <v>7.6259999999999994</v>
      </c>
      <c r="J1229" s="47" t="s">
        <v>318</v>
      </c>
      <c r="K1229" s="313">
        <v>19.375</v>
      </c>
      <c r="L1229" s="313">
        <v>11.75</v>
      </c>
      <c r="M1229" s="313">
        <v>18</v>
      </c>
      <c r="N1229" s="313">
        <v>2985</v>
      </c>
      <c r="O1229" s="47" t="s">
        <v>1351</v>
      </c>
      <c r="P1229" t="s">
        <v>2143</v>
      </c>
      <c r="Q1229" s="286"/>
      <c r="R1229" s="313"/>
      <c r="S1229" s="64"/>
      <c r="T1229" s="302"/>
      <c r="U1229"/>
      <c r="V1229"/>
      <c r="W1229"/>
      <c r="X1229"/>
      <c r="Y1229" s="275" t="s">
        <v>1351</v>
      </c>
      <c r="AA1229" s="313" t="s">
        <v>1351</v>
      </c>
      <c r="AB1229">
        <v>2985</v>
      </c>
      <c r="AD1229" s="313"/>
    </row>
    <row r="1230" spans="2:30">
      <c r="B1230" s="26"/>
      <c r="C1230" s="63" t="s">
        <v>2480</v>
      </c>
      <c r="D1230" s="63" t="s">
        <v>2025</v>
      </c>
      <c r="E1230" s="313">
        <v>2.5</v>
      </c>
      <c r="F1230" s="313">
        <v>1.75</v>
      </c>
      <c r="G1230" s="313">
        <v>0.5625</v>
      </c>
      <c r="H1230" s="313">
        <v>3.625</v>
      </c>
      <c r="I1230" s="313">
        <v>2.875</v>
      </c>
      <c r="J1230" s="41"/>
      <c r="K1230" s="313">
        <v>14.571999999999999</v>
      </c>
      <c r="L1230" s="313">
        <v>8.6309000000000005</v>
      </c>
      <c r="M1230" s="313">
        <v>12</v>
      </c>
      <c r="N1230" s="313">
        <v>2985</v>
      </c>
      <c r="O1230" s="41" t="s">
        <v>1338</v>
      </c>
      <c r="P1230" t="s">
        <v>2481</v>
      </c>
      <c r="Q1230" s="285"/>
      <c r="R1230" s="313"/>
      <c r="S1230" s="63"/>
      <c r="T1230" s="303"/>
      <c r="U1230"/>
      <c r="V1230"/>
      <c r="W1230"/>
      <c r="X1230"/>
      <c r="Y1230" s="275" t="s">
        <v>1338</v>
      </c>
      <c r="AA1230" s="313" t="s">
        <v>1338</v>
      </c>
      <c r="AB1230">
        <v>2985</v>
      </c>
      <c r="AD1230" s="313"/>
    </row>
    <row r="1231" spans="2:30">
      <c r="B1231" s="26"/>
      <c r="C1231" s="64" t="s">
        <v>2151</v>
      </c>
      <c r="D1231" s="64" t="s">
        <v>301</v>
      </c>
      <c r="E1231" s="313">
        <v>2.375</v>
      </c>
      <c r="F1231" s="313">
        <v>1.625</v>
      </c>
      <c r="G1231" s="313">
        <v>0.75</v>
      </c>
      <c r="H1231" s="313">
        <v>3.875</v>
      </c>
      <c r="I1231" s="313">
        <v>3.125</v>
      </c>
      <c r="J1231" s="47"/>
      <c r="K1231" s="313">
        <v>15.5</v>
      </c>
      <c r="L1231" s="313">
        <v>9.375</v>
      </c>
      <c r="M1231" s="313">
        <v>12</v>
      </c>
      <c r="N1231" s="313">
        <v>2985</v>
      </c>
      <c r="O1231" s="47" t="s">
        <v>1338</v>
      </c>
      <c r="P1231" t="s">
        <v>2482</v>
      </c>
      <c r="Q1231" s="286"/>
      <c r="R1231" s="313"/>
      <c r="S1231" s="64"/>
      <c r="T1231" s="302"/>
      <c r="U1231"/>
      <c r="V1231"/>
      <c r="W1231"/>
      <c r="X1231"/>
      <c r="Y1231" s="275" t="s">
        <v>1338</v>
      </c>
      <c r="AA1231" s="313" t="s">
        <v>1338</v>
      </c>
      <c r="AB1231">
        <v>2985</v>
      </c>
      <c r="AD1231" s="313"/>
    </row>
    <row r="1232" spans="2:30">
      <c r="B1232" s="26"/>
      <c r="C1232" s="63" t="s">
        <v>2152</v>
      </c>
      <c r="D1232" s="63" t="s">
        <v>301</v>
      </c>
      <c r="E1232" s="313">
        <v>2.375</v>
      </c>
      <c r="F1232" s="313">
        <v>2.375</v>
      </c>
      <c r="G1232" s="313">
        <v>2.25</v>
      </c>
      <c r="H1232" s="313">
        <v>7.6259999999999994</v>
      </c>
      <c r="I1232" s="313">
        <v>7.6259999999999994</v>
      </c>
      <c r="J1232" s="41" t="s">
        <v>318</v>
      </c>
      <c r="K1232" s="313">
        <v>27.5</v>
      </c>
      <c r="L1232" s="313">
        <v>11.875</v>
      </c>
      <c r="M1232" s="313">
        <v>8</v>
      </c>
      <c r="N1232" s="313">
        <v>2986</v>
      </c>
      <c r="O1232" s="41" t="s">
        <v>1351</v>
      </c>
      <c r="P1232" t="s">
        <v>2154</v>
      </c>
      <c r="Q1232" s="285"/>
      <c r="R1232" s="313"/>
      <c r="S1232" s="63"/>
      <c r="T1232" s="303"/>
      <c r="U1232"/>
      <c r="V1232"/>
      <c r="W1232"/>
      <c r="X1232"/>
      <c r="Y1232" s="275" t="s">
        <v>1351</v>
      </c>
      <c r="AA1232" s="313" t="s">
        <v>1351</v>
      </c>
      <c r="AB1232">
        <v>2986</v>
      </c>
      <c r="AD1232" s="313"/>
    </row>
    <row r="1233" spans="2:30">
      <c r="B1233" s="26"/>
      <c r="C1233" s="64" t="s">
        <v>2153</v>
      </c>
      <c r="D1233" s="64" t="s">
        <v>301</v>
      </c>
      <c r="E1233" s="313">
        <v>8</v>
      </c>
      <c r="F1233" s="313">
        <v>3</v>
      </c>
      <c r="G1233" s="313">
        <v>2</v>
      </c>
      <c r="H1233" s="313">
        <v>7.6259999999999994</v>
      </c>
      <c r="I1233" s="313">
        <v>7.6259999999999994</v>
      </c>
      <c r="J1233" s="47" t="s">
        <v>318</v>
      </c>
      <c r="K1233" s="313">
        <v>24.375</v>
      </c>
      <c r="L1233" s="313">
        <v>14.25</v>
      </c>
      <c r="M1233" s="313">
        <v>4</v>
      </c>
      <c r="N1233" s="313">
        <v>2987</v>
      </c>
      <c r="O1233" s="47" t="s">
        <v>1351</v>
      </c>
      <c r="P1233" t="s">
        <v>2155</v>
      </c>
      <c r="Q1233" s="286"/>
      <c r="R1233" s="313"/>
      <c r="S1233" s="64"/>
      <c r="T1233" s="302"/>
      <c r="U1233"/>
      <c r="V1233"/>
      <c r="W1233"/>
      <c r="X1233"/>
      <c r="Y1233" s="275" t="s">
        <v>1351</v>
      </c>
      <c r="AA1233" s="313" t="s">
        <v>1351</v>
      </c>
      <c r="AB1233">
        <v>2987</v>
      </c>
      <c r="AC1233" t="s">
        <v>4102</v>
      </c>
      <c r="AD1233" s="313" t="s">
        <v>5659</v>
      </c>
    </row>
    <row r="1234" spans="2:30">
      <c r="B1234" s="26"/>
      <c r="C1234" s="63" t="s">
        <v>2188</v>
      </c>
      <c r="D1234" s="63" t="s">
        <v>301</v>
      </c>
      <c r="E1234" s="313">
        <v>4.25</v>
      </c>
      <c r="F1234" s="313">
        <v>4.25</v>
      </c>
      <c r="G1234" s="313">
        <v>1</v>
      </c>
      <c r="H1234" s="313">
        <v>6.25</v>
      </c>
      <c r="I1234" s="313">
        <v>6.25</v>
      </c>
      <c r="J1234" s="41" t="s">
        <v>318</v>
      </c>
      <c r="K1234" s="313">
        <v>25.25</v>
      </c>
      <c r="L1234" s="313">
        <v>19.125</v>
      </c>
      <c r="M1234" s="313">
        <v>12</v>
      </c>
      <c r="N1234" s="313">
        <v>2989</v>
      </c>
      <c r="O1234" s="41" t="s">
        <v>1351</v>
      </c>
      <c r="P1234" t="s">
        <v>2185</v>
      </c>
      <c r="Q1234" s="285"/>
      <c r="R1234" s="313"/>
      <c r="S1234" s="63"/>
      <c r="T1234" s="303"/>
      <c r="U1234"/>
      <c r="V1234"/>
      <c r="W1234"/>
      <c r="X1234"/>
      <c r="Y1234" s="275" t="s">
        <v>1351</v>
      </c>
      <c r="AA1234" s="313" t="s">
        <v>1351</v>
      </c>
      <c r="AB1234">
        <v>2989</v>
      </c>
      <c r="AC1234" t="s">
        <v>4102</v>
      </c>
      <c r="AD1234" s="313" t="s">
        <v>5659</v>
      </c>
    </row>
    <row r="1235" spans="2:30">
      <c r="B1235" s="26"/>
      <c r="C1235" s="64" t="s">
        <v>1310</v>
      </c>
      <c r="D1235" s="64" t="s">
        <v>301</v>
      </c>
      <c r="E1235" s="313">
        <v>5.5</v>
      </c>
      <c r="F1235" s="313">
        <v>3</v>
      </c>
      <c r="G1235" s="313">
        <v>1.25</v>
      </c>
      <c r="H1235" s="313">
        <v>8</v>
      </c>
      <c r="I1235" s="313">
        <v>5.5</v>
      </c>
      <c r="J1235" s="47" t="s">
        <v>318</v>
      </c>
      <c r="K1235" s="313">
        <v>40.9375</v>
      </c>
      <c r="L1235" s="313">
        <v>22.375</v>
      </c>
      <c r="M1235" s="313">
        <v>20</v>
      </c>
      <c r="N1235" s="313">
        <v>2998</v>
      </c>
      <c r="O1235" s="47" t="s">
        <v>269</v>
      </c>
      <c r="P1235"/>
      <c r="Q1235" s="286"/>
      <c r="R1235" s="313"/>
      <c r="S1235" s="64"/>
      <c r="T1235" s="302"/>
      <c r="U1235"/>
      <c r="V1235"/>
      <c r="W1235"/>
      <c r="X1235"/>
      <c r="Y1235" s="275" t="s">
        <v>269</v>
      </c>
      <c r="AA1235" s="313" t="s">
        <v>269</v>
      </c>
      <c r="AB1235">
        <v>2998</v>
      </c>
      <c r="AC1235" t="s">
        <v>4102</v>
      </c>
      <c r="AD1235" s="313" t="s">
        <v>5659</v>
      </c>
    </row>
    <row r="1236" spans="2:30">
      <c r="B1236" s="26"/>
      <c r="C1236" s="63" t="s">
        <v>1311</v>
      </c>
      <c r="D1236" s="63" t="s">
        <v>2025</v>
      </c>
      <c r="E1236" s="313">
        <v>5.25</v>
      </c>
      <c r="F1236" s="313">
        <v>5.25</v>
      </c>
      <c r="G1236" s="313">
        <v>2.375</v>
      </c>
      <c r="H1236" s="313">
        <v>10</v>
      </c>
      <c r="I1236" s="313">
        <v>10</v>
      </c>
      <c r="J1236" s="41" t="s">
        <v>318</v>
      </c>
      <c r="K1236" s="313">
        <v>30.75</v>
      </c>
      <c r="L1236" s="313">
        <v>30.25</v>
      </c>
      <c r="M1236" s="313">
        <v>8</v>
      </c>
      <c r="N1236" s="313">
        <v>2999</v>
      </c>
      <c r="O1236" s="41" t="s">
        <v>269</v>
      </c>
      <c r="P1236" t="s">
        <v>1325</v>
      </c>
      <c r="Q1236" s="285"/>
      <c r="R1236" s="313"/>
      <c r="S1236" s="63"/>
      <c r="T1236" s="303"/>
      <c r="U1236"/>
      <c r="V1236"/>
      <c r="W1236"/>
      <c r="X1236"/>
      <c r="Y1236" s="275" t="s">
        <v>269</v>
      </c>
      <c r="AA1236" s="313" t="s">
        <v>269</v>
      </c>
      <c r="AB1236">
        <v>2999</v>
      </c>
      <c r="AC1236" t="s">
        <v>4314</v>
      </c>
      <c r="AD1236" s="313" t="s">
        <v>5662</v>
      </c>
    </row>
    <row r="1237" spans="2:30">
      <c r="B1237" s="26"/>
      <c r="C1237" s="64" t="s">
        <v>1312</v>
      </c>
      <c r="D1237" s="64" t="s">
        <v>301</v>
      </c>
      <c r="E1237" s="313">
        <v>5.25</v>
      </c>
      <c r="F1237" s="313">
        <v>5.25</v>
      </c>
      <c r="G1237" s="313">
        <v>2.375</v>
      </c>
      <c r="H1237" s="313">
        <v>10</v>
      </c>
      <c r="I1237" s="313">
        <v>10</v>
      </c>
      <c r="J1237" s="47" t="s">
        <v>318</v>
      </c>
      <c r="K1237" s="313">
        <v>30.75</v>
      </c>
      <c r="L1237" s="313">
        <v>30.25</v>
      </c>
      <c r="M1237" s="313">
        <v>8</v>
      </c>
      <c r="N1237" s="313">
        <v>2999</v>
      </c>
      <c r="O1237" s="47" t="s">
        <v>269</v>
      </c>
      <c r="P1237" t="s">
        <v>1325</v>
      </c>
      <c r="Q1237" s="286"/>
      <c r="R1237" s="313"/>
      <c r="S1237" s="64"/>
      <c r="T1237" s="302"/>
      <c r="U1237"/>
      <c r="V1237"/>
      <c r="W1237"/>
      <c r="X1237"/>
      <c r="Y1237" s="275" t="s">
        <v>269</v>
      </c>
      <c r="AA1237" s="313" t="s">
        <v>269</v>
      </c>
      <c r="AB1237">
        <v>2999</v>
      </c>
      <c r="AC1237" t="s">
        <v>4314</v>
      </c>
      <c r="AD1237" s="313" t="s">
        <v>5662</v>
      </c>
    </row>
    <row r="1238" spans="2:30">
      <c r="B1238" s="26"/>
      <c r="C1238" s="63" t="s">
        <v>1313</v>
      </c>
      <c r="D1238" s="63" t="s">
        <v>2025</v>
      </c>
      <c r="E1238" s="313">
        <v>6.5629999999999997</v>
      </c>
      <c r="F1238" s="313">
        <v>6.5629999999999997</v>
      </c>
      <c r="G1238" s="313">
        <v>2.5</v>
      </c>
      <c r="H1238" s="313">
        <v>11.562999999999999</v>
      </c>
      <c r="I1238" s="313">
        <v>11.562999999999999</v>
      </c>
      <c r="J1238" s="41" t="s">
        <v>318</v>
      </c>
      <c r="K1238" s="313">
        <v>39.5</v>
      </c>
      <c r="L1238" s="313">
        <v>27.75</v>
      </c>
      <c r="M1238" s="313">
        <v>6</v>
      </c>
      <c r="N1238" s="313">
        <v>3000</v>
      </c>
      <c r="O1238" s="41" t="s">
        <v>269</v>
      </c>
      <c r="P1238" t="s">
        <v>1325</v>
      </c>
      <c r="Q1238" s="285"/>
      <c r="R1238" s="313"/>
      <c r="S1238" s="63"/>
      <c r="T1238" s="303"/>
      <c r="U1238"/>
      <c r="V1238"/>
      <c r="W1238"/>
      <c r="X1238"/>
      <c r="Y1238" s="275" t="s">
        <v>269</v>
      </c>
      <c r="AA1238" s="313" t="s">
        <v>269</v>
      </c>
      <c r="AB1238">
        <v>3000</v>
      </c>
      <c r="AC1238" t="s">
        <v>3736</v>
      </c>
      <c r="AD1238" s="313" t="s">
        <v>5657</v>
      </c>
    </row>
    <row r="1239" spans="2:30">
      <c r="B1239" s="26"/>
      <c r="C1239" s="64" t="s">
        <v>1314</v>
      </c>
      <c r="D1239" s="64" t="s">
        <v>301</v>
      </c>
      <c r="E1239" s="313">
        <v>6.5629999999999997</v>
      </c>
      <c r="F1239" s="313">
        <v>6.5629999999999997</v>
      </c>
      <c r="G1239" s="313">
        <v>3.625</v>
      </c>
      <c r="H1239" s="313">
        <v>13.812999999999999</v>
      </c>
      <c r="I1239" s="313">
        <v>13.812999999999999</v>
      </c>
      <c r="J1239" s="47" t="s">
        <v>318</v>
      </c>
      <c r="K1239" s="313">
        <v>39.5</v>
      </c>
      <c r="L1239" s="313">
        <v>27.75</v>
      </c>
      <c r="M1239" s="313">
        <v>6</v>
      </c>
      <c r="N1239" s="313">
        <v>3000</v>
      </c>
      <c r="O1239" s="47" t="s">
        <v>269</v>
      </c>
      <c r="P1239" t="s">
        <v>1325</v>
      </c>
      <c r="Q1239" s="286"/>
      <c r="R1239" s="313"/>
      <c r="S1239" s="64"/>
      <c r="T1239" s="302"/>
      <c r="U1239"/>
      <c r="V1239"/>
      <c r="W1239"/>
      <c r="X1239"/>
      <c r="Y1239" s="275" t="s">
        <v>269</v>
      </c>
      <c r="AA1239" s="313" t="s">
        <v>269</v>
      </c>
      <c r="AB1239">
        <v>3000</v>
      </c>
      <c r="AC1239" t="s">
        <v>3736</v>
      </c>
      <c r="AD1239" s="313" t="s">
        <v>5657</v>
      </c>
    </row>
    <row r="1240" spans="2:30">
      <c r="B1240" s="26"/>
      <c r="C1240" s="63" t="s">
        <v>1315</v>
      </c>
      <c r="D1240" s="63" t="s">
        <v>301</v>
      </c>
      <c r="E1240" s="313">
        <v>7.625</v>
      </c>
      <c r="F1240" s="313">
        <v>3.1880000000000002</v>
      </c>
      <c r="G1240" s="313">
        <v>2.0630000000000002</v>
      </c>
      <c r="H1240" s="313">
        <v>11.751000000000001</v>
      </c>
      <c r="I1240" s="313">
        <v>7.3140000000000001</v>
      </c>
      <c r="J1240" s="41" t="s">
        <v>318</v>
      </c>
      <c r="K1240" s="313">
        <v>23</v>
      </c>
      <c r="L1240" s="313">
        <v>11.9375</v>
      </c>
      <c r="M1240" s="313">
        <v>4</v>
      </c>
      <c r="N1240" s="313">
        <v>3003</v>
      </c>
      <c r="O1240" s="41" t="s">
        <v>1351</v>
      </c>
      <c r="P1240" t="s">
        <v>2136</v>
      </c>
      <c r="Q1240" s="285"/>
      <c r="R1240" s="313"/>
      <c r="S1240" s="63"/>
      <c r="T1240" s="303"/>
      <c r="U1240"/>
      <c r="V1240"/>
      <c r="W1240"/>
      <c r="X1240"/>
      <c r="Y1240" s="275" t="s">
        <v>1351</v>
      </c>
      <c r="AA1240" s="313" t="s">
        <v>1351</v>
      </c>
      <c r="AB1240">
        <v>3003</v>
      </c>
      <c r="AC1240" t="s">
        <v>4102</v>
      </c>
      <c r="AD1240" s="313" t="s">
        <v>5659</v>
      </c>
    </row>
    <row r="1241" spans="2:30">
      <c r="B1241" s="26"/>
      <c r="C1241" s="64" t="s">
        <v>2496</v>
      </c>
      <c r="D1241" s="64" t="s">
        <v>2025</v>
      </c>
      <c r="E1241" s="313">
        <v>3.1880000000000002</v>
      </c>
      <c r="F1241" s="313">
        <v>3.1880000000000002</v>
      </c>
      <c r="G1241" s="313">
        <v>1</v>
      </c>
      <c r="H1241" s="313">
        <v>5.1880000000000006</v>
      </c>
      <c r="I1241" s="313">
        <v>5.1880000000000006</v>
      </c>
      <c r="J1241" s="47"/>
      <c r="K1241" s="313">
        <v>10.376000000000001</v>
      </c>
      <c r="L1241" s="313">
        <v>10.376000000000001</v>
      </c>
      <c r="M1241" s="313">
        <v>4</v>
      </c>
      <c r="N1241" s="313">
        <v>3005</v>
      </c>
      <c r="O1241" s="47" t="s">
        <v>1338</v>
      </c>
      <c r="P1241">
        <v>44328</v>
      </c>
      <c r="Q1241" s="286"/>
      <c r="R1241" s="313"/>
      <c r="S1241" s="64"/>
      <c r="T1241" s="302"/>
      <c r="U1241"/>
      <c r="V1241"/>
      <c r="W1241"/>
      <c r="X1241"/>
      <c r="Y1241" s="275" t="s">
        <v>1338</v>
      </c>
      <c r="AA1241" s="313" t="s">
        <v>1338</v>
      </c>
      <c r="AB1241">
        <v>3005</v>
      </c>
      <c r="AD1241" s="313"/>
    </row>
    <row r="1242" spans="2:30">
      <c r="B1242" s="26"/>
      <c r="C1242" s="63" t="s">
        <v>2497</v>
      </c>
      <c r="D1242" s="63" t="s">
        <v>301</v>
      </c>
      <c r="E1242" s="313">
        <v>3</v>
      </c>
      <c r="F1242" s="313">
        <v>3</v>
      </c>
      <c r="G1242" s="313">
        <v>1</v>
      </c>
      <c r="H1242" s="313">
        <v>5</v>
      </c>
      <c r="I1242" s="313">
        <v>5</v>
      </c>
      <c r="J1242" s="41"/>
      <c r="K1242" s="313">
        <v>10</v>
      </c>
      <c r="L1242" s="313">
        <v>10</v>
      </c>
      <c r="M1242" s="313">
        <v>4</v>
      </c>
      <c r="N1242" s="313">
        <v>3005</v>
      </c>
      <c r="O1242" s="41" t="s">
        <v>1338</v>
      </c>
      <c r="P1242">
        <v>44328</v>
      </c>
      <c r="Q1242" s="285"/>
      <c r="R1242" s="313"/>
      <c r="S1242" s="63"/>
      <c r="T1242" s="303"/>
      <c r="U1242"/>
      <c r="V1242"/>
      <c r="W1242"/>
      <c r="X1242"/>
      <c r="Y1242" s="275" t="s">
        <v>1338</v>
      </c>
      <c r="AA1242" s="313" t="s">
        <v>1338</v>
      </c>
      <c r="AB1242">
        <v>3005</v>
      </c>
      <c r="AD1242" s="313"/>
    </row>
    <row r="1243" spans="2:30">
      <c r="B1243" s="26"/>
      <c r="C1243" s="64" t="s">
        <v>2236</v>
      </c>
      <c r="D1243" s="64" t="s">
        <v>2025</v>
      </c>
      <c r="E1243" s="313">
        <v>7.0156000000000001</v>
      </c>
      <c r="F1243" s="313">
        <v>3.5781000000000001</v>
      </c>
      <c r="G1243" s="313">
        <v>0.8125</v>
      </c>
      <c r="H1243" s="313">
        <v>8.6405999999999992</v>
      </c>
      <c r="I1243" s="313">
        <v>5.2031000000000001</v>
      </c>
      <c r="J1243" s="47"/>
      <c r="K1243" s="313">
        <v>8.641</v>
      </c>
      <c r="L1243" s="313">
        <v>10.406000000000001</v>
      </c>
      <c r="M1243" s="313">
        <v>2</v>
      </c>
      <c r="N1243" s="313">
        <v>3008</v>
      </c>
      <c r="O1243" s="47" t="s">
        <v>1338</v>
      </c>
      <c r="P1243">
        <v>42242</v>
      </c>
      <c r="Q1243" s="286"/>
      <c r="R1243" s="313"/>
      <c r="S1243" s="64"/>
      <c r="T1243" s="302"/>
      <c r="U1243"/>
      <c r="V1243"/>
      <c r="W1243"/>
      <c r="X1243"/>
      <c r="Y1243" s="275" t="s">
        <v>1338</v>
      </c>
      <c r="AA1243" s="313" t="s">
        <v>1338</v>
      </c>
      <c r="AB1243">
        <v>3008</v>
      </c>
      <c r="AC1243" t="s">
        <v>4119</v>
      </c>
      <c r="AD1243" s="313" t="s">
        <v>5660</v>
      </c>
    </row>
    <row r="1244" spans="2:30">
      <c r="B1244" s="26"/>
      <c r="C1244" s="63" t="s">
        <v>2237</v>
      </c>
      <c r="D1244" s="63" t="s">
        <v>301</v>
      </c>
      <c r="E1244" s="313">
        <v>6.875</v>
      </c>
      <c r="F1244" s="313">
        <v>3.4375</v>
      </c>
      <c r="G1244" s="313">
        <v>1.0625</v>
      </c>
      <c r="H1244" s="313">
        <v>9</v>
      </c>
      <c r="I1244" s="313">
        <v>5.5625</v>
      </c>
      <c r="J1244" s="41"/>
      <c r="K1244" s="313">
        <v>9</v>
      </c>
      <c r="L1244" s="313">
        <v>11.125</v>
      </c>
      <c r="M1244" s="313">
        <v>2</v>
      </c>
      <c r="N1244" s="313">
        <v>3008</v>
      </c>
      <c r="O1244" s="41" t="s">
        <v>1338</v>
      </c>
      <c r="P1244">
        <v>42242</v>
      </c>
      <c r="Q1244" s="285"/>
      <c r="R1244" s="313"/>
      <c r="S1244" s="63"/>
      <c r="T1244" s="303"/>
      <c r="U1244"/>
      <c r="V1244"/>
      <c r="W1244"/>
      <c r="X1244"/>
      <c r="Y1244" s="275" t="s">
        <v>1338</v>
      </c>
      <c r="AA1244" s="313" t="s">
        <v>1338</v>
      </c>
      <c r="AB1244">
        <v>3008</v>
      </c>
      <c r="AC1244" t="s">
        <v>4119</v>
      </c>
      <c r="AD1244" s="313" t="s">
        <v>5660</v>
      </c>
    </row>
    <row r="1245" spans="2:30">
      <c r="B1245" s="26"/>
      <c r="C1245" s="64" t="s">
        <v>2478</v>
      </c>
      <c r="D1245" s="64" t="s">
        <v>301</v>
      </c>
      <c r="E1245" s="313">
        <v>6</v>
      </c>
      <c r="F1245" s="313">
        <v>4.8125</v>
      </c>
      <c r="G1245" s="313">
        <v>1.75</v>
      </c>
      <c r="H1245" s="313">
        <v>9.5</v>
      </c>
      <c r="I1245" s="313">
        <v>8.3125</v>
      </c>
      <c r="J1245" s="47" t="s">
        <v>318</v>
      </c>
      <c r="K1245" s="313">
        <v>38.4375</v>
      </c>
      <c r="L1245" s="313">
        <v>25.593800000000002</v>
      </c>
      <c r="M1245" s="313">
        <v>12</v>
      </c>
      <c r="N1245" s="313">
        <v>3013</v>
      </c>
      <c r="O1245" s="47" t="s">
        <v>269</v>
      </c>
      <c r="P1245">
        <v>44301</v>
      </c>
      <c r="Q1245" s="286"/>
      <c r="R1245" s="313"/>
      <c r="S1245" s="64"/>
      <c r="T1245" s="302"/>
      <c r="U1245"/>
      <c r="V1245"/>
      <c r="W1245"/>
      <c r="X1245"/>
      <c r="Y1245" s="275" t="s">
        <v>269</v>
      </c>
      <c r="AA1245" s="313" t="s">
        <v>269</v>
      </c>
      <c r="AB1245">
        <v>3013</v>
      </c>
      <c r="AC1245" t="s">
        <v>2894</v>
      </c>
      <c r="AD1245" s="313" t="s">
        <v>5648</v>
      </c>
    </row>
    <row r="1246" spans="2:30">
      <c r="B1246" s="26"/>
      <c r="C1246" s="63" t="s">
        <v>2501</v>
      </c>
      <c r="D1246" s="63" t="s">
        <v>301</v>
      </c>
      <c r="E1246" s="313">
        <v>3.75</v>
      </c>
      <c r="F1246" s="313">
        <v>3</v>
      </c>
      <c r="G1246" s="313">
        <v>1.75</v>
      </c>
      <c r="H1246" s="313">
        <v>7.25</v>
      </c>
      <c r="I1246" s="313">
        <v>6.5</v>
      </c>
      <c r="J1246" s="41" t="s">
        <v>318</v>
      </c>
      <c r="K1246" s="313">
        <v>29.344000000000001</v>
      </c>
      <c r="L1246" s="313">
        <v>26.687000000000001</v>
      </c>
      <c r="M1246" s="313">
        <v>16</v>
      </c>
      <c r="N1246" s="313">
        <v>3014</v>
      </c>
      <c r="O1246" s="41" t="s">
        <v>269</v>
      </c>
      <c r="P1246">
        <v>44328</v>
      </c>
      <c r="Q1246" s="285"/>
      <c r="R1246" s="313"/>
      <c r="S1246" s="63"/>
      <c r="T1246" s="303"/>
      <c r="U1246"/>
      <c r="V1246"/>
      <c r="W1246"/>
      <c r="X1246"/>
      <c r="Y1246" s="275" t="s">
        <v>269</v>
      </c>
      <c r="AA1246" s="313" t="s">
        <v>269</v>
      </c>
      <c r="AB1246">
        <v>3014</v>
      </c>
      <c r="AC1246" t="s">
        <v>2894</v>
      </c>
      <c r="AD1246" s="313" t="s">
        <v>5648</v>
      </c>
    </row>
    <row r="1247" spans="2:30">
      <c r="B1247" s="26"/>
      <c r="C1247" s="64" t="s">
        <v>2453</v>
      </c>
      <c r="D1247" s="64" t="s">
        <v>301</v>
      </c>
      <c r="E1247" s="313">
        <v>3.75</v>
      </c>
      <c r="F1247" s="313">
        <v>3</v>
      </c>
      <c r="G1247" s="313">
        <v>1.75</v>
      </c>
      <c r="H1247" s="313">
        <v>7.25</v>
      </c>
      <c r="I1247" s="313">
        <v>6.5</v>
      </c>
      <c r="J1247" s="47" t="s">
        <v>318</v>
      </c>
      <c r="K1247" s="313">
        <v>22.265999999999998</v>
      </c>
      <c r="L1247" s="313">
        <v>13.172000000000001</v>
      </c>
      <c r="M1247" s="313">
        <v>6</v>
      </c>
      <c r="N1247" s="313">
        <v>3014</v>
      </c>
      <c r="O1247" s="47" t="s">
        <v>1351</v>
      </c>
      <c r="P1247">
        <v>44048</v>
      </c>
      <c r="Q1247" s="286"/>
      <c r="R1247" s="313"/>
      <c r="S1247" s="64"/>
      <c r="T1247" s="302"/>
      <c r="U1247"/>
      <c r="V1247"/>
      <c r="W1247"/>
      <c r="X1247"/>
      <c r="Y1247" s="275" t="s">
        <v>1351</v>
      </c>
      <c r="AA1247" s="313" t="s">
        <v>1351</v>
      </c>
      <c r="AB1247">
        <v>3014</v>
      </c>
      <c r="AC1247" t="s">
        <v>2894</v>
      </c>
      <c r="AD1247" s="313" t="s">
        <v>5648</v>
      </c>
    </row>
    <row r="1248" spans="2:30">
      <c r="B1248" s="26"/>
      <c r="C1248" s="63" t="s">
        <v>1263</v>
      </c>
      <c r="D1248" s="63" t="s">
        <v>2025</v>
      </c>
      <c r="E1248" s="313">
        <v>10</v>
      </c>
      <c r="F1248" s="313">
        <v>4.5</v>
      </c>
      <c r="G1248" s="313">
        <v>1</v>
      </c>
      <c r="H1248" s="313">
        <v>12</v>
      </c>
      <c r="I1248" s="313">
        <v>6.5</v>
      </c>
      <c r="J1248" s="41" t="s">
        <v>318</v>
      </c>
      <c r="K1248" s="313">
        <v>36.5</v>
      </c>
      <c r="L1248" s="313">
        <v>26.25</v>
      </c>
      <c r="M1248" s="313">
        <v>12</v>
      </c>
      <c r="N1248" s="313">
        <v>2913</v>
      </c>
      <c r="O1248" s="41" t="s">
        <v>269</v>
      </c>
      <c r="P1248" t="s">
        <v>1325</v>
      </c>
      <c r="Q1248" s="285"/>
      <c r="R1248" s="313"/>
      <c r="S1248" s="63"/>
      <c r="T1248" s="303"/>
      <c r="U1248"/>
      <c r="V1248"/>
      <c r="W1248"/>
      <c r="X1248"/>
      <c r="Y1248" s="275" t="s">
        <v>269</v>
      </c>
      <c r="AA1248" s="313" t="s">
        <v>269</v>
      </c>
      <c r="AD1248" s="313"/>
    </row>
    <row r="1249" spans="2:30">
      <c r="B1249" s="26"/>
      <c r="C1249" s="64" t="s">
        <v>1264</v>
      </c>
      <c r="D1249" s="64" t="s">
        <v>94</v>
      </c>
      <c r="E1249" s="313">
        <v>10</v>
      </c>
      <c r="F1249" s="313">
        <v>4.5</v>
      </c>
      <c r="G1249" s="313">
        <v>1</v>
      </c>
      <c r="H1249" s="313">
        <v>12</v>
      </c>
      <c r="I1249" s="313">
        <v>6.5</v>
      </c>
      <c r="J1249" s="47" t="s">
        <v>318</v>
      </c>
      <c r="K1249" s="313">
        <v>36.5</v>
      </c>
      <c r="L1249" s="313">
        <v>26.25</v>
      </c>
      <c r="M1249" s="313">
        <v>12</v>
      </c>
      <c r="N1249" s="313">
        <v>2913</v>
      </c>
      <c r="O1249" s="47" t="s">
        <v>269</v>
      </c>
      <c r="P1249" t="s">
        <v>1325</v>
      </c>
      <c r="Q1249" s="286"/>
      <c r="R1249" s="313"/>
      <c r="S1249" s="64"/>
      <c r="T1249" s="302"/>
      <c r="U1249"/>
      <c r="V1249"/>
      <c r="W1249"/>
      <c r="X1249"/>
      <c r="Y1249" s="275" t="s">
        <v>269</v>
      </c>
      <c r="AA1249" s="313" t="s">
        <v>269</v>
      </c>
      <c r="AD1249" s="313"/>
    </row>
    <row r="1250" spans="2:30">
      <c r="B1250" s="26"/>
      <c r="C1250" s="63" t="s">
        <v>1362</v>
      </c>
      <c r="D1250" s="63" t="s">
        <v>2025</v>
      </c>
      <c r="E1250" s="313">
        <v>3.875</v>
      </c>
      <c r="F1250" s="313">
        <v>1.25</v>
      </c>
      <c r="G1250" s="313">
        <v>1.3125</v>
      </c>
      <c r="H1250" s="313">
        <v>6.5</v>
      </c>
      <c r="I1250" s="313">
        <v>3.875</v>
      </c>
      <c r="J1250" s="41"/>
      <c r="K1250" s="313">
        <v>11.625</v>
      </c>
      <c r="L1250" s="313">
        <v>6.5</v>
      </c>
      <c r="M1250" s="313">
        <v>3</v>
      </c>
      <c r="N1250" s="313">
        <v>3031</v>
      </c>
      <c r="O1250" s="41" t="s">
        <v>1338</v>
      </c>
      <c r="P1250" t="s">
        <v>1364</v>
      </c>
      <c r="Q1250" s="285"/>
      <c r="R1250" s="313"/>
      <c r="S1250" s="63"/>
      <c r="T1250" s="303"/>
      <c r="U1250"/>
      <c r="V1250"/>
      <c r="W1250"/>
      <c r="X1250"/>
      <c r="Y1250" s="275" t="s">
        <v>1338</v>
      </c>
      <c r="AA1250" s="313" t="s">
        <v>1338</v>
      </c>
      <c r="AB1250">
        <v>3031</v>
      </c>
      <c r="AC1250" t="s">
        <v>4119</v>
      </c>
      <c r="AD1250" s="313" t="s">
        <v>5660</v>
      </c>
    </row>
    <row r="1251" spans="2:30">
      <c r="B1251" s="26"/>
      <c r="C1251" s="64" t="s">
        <v>1363</v>
      </c>
      <c r="D1251" s="64" t="s">
        <v>301</v>
      </c>
      <c r="E1251" s="313">
        <v>3.75</v>
      </c>
      <c r="F1251" s="313">
        <v>1.125</v>
      </c>
      <c r="G1251" s="313">
        <v>1.625</v>
      </c>
      <c r="H1251" s="313">
        <v>7</v>
      </c>
      <c r="I1251" s="313">
        <v>4.375</v>
      </c>
      <c r="J1251" s="47"/>
      <c r="K1251" s="313">
        <v>13.125</v>
      </c>
      <c r="L1251" s="313">
        <v>7</v>
      </c>
      <c r="M1251" s="313">
        <v>3</v>
      </c>
      <c r="N1251" s="313">
        <v>3031</v>
      </c>
      <c r="O1251" s="47" t="s">
        <v>1338</v>
      </c>
      <c r="P1251" t="s">
        <v>1361</v>
      </c>
      <c r="Q1251" s="286"/>
      <c r="R1251" s="313"/>
      <c r="S1251" s="64"/>
      <c r="T1251" s="302"/>
      <c r="U1251"/>
      <c r="V1251"/>
      <c r="W1251"/>
      <c r="X1251"/>
      <c r="Y1251" s="275" t="s">
        <v>1338</v>
      </c>
      <c r="AA1251" s="313" t="s">
        <v>1338</v>
      </c>
      <c r="AB1251">
        <v>3031</v>
      </c>
      <c r="AC1251" t="s">
        <v>4119</v>
      </c>
      <c r="AD1251" s="313" t="s">
        <v>5660</v>
      </c>
    </row>
    <row r="1252" spans="2:30">
      <c r="B1252" s="26"/>
      <c r="C1252" s="63" t="s">
        <v>2204</v>
      </c>
      <c r="D1252" s="63" t="s">
        <v>301</v>
      </c>
      <c r="E1252" s="313">
        <v>8.5</v>
      </c>
      <c r="F1252" s="313">
        <v>5.25</v>
      </c>
      <c r="G1252" s="313">
        <v>2.375</v>
      </c>
      <c r="H1252" s="313">
        <v>13.25</v>
      </c>
      <c r="I1252" s="313">
        <v>10</v>
      </c>
      <c r="J1252" s="41" t="s">
        <v>318</v>
      </c>
      <c r="K1252" s="313">
        <v>39.875</v>
      </c>
      <c r="L1252" s="313">
        <v>20.25</v>
      </c>
      <c r="M1252" s="313">
        <v>6</v>
      </c>
      <c r="N1252" s="313">
        <v>3201</v>
      </c>
      <c r="O1252" s="41" t="s">
        <v>269</v>
      </c>
      <c r="P1252" t="s">
        <v>2205</v>
      </c>
      <c r="Q1252" s="285"/>
      <c r="R1252" s="313"/>
      <c r="S1252" s="63"/>
      <c r="T1252" s="303"/>
      <c r="U1252"/>
      <c r="V1252"/>
      <c r="W1252"/>
      <c r="X1252"/>
      <c r="Y1252" s="275" t="s">
        <v>269</v>
      </c>
      <c r="AA1252" s="313" t="s">
        <v>269</v>
      </c>
      <c r="AB1252">
        <v>3201</v>
      </c>
      <c r="AC1252" t="s">
        <v>3736</v>
      </c>
      <c r="AD1252" s="313" t="s">
        <v>5657</v>
      </c>
    </row>
    <row r="1253" spans="2:30">
      <c r="B1253" s="26"/>
      <c r="C1253" s="64" t="s">
        <v>1471</v>
      </c>
      <c r="D1253" s="64" t="s">
        <v>2025</v>
      </c>
      <c r="E1253" s="313">
        <v>3.125</v>
      </c>
      <c r="F1253" s="313">
        <v>2.375</v>
      </c>
      <c r="G1253" s="313">
        <v>0.5625</v>
      </c>
      <c r="H1253" s="313">
        <v>4.25</v>
      </c>
      <c r="I1253" s="313">
        <v>3.5</v>
      </c>
      <c r="J1253" s="47" t="s">
        <v>302</v>
      </c>
      <c r="K1253" s="313">
        <v>39.062600000000003</v>
      </c>
      <c r="L1253" s="313">
        <v>25.246500000000001</v>
      </c>
      <c r="M1253" s="313">
        <v>63</v>
      </c>
      <c r="N1253" s="313">
        <v>3202</v>
      </c>
      <c r="O1253" s="47" t="s">
        <v>269</v>
      </c>
      <c r="P1253"/>
      <c r="Q1253" s="286"/>
      <c r="R1253" s="313"/>
      <c r="S1253" s="64"/>
      <c r="T1253" s="302"/>
      <c r="U1253"/>
      <c r="V1253"/>
      <c r="W1253"/>
      <c r="X1253"/>
      <c r="Y1253" s="275" t="s">
        <v>269</v>
      </c>
      <c r="AA1253" s="313" t="s">
        <v>269</v>
      </c>
      <c r="AB1253">
        <v>3202</v>
      </c>
      <c r="AD1253" s="313"/>
    </row>
    <row r="1254" spans="2:30">
      <c r="B1254" s="26"/>
      <c r="C1254" s="63" t="s">
        <v>1472</v>
      </c>
      <c r="D1254" s="63" t="s">
        <v>301</v>
      </c>
      <c r="E1254" s="313">
        <v>3</v>
      </c>
      <c r="F1254" s="313">
        <v>2.25</v>
      </c>
      <c r="G1254" s="313">
        <v>0.75</v>
      </c>
      <c r="H1254" s="313">
        <v>4.5</v>
      </c>
      <c r="I1254" s="313">
        <v>3.75</v>
      </c>
      <c r="J1254" s="41" t="s">
        <v>302</v>
      </c>
      <c r="K1254" s="313">
        <v>37.305300000000003</v>
      </c>
      <c r="L1254" s="313">
        <v>27.555499999999999</v>
      </c>
      <c r="M1254" s="313">
        <v>56</v>
      </c>
      <c r="N1254" s="313">
        <v>3202</v>
      </c>
      <c r="O1254" s="41" t="s">
        <v>269</v>
      </c>
      <c r="P1254"/>
      <c r="Q1254" s="285"/>
      <c r="R1254" s="313"/>
      <c r="S1254" s="63"/>
      <c r="T1254" s="303"/>
      <c r="U1254"/>
      <c r="V1254"/>
      <c r="W1254"/>
      <c r="X1254"/>
      <c r="Y1254" s="275" t="s">
        <v>269</v>
      </c>
      <c r="AA1254" s="313" t="s">
        <v>269</v>
      </c>
      <c r="AB1254">
        <v>3202</v>
      </c>
      <c r="AD1254" s="313"/>
    </row>
    <row r="1255" spans="2:30">
      <c r="B1255" s="26"/>
      <c r="C1255" s="64" t="s">
        <v>2606</v>
      </c>
      <c r="D1255" s="64" t="s">
        <v>301</v>
      </c>
      <c r="E1255" s="313">
        <v>5.9375</v>
      </c>
      <c r="F1255" s="313">
        <v>4.5625</v>
      </c>
      <c r="G1255" s="313">
        <v>0.75</v>
      </c>
      <c r="H1255" s="313">
        <v>7.4375</v>
      </c>
      <c r="I1255" s="313">
        <v>6.0625</v>
      </c>
      <c r="J1255" s="47" t="s">
        <v>302</v>
      </c>
      <c r="K1255" s="313">
        <v>22.29</v>
      </c>
      <c r="L1255" s="313">
        <v>12.12</v>
      </c>
      <c r="M1255" s="313">
        <v>6</v>
      </c>
      <c r="N1255" s="313">
        <v>3205</v>
      </c>
      <c r="O1255" s="47" t="s">
        <v>1351</v>
      </c>
      <c r="P1255">
        <v>44719</v>
      </c>
      <c r="Q1255" s="286"/>
      <c r="R1255" s="313"/>
      <c r="S1255" s="64"/>
      <c r="T1255" s="302"/>
      <c r="U1255"/>
      <c r="V1255"/>
      <c r="W1255"/>
      <c r="X1255"/>
      <c r="Y1255" s="275" t="s">
        <v>1351</v>
      </c>
      <c r="AA1255" s="313" t="s">
        <v>1351</v>
      </c>
      <c r="AB1255">
        <v>3205</v>
      </c>
      <c r="AC1255" t="s">
        <v>4102</v>
      </c>
      <c r="AD1255" s="313" t="s">
        <v>5659</v>
      </c>
    </row>
    <row r="1256" spans="2:30">
      <c r="B1256" s="26"/>
      <c r="C1256" s="63" t="s">
        <v>2607</v>
      </c>
      <c r="D1256" s="63" t="s">
        <v>301</v>
      </c>
      <c r="E1256" s="313">
        <v>5.9375</v>
      </c>
      <c r="F1256" s="313">
        <v>4.5625</v>
      </c>
      <c r="G1256" s="313">
        <v>0.75</v>
      </c>
      <c r="H1256" s="313">
        <v>7.4375</v>
      </c>
      <c r="I1256" s="313">
        <v>6.0625</v>
      </c>
      <c r="J1256" s="41" t="s">
        <v>318</v>
      </c>
      <c r="K1256" s="313">
        <v>14.813000000000001</v>
      </c>
      <c r="L1256" s="313">
        <v>23.931999999999999</v>
      </c>
      <c r="M1256" s="313">
        <v>8</v>
      </c>
      <c r="N1256" s="313">
        <v>3205</v>
      </c>
      <c r="O1256" s="41" t="s">
        <v>1351</v>
      </c>
      <c r="P1256">
        <v>44719</v>
      </c>
      <c r="Q1256" s="285"/>
      <c r="R1256" s="313"/>
      <c r="S1256" s="63"/>
      <c r="T1256" s="303"/>
      <c r="U1256"/>
      <c r="V1256"/>
      <c r="W1256"/>
      <c r="X1256"/>
      <c r="Y1256" s="275" t="s">
        <v>1351</v>
      </c>
      <c r="AA1256" s="313" t="s">
        <v>1351</v>
      </c>
      <c r="AB1256">
        <v>3205</v>
      </c>
      <c r="AC1256" t="s">
        <v>4102</v>
      </c>
      <c r="AD1256" s="313" t="s">
        <v>5659</v>
      </c>
    </row>
    <row r="1257" spans="2:30">
      <c r="B1257" s="26"/>
      <c r="C1257" s="63" t="s">
        <v>1316</v>
      </c>
      <c r="D1257" s="63" t="s">
        <v>2025</v>
      </c>
      <c r="E1257" s="313">
        <v>4.5629999999999997</v>
      </c>
      <c r="F1257" s="313">
        <v>4.5629999999999997</v>
      </c>
      <c r="G1257" s="313">
        <v>1.0629999999999999</v>
      </c>
      <c r="H1257" s="313">
        <v>25.823</v>
      </c>
      <c r="I1257" s="313">
        <v>25.823</v>
      </c>
      <c r="J1257" s="41" t="s">
        <v>318</v>
      </c>
      <c r="K1257" s="313">
        <v>41.25</v>
      </c>
      <c r="L1257" s="313">
        <v>27.25</v>
      </c>
      <c r="M1257" s="313">
        <v>24</v>
      </c>
      <c r="N1257" s="313">
        <v>3209</v>
      </c>
      <c r="O1257" s="41" t="s">
        <v>269</v>
      </c>
      <c r="P1257" t="s">
        <v>1325</v>
      </c>
      <c r="Q1257" s="285"/>
      <c r="R1257" s="313"/>
      <c r="S1257" s="63"/>
      <c r="T1257" s="303"/>
      <c r="U1257"/>
      <c r="V1257"/>
      <c r="W1257"/>
      <c r="X1257"/>
      <c r="Y1257" s="275" t="s">
        <v>269</v>
      </c>
      <c r="AA1257" s="313" t="s">
        <v>269</v>
      </c>
      <c r="AB1257">
        <v>3209</v>
      </c>
      <c r="AD1257" s="313"/>
    </row>
    <row r="1258" spans="2:30">
      <c r="B1258" s="26"/>
      <c r="C1258" s="64" t="s">
        <v>1317</v>
      </c>
      <c r="D1258" s="64" t="s">
        <v>94</v>
      </c>
      <c r="E1258" s="313">
        <v>4.5629999999999997</v>
      </c>
      <c r="F1258" s="313">
        <v>4.5629999999999997</v>
      </c>
      <c r="G1258" s="313">
        <v>1.0629999999999999</v>
      </c>
      <c r="H1258" s="313">
        <v>25.823</v>
      </c>
      <c r="I1258" s="313">
        <v>25.823</v>
      </c>
      <c r="J1258" s="47" t="s">
        <v>318</v>
      </c>
      <c r="K1258" s="313">
        <v>41.25</v>
      </c>
      <c r="L1258" s="313">
        <v>27.25</v>
      </c>
      <c r="M1258" s="313">
        <v>24</v>
      </c>
      <c r="N1258" s="313">
        <v>3209</v>
      </c>
      <c r="O1258" s="47" t="s">
        <v>269</v>
      </c>
      <c r="P1258" t="s">
        <v>1325</v>
      </c>
      <c r="Q1258" s="47"/>
      <c r="R1258" s="313"/>
      <c r="S1258" s="64"/>
      <c r="T1258" s="302"/>
      <c r="U1258"/>
      <c r="V1258"/>
      <c r="W1258"/>
      <c r="X1258"/>
      <c r="Y1258" s="275" t="s">
        <v>269</v>
      </c>
      <c r="AA1258" s="313" t="s">
        <v>269</v>
      </c>
      <c r="AB1258">
        <v>3209</v>
      </c>
      <c r="AD1258" s="313"/>
    </row>
    <row r="1259" spans="2:30">
      <c r="B1259" s="26"/>
      <c r="C1259" s="63" t="s">
        <v>2286</v>
      </c>
      <c r="D1259" s="63" t="s">
        <v>2025</v>
      </c>
      <c r="E1259" s="313">
        <v>2.109</v>
      </c>
      <c r="F1259" s="313">
        <v>2.109</v>
      </c>
      <c r="G1259" s="313">
        <v>0.5</v>
      </c>
      <c r="H1259" s="313">
        <v>3.109</v>
      </c>
      <c r="I1259" s="313">
        <v>3.109</v>
      </c>
      <c r="J1259" s="41" t="s">
        <v>302</v>
      </c>
      <c r="K1259" s="313">
        <v>6.1890000000000001</v>
      </c>
      <c r="L1259" s="313">
        <v>9.2810000000000006</v>
      </c>
      <c r="M1259" s="313">
        <v>6</v>
      </c>
      <c r="N1259" s="313">
        <v>3210</v>
      </c>
      <c r="O1259" s="41" t="s">
        <v>1338</v>
      </c>
      <c r="P1259"/>
      <c r="Q1259" s="41"/>
      <c r="R1259" s="313"/>
      <c r="S1259" s="63"/>
      <c r="T1259" s="303"/>
      <c r="U1259"/>
      <c r="V1259"/>
      <c r="W1259"/>
      <c r="X1259"/>
      <c r="Y1259" s="275" t="s">
        <v>1338</v>
      </c>
      <c r="AA1259" s="313" t="s">
        <v>1338</v>
      </c>
      <c r="AB1259">
        <v>3210</v>
      </c>
      <c r="AD1259" s="313"/>
    </row>
    <row r="1260" spans="2:30">
      <c r="B1260" s="26"/>
      <c r="C1260" s="64" t="s">
        <v>2287</v>
      </c>
      <c r="D1260" s="64" t="s">
        <v>301</v>
      </c>
      <c r="E1260" s="313">
        <v>1.984375</v>
      </c>
      <c r="F1260" s="313">
        <v>1.984375</v>
      </c>
      <c r="G1260" s="313">
        <v>0.75</v>
      </c>
      <c r="H1260" s="313">
        <v>3.484375</v>
      </c>
      <c r="I1260" s="313">
        <v>3.484375</v>
      </c>
      <c r="J1260" s="47" t="s">
        <v>302</v>
      </c>
      <c r="K1260" s="313">
        <v>6.9690000000000003</v>
      </c>
      <c r="L1260" s="313">
        <v>10.452</v>
      </c>
      <c r="M1260" s="313">
        <v>6</v>
      </c>
      <c r="N1260" s="313">
        <v>3210</v>
      </c>
      <c r="O1260" s="47" t="s">
        <v>1338</v>
      </c>
      <c r="P1260"/>
      <c r="Q1260" s="286"/>
      <c r="R1260" s="313"/>
      <c r="S1260" s="64"/>
      <c r="T1260" s="302"/>
      <c r="U1260"/>
      <c r="V1260"/>
      <c r="W1260"/>
      <c r="X1260"/>
      <c r="Y1260" s="275" t="s">
        <v>1338</v>
      </c>
      <c r="AA1260" s="313" t="s">
        <v>1338</v>
      </c>
      <c r="AB1260">
        <v>3210</v>
      </c>
      <c r="AD1260" s="313"/>
    </row>
    <row r="1261" spans="2:30">
      <c r="B1261" s="26"/>
      <c r="C1261" s="63" t="s">
        <v>1318</v>
      </c>
      <c r="D1261" s="63" t="s">
        <v>2025</v>
      </c>
      <c r="E1261" s="313">
        <v>5.875</v>
      </c>
      <c r="F1261" s="313">
        <v>4.625</v>
      </c>
      <c r="G1261" s="313">
        <v>1</v>
      </c>
      <c r="H1261" s="313">
        <v>7.875</v>
      </c>
      <c r="I1261" s="313">
        <v>6.625</v>
      </c>
      <c r="J1261" s="41" t="s">
        <v>318</v>
      </c>
      <c r="K1261" s="313">
        <v>43.25</v>
      </c>
      <c r="L1261" s="313">
        <v>28.5</v>
      </c>
      <c r="M1261" s="313">
        <v>10</v>
      </c>
      <c r="N1261" s="313">
        <v>3212</v>
      </c>
      <c r="O1261" s="41" t="s">
        <v>269</v>
      </c>
      <c r="P1261" t="s">
        <v>1325</v>
      </c>
      <c r="Q1261" s="285"/>
      <c r="R1261" s="313"/>
      <c r="S1261" s="63"/>
      <c r="T1261" s="303"/>
      <c r="U1261"/>
      <c r="V1261"/>
      <c r="W1261"/>
      <c r="X1261"/>
      <c r="Y1261" s="275" t="s">
        <v>269</v>
      </c>
      <c r="AA1261" s="313" t="s">
        <v>269</v>
      </c>
      <c r="AB1261">
        <v>3212</v>
      </c>
      <c r="AC1261" t="s">
        <v>4119</v>
      </c>
      <c r="AD1261" s="313" t="s">
        <v>5660</v>
      </c>
    </row>
    <row r="1262" spans="2:30">
      <c r="B1262" s="26"/>
      <c r="C1262" s="64" t="s">
        <v>1319</v>
      </c>
      <c r="D1262" s="64" t="s">
        <v>94</v>
      </c>
      <c r="E1262" s="313">
        <v>5.875</v>
      </c>
      <c r="F1262" s="313">
        <v>4.625</v>
      </c>
      <c r="G1262" s="313">
        <v>3.5</v>
      </c>
      <c r="H1262" s="313">
        <v>12.875</v>
      </c>
      <c r="I1262" s="313">
        <v>11.625</v>
      </c>
      <c r="J1262" s="47" t="s">
        <v>318</v>
      </c>
      <c r="K1262" s="313">
        <v>43.25</v>
      </c>
      <c r="L1262" s="313">
        <v>28.5</v>
      </c>
      <c r="M1262" s="313">
        <v>10</v>
      </c>
      <c r="N1262" s="313">
        <v>3212</v>
      </c>
      <c r="O1262" s="47" t="s">
        <v>269</v>
      </c>
      <c r="P1262" t="s">
        <v>1325</v>
      </c>
      <c r="Q1262" s="286"/>
      <c r="R1262" s="313"/>
      <c r="S1262" s="64"/>
      <c r="T1262" s="302"/>
      <c r="U1262"/>
      <c r="V1262"/>
      <c r="W1262"/>
      <c r="X1262"/>
      <c r="Y1262" s="275" t="s">
        <v>269</v>
      </c>
      <c r="AA1262" s="313" t="s">
        <v>269</v>
      </c>
      <c r="AB1262">
        <v>3212</v>
      </c>
      <c r="AC1262" t="s">
        <v>4119</v>
      </c>
      <c r="AD1262" s="313" t="s">
        <v>5660</v>
      </c>
    </row>
    <row r="1263" spans="2:30">
      <c r="B1263" s="26"/>
      <c r="C1263" s="63" t="s">
        <v>2515</v>
      </c>
      <c r="D1263" s="63" t="s">
        <v>301</v>
      </c>
      <c r="E1263" s="313">
        <v>8.75</v>
      </c>
      <c r="F1263" s="313">
        <v>5.3120000000000003</v>
      </c>
      <c r="G1263" s="313">
        <v>1.75</v>
      </c>
      <c r="H1263" s="313">
        <v>12.25</v>
      </c>
      <c r="I1263" s="313">
        <v>8.8120000000000012</v>
      </c>
      <c r="J1263" s="41" t="s">
        <v>318</v>
      </c>
      <c r="K1263" s="313">
        <v>45.375</v>
      </c>
      <c r="L1263" s="313">
        <v>26.4375</v>
      </c>
      <c r="M1263" s="313">
        <v>12</v>
      </c>
      <c r="N1263" s="313">
        <v>3225</v>
      </c>
      <c r="O1263" s="41" t="s">
        <v>269</v>
      </c>
      <c r="P1263">
        <v>44369</v>
      </c>
      <c r="Q1263" s="285"/>
      <c r="R1263" s="313"/>
      <c r="S1263" s="63"/>
      <c r="T1263" s="303"/>
      <c r="U1263"/>
      <c r="V1263"/>
      <c r="W1263"/>
      <c r="X1263"/>
      <c r="Y1263" s="275" t="s">
        <v>269</v>
      </c>
      <c r="AA1263" s="313" t="s">
        <v>269</v>
      </c>
      <c r="AB1263">
        <v>3225</v>
      </c>
      <c r="AC1263" t="s">
        <v>4102</v>
      </c>
      <c r="AD1263" s="313" t="s">
        <v>5659</v>
      </c>
    </row>
    <row r="1264" spans="2:30">
      <c r="B1264" s="26"/>
      <c r="C1264" s="64" t="s">
        <v>2430</v>
      </c>
      <c r="D1264" s="64" t="s">
        <v>301</v>
      </c>
      <c r="E1264" s="313">
        <v>5.0625</v>
      </c>
      <c r="F1264" s="313">
        <v>5.0625</v>
      </c>
      <c r="G1264" s="313">
        <v>4.5</v>
      </c>
      <c r="H1264" s="313">
        <v>14.0625</v>
      </c>
      <c r="I1264" s="313">
        <v>14.0625</v>
      </c>
      <c r="J1264" s="47" t="s">
        <v>318</v>
      </c>
      <c r="K1264" s="313">
        <v>45.875</v>
      </c>
      <c r="L1264" s="313">
        <v>28.117999999999999</v>
      </c>
      <c r="M1264" s="313">
        <v>8</v>
      </c>
      <c r="N1264" s="313">
        <v>3229</v>
      </c>
      <c r="O1264" s="47" t="s">
        <v>269</v>
      </c>
      <c r="P1264">
        <v>44328</v>
      </c>
      <c r="Q1264" s="286"/>
      <c r="R1264" s="313"/>
      <c r="S1264" s="64"/>
      <c r="T1264" s="302"/>
      <c r="U1264"/>
      <c r="V1264"/>
      <c r="W1264"/>
      <c r="X1264"/>
      <c r="Y1264" s="275" t="s">
        <v>269</v>
      </c>
      <c r="AA1264" s="313" t="s">
        <v>269</v>
      </c>
      <c r="AB1264">
        <v>3229</v>
      </c>
      <c r="AC1264" t="s">
        <v>4102</v>
      </c>
      <c r="AD1264" s="313" t="s">
        <v>5659</v>
      </c>
    </row>
    <row r="1265" spans="2:30">
      <c r="B1265" s="26"/>
      <c r="C1265" s="63" t="s">
        <v>2164</v>
      </c>
      <c r="D1265" s="63" t="s">
        <v>301</v>
      </c>
      <c r="E1265" s="313">
        <v>3</v>
      </c>
      <c r="F1265" s="313">
        <v>2</v>
      </c>
      <c r="G1265" s="313">
        <v>1.25</v>
      </c>
      <c r="H1265" s="313">
        <v>5.5</v>
      </c>
      <c r="I1265" s="313">
        <v>4.5</v>
      </c>
      <c r="J1265" s="41" t="s">
        <v>318</v>
      </c>
      <c r="K1265" s="313">
        <v>19.25</v>
      </c>
      <c r="L1265" s="313">
        <v>13.5</v>
      </c>
      <c r="M1265" s="313">
        <v>12</v>
      </c>
      <c r="N1265" s="313">
        <v>3232</v>
      </c>
      <c r="O1265" s="41" t="s">
        <v>1351</v>
      </c>
      <c r="P1265" t="s">
        <v>2159</v>
      </c>
      <c r="Q1265" s="285"/>
      <c r="R1265" s="313"/>
      <c r="S1265" s="63"/>
      <c r="T1265" s="303"/>
      <c r="U1265"/>
      <c r="V1265"/>
      <c r="W1265"/>
      <c r="X1265"/>
      <c r="Y1265" s="275" t="s">
        <v>1351</v>
      </c>
      <c r="AA1265" s="313" t="s">
        <v>1351</v>
      </c>
      <c r="AB1265">
        <v>3232</v>
      </c>
      <c r="AC1265" t="s">
        <v>3574</v>
      </c>
      <c r="AD1265" s="313" t="s">
        <v>5658</v>
      </c>
    </row>
    <row r="1266" spans="2:30">
      <c r="B1266" s="26"/>
      <c r="C1266" s="64" t="s">
        <v>2368</v>
      </c>
      <c r="D1266" s="64" t="s">
        <v>1970</v>
      </c>
      <c r="E1266" s="313">
        <v>2.6875</v>
      </c>
      <c r="F1266" s="313">
        <v>1.34375</v>
      </c>
      <c r="G1266" s="313">
        <v>2.6875</v>
      </c>
      <c r="H1266" s="313">
        <v>8.0625</v>
      </c>
      <c r="I1266" s="313">
        <v>6.71875</v>
      </c>
      <c r="J1266" s="47" t="s">
        <v>302</v>
      </c>
      <c r="K1266" s="313">
        <v>8.6609999999999996</v>
      </c>
      <c r="L1266" s="313">
        <v>10.749000000000001</v>
      </c>
      <c r="M1266" s="313">
        <v>4</v>
      </c>
      <c r="N1266" s="313">
        <v>3239</v>
      </c>
      <c r="O1266" s="47" t="s">
        <v>1338</v>
      </c>
      <c r="P1266">
        <v>42870</v>
      </c>
      <c r="Q1266" s="286"/>
      <c r="R1266" s="313"/>
      <c r="S1266" s="64"/>
      <c r="T1266" s="302"/>
      <c r="U1266"/>
      <c r="V1266"/>
      <c r="W1266"/>
      <c r="X1266"/>
      <c r="Y1266" s="275" t="s">
        <v>1338</v>
      </c>
      <c r="AA1266" s="313" t="s">
        <v>1338</v>
      </c>
      <c r="AB1266">
        <v>3239</v>
      </c>
      <c r="AC1266" t="s">
        <v>2980</v>
      </c>
      <c r="AD1266" s="313" t="s">
        <v>5656</v>
      </c>
    </row>
    <row r="1267" spans="2:30">
      <c r="B1267" s="26"/>
      <c r="C1267" s="63" t="s">
        <v>1320</v>
      </c>
      <c r="D1267" s="63" t="s">
        <v>2025</v>
      </c>
      <c r="E1267" s="313">
        <v>17</v>
      </c>
      <c r="F1267" s="313">
        <v>7.5940000000000003</v>
      </c>
      <c r="G1267" s="313">
        <v>0.68799999999999994</v>
      </c>
      <c r="H1267" s="313">
        <v>18.376000000000001</v>
      </c>
      <c r="I1267" s="313">
        <v>8.9700000000000006</v>
      </c>
      <c r="J1267" s="41" t="s">
        <v>318</v>
      </c>
      <c r="K1267" s="313">
        <v>37</v>
      </c>
      <c r="L1267" s="313">
        <v>28.75</v>
      </c>
      <c r="M1267" s="313">
        <v>6</v>
      </c>
      <c r="N1267" s="313">
        <v>3243</v>
      </c>
      <c r="O1267" s="41" t="s">
        <v>269</v>
      </c>
      <c r="P1267" t="s">
        <v>1325</v>
      </c>
      <c r="Q1267" s="285"/>
      <c r="R1267" s="313"/>
      <c r="S1267" s="63"/>
      <c r="T1267" s="303"/>
      <c r="U1267"/>
      <c r="V1267"/>
      <c r="W1267"/>
      <c r="X1267"/>
      <c r="Y1267" s="275" t="s">
        <v>269</v>
      </c>
      <c r="AA1267" s="313" t="s">
        <v>269</v>
      </c>
      <c r="AB1267">
        <v>3243</v>
      </c>
      <c r="AC1267" t="s">
        <v>2894</v>
      </c>
      <c r="AD1267" s="313" t="s">
        <v>5648</v>
      </c>
    </row>
    <row r="1268" spans="2:30">
      <c r="B1268" s="26"/>
      <c r="C1268" s="64" t="s">
        <v>1321</v>
      </c>
      <c r="D1268" s="64" t="s">
        <v>94</v>
      </c>
      <c r="E1268" s="313">
        <v>17</v>
      </c>
      <c r="F1268" s="313">
        <v>7.5940000000000003</v>
      </c>
      <c r="G1268" s="313">
        <v>1.0629999999999999</v>
      </c>
      <c r="H1268" s="313">
        <v>19.126000000000001</v>
      </c>
      <c r="I1268" s="313">
        <v>9.7200000000000006</v>
      </c>
      <c r="J1268" s="47" t="s">
        <v>318</v>
      </c>
      <c r="K1268" s="313">
        <v>37</v>
      </c>
      <c r="L1268" s="313">
        <v>28.75</v>
      </c>
      <c r="M1268" s="313">
        <v>6</v>
      </c>
      <c r="N1268" s="313">
        <v>3243</v>
      </c>
      <c r="O1268" s="47" t="s">
        <v>269</v>
      </c>
      <c r="P1268" t="s">
        <v>1325</v>
      </c>
      <c r="Q1268" s="47"/>
      <c r="R1268" s="313"/>
      <c r="S1268" s="64"/>
      <c r="T1268" s="302"/>
      <c r="U1268"/>
      <c r="V1268"/>
      <c r="W1268"/>
      <c r="X1268"/>
      <c r="Y1268" s="275" t="s">
        <v>269</v>
      </c>
      <c r="AA1268" s="313" t="s">
        <v>269</v>
      </c>
      <c r="AB1268">
        <v>3243</v>
      </c>
      <c r="AC1268" t="s">
        <v>2894</v>
      </c>
      <c r="AD1268" s="313" t="s">
        <v>5648</v>
      </c>
    </row>
    <row r="1269" spans="2:30">
      <c r="B1269" s="26"/>
      <c r="C1269" s="63" t="s">
        <v>2705</v>
      </c>
      <c r="D1269" s="63" t="s">
        <v>2035</v>
      </c>
      <c r="E1269" s="313">
        <v>9.75</v>
      </c>
      <c r="F1269" s="313">
        <v>2</v>
      </c>
      <c r="G1269" s="313">
        <v>0.875</v>
      </c>
      <c r="H1269" s="313">
        <v>11.5</v>
      </c>
      <c r="I1269" s="313">
        <v>3.75</v>
      </c>
      <c r="J1269" s="41" t="s">
        <v>302</v>
      </c>
      <c r="K1269" s="313">
        <v>23</v>
      </c>
      <c r="L1269" s="313">
        <v>18.75</v>
      </c>
      <c r="M1269" s="313">
        <v>10</v>
      </c>
      <c r="N1269" s="313">
        <v>3246</v>
      </c>
      <c r="O1269" s="41" t="s">
        <v>1351</v>
      </c>
      <c r="P1269">
        <v>44852</v>
      </c>
      <c r="Q1269" s="41"/>
      <c r="R1269" s="313"/>
      <c r="S1269" s="63"/>
      <c r="T1269" s="303"/>
      <c r="U1269"/>
      <c r="V1269"/>
      <c r="W1269"/>
      <c r="X1269"/>
      <c r="Y1269" s="275" t="s">
        <v>1351</v>
      </c>
      <c r="AA1269" s="313" t="s">
        <v>1351</v>
      </c>
      <c r="AB1269">
        <v>3246</v>
      </c>
      <c r="AD1269" s="313"/>
    </row>
    <row r="1270" spans="2:30">
      <c r="B1270" s="26"/>
      <c r="C1270" s="64" t="s">
        <v>2526</v>
      </c>
      <c r="D1270" s="64" t="s">
        <v>301</v>
      </c>
      <c r="E1270" s="313">
        <v>2.3119999999999998</v>
      </c>
      <c r="F1270" s="313">
        <v>2</v>
      </c>
      <c r="G1270" s="313">
        <v>1.6559999999999999</v>
      </c>
      <c r="H1270" s="313">
        <v>5.6239999999999997</v>
      </c>
      <c r="I1270" s="313">
        <v>5.3119999999999994</v>
      </c>
      <c r="J1270" s="47" t="s">
        <v>318</v>
      </c>
      <c r="K1270" s="313">
        <v>38.813000000000002</v>
      </c>
      <c r="L1270" s="313">
        <v>26.5624</v>
      </c>
      <c r="M1270" s="313">
        <v>48</v>
      </c>
      <c r="N1270" s="313">
        <v>3251</v>
      </c>
      <c r="O1270" s="47" t="s">
        <v>269</v>
      </c>
      <c r="P1270">
        <v>44508</v>
      </c>
      <c r="Q1270" s="47"/>
      <c r="R1270" s="313"/>
      <c r="S1270" s="64"/>
      <c r="T1270" s="302"/>
      <c r="U1270"/>
      <c r="V1270"/>
      <c r="W1270"/>
      <c r="X1270"/>
      <c r="Y1270" s="275" t="s">
        <v>269</v>
      </c>
      <c r="AA1270" s="313" t="s">
        <v>269</v>
      </c>
      <c r="AB1270">
        <v>3251</v>
      </c>
      <c r="AC1270" t="s">
        <v>2899</v>
      </c>
      <c r="AD1270" s="313" t="s">
        <v>5649</v>
      </c>
    </row>
    <row r="1271" spans="2:30">
      <c r="B1271" s="26"/>
      <c r="C1271" s="63" t="s">
        <v>1481</v>
      </c>
      <c r="D1271" s="63" t="s">
        <v>2025</v>
      </c>
      <c r="E1271" s="313">
        <v>4.3129999999999997</v>
      </c>
      <c r="F1271" s="313">
        <v>3.0630000000000002</v>
      </c>
      <c r="G1271" s="313">
        <v>1.3129999999999999</v>
      </c>
      <c r="H1271" s="313">
        <v>6.9390000000000001</v>
      </c>
      <c r="I1271" s="313">
        <v>5.6890000000000001</v>
      </c>
      <c r="J1271" s="41" t="s">
        <v>318</v>
      </c>
      <c r="K1271" s="313">
        <v>34.75</v>
      </c>
      <c r="L1271" s="313">
        <v>23.5</v>
      </c>
      <c r="M1271" s="313">
        <v>20</v>
      </c>
      <c r="N1271" s="313">
        <v>3253</v>
      </c>
      <c r="O1271" s="41" t="s">
        <v>269</v>
      </c>
      <c r="P1271" t="s">
        <v>1325</v>
      </c>
      <c r="Q1271" s="41"/>
      <c r="R1271" s="313"/>
      <c r="S1271" s="63"/>
      <c r="T1271" s="303"/>
      <c r="U1271"/>
      <c r="V1271"/>
      <c r="W1271"/>
      <c r="X1271"/>
      <c r="Y1271" s="275" t="s">
        <v>269</v>
      </c>
      <c r="AA1271" s="313" t="s">
        <v>269</v>
      </c>
      <c r="AB1271">
        <v>3253</v>
      </c>
      <c r="AC1271" t="s">
        <v>2894</v>
      </c>
      <c r="AD1271" s="313" t="s">
        <v>5648</v>
      </c>
    </row>
    <row r="1272" spans="2:30">
      <c r="B1272" s="26"/>
      <c r="C1272" s="64" t="s">
        <v>1322</v>
      </c>
      <c r="D1272" s="64" t="s">
        <v>94</v>
      </c>
      <c r="E1272" s="313">
        <v>4.3129999999999997</v>
      </c>
      <c r="F1272" s="313">
        <v>3.0630000000000002</v>
      </c>
      <c r="G1272" s="313">
        <v>1.0629999999999999</v>
      </c>
      <c r="H1272" s="313">
        <v>6.4390000000000001</v>
      </c>
      <c r="I1272" s="313">
        <v>5.1890000000000001</v>
      </c>
      <c r="J1272" s="47" t="s">
        <v>318</v>
      </c>
      <c r="K1272" s="313">
        <v>34.75</v>
      </c>
      <c r="L1272" s="313">
        <v>23.5</v>
      </c>
      <c r="M1272" s="313">
        <v>20</v>
      </c>
      <c r="N1272" s="313">
        <v>3253</v>
      </c>
      <c r="O1272" s="47" t="s">
        <v>269</v>
      </c>
      <c r="P1272" t="s">
        <v>1325</v>
      </c>
      <c r="Q1272" s="47"/>
      <c r="R1272" s="313"/>
      <c r="S1272" s="64"/>
      <c r="T1272" s="302"/>
      <c r="U1272"/>
      <c r="V1272"/>
      <c r="W1272"/>
      <c r="X1272"/>
      <c r="Y1272" s="275" t="s">
        <v>269</v>
      </c>
      <c r="AA1272" s="313" t="s">
        <v>269</v>
      </c>
      <c r="AB1272">
        <v>3253</v>
      </c>
      <c r="AC1272" t="s">
        <v>2894</v>
      </c>
      <c r="AD1272" s="313" t="s">
        <v>5648</v>
      </c>
    </row>
    <row r="1273" spans="2:30">
      <c r="B1273" s="26"/>
      <c r="C1273" s="63" t="s">
        <v>1494</v>
      </c>
      <c r="D1273" s="63" t="s">
        <v>2025</v>
      </c>
      <c r="E1273" s="313">
        <v>5.1879999999999997</v>
      </c>
      <c r="F1273" s="313">
        <v>4.38</v>
      </c>
      <c r="G1273" s="313">
        <v>1.3129999999999999</v>
      </c>
      <c r="H1273" s="313">
        <v>7.8140000000000001</v>
      </c>
      <c r="I1273" s="313">
        <v>7.0060000000000002</v>
      </c>
      <c r="J1273" s="41" t="s">
        <v>318</v>
      </c>
      <c r="K1273" s="313">
        <v>39</v>
      </c>
      <c r="L1273" s="313">
        <v>26.75</v>
      </c>
      <c r="M1273" s="313">
        <v>20</v>
      </c>
      <c r="N1273" s="313">
        <v>3254</v>
      </c>
      <c r="O1273" s="41" t="s">
        <v>269</v>
      </c>
      <c r="P1273" t="s">
        <v>1325</v>
      </c>
      <c r="Q1273" s="41"/>
      <c r="R1273" s="313"/>
      <c r="S1273" s="63"/>
      <c r="T1273" s="303"/>
      <c r="U1273"/>
      <c r="V1273"/>
      <c r="W1273"/>
      <c r="X1273"/>
      <c r="Y1273" s="275" t="s">
        <v>269</v>
      </c>
      <c r="AA1273" s="313" t="s">
        <v>269</v>
      </c>
      <c r="AB1273">
        <v>3254</v>
      </c>
      <c r="AC1273" t="s">
        <v>2894</v>
      </c>
      <c r="AD1273" s="313" t="s">
        <v>5648</v>
      </c>
    </row>
    <row r="1274" spans="2:30">
      <c r="B1274" s="26"/>
      <c r="C1274" s="64" t="s">
        <v>1493</v>
      </c>
      <c r="D1274" s="64" t="s">
        <v>94</v>
      </c>
      <c r="E1274" s="313">
        <v>5.1879999999999997</v>
      </c>
      <c r="F1274" s="313">
        <v>4.38</v>
      </c>
      <c r="G1274" s="313">
        <v>1.0629999999999999</v>
      </c>
      <c r="H1274" s="313">
        <v>7.3140000000000001</v>
      </c>
      <c r="I1274" s="313">
        <v>6.5060000000000002</v>
      </c>
      <c r="J1274" s="47" t="s">
        <v>318</v>
      </c>
      <c r="K1274" s="313">
        <v>39</v>
      </c>
      <c r="L1274" s="313">
        <v>26.75</v>
      </c>
      <c r="M1274" s="313">
        <v>20</v>
      </c>
      <c r="N1274" s="313">
        <v>3254</v>
      </c>
      <c r="O1274" s="47" t="s">
        <v>269</v>
      </c>
      <c r="P1274" t="s">
        <v>1325</v>
      </c>
      <c r="Q1274" s="47"/>
      <c r="R1274" s="313"/>
      <c r="S1274" s="64"/>
      <c r="T1274" s="302"/>
      <c r="U1274"/>
      <c r="V1274"/>
      <c r="W1274"/>
      <c r="X1274"/>
      <c r="Y1274" s="275" t="s">
        <v>269</v>
      </c>
      <c r="AA1274" s="313" t="s">
        <v>269</v>
      </c>
      <c r="AB1274">
        <v>3254</v>
      </c>
      <c r="AC1274" t="s">
        <v>2894</v>
      </c>
      <c r="AD1274" s="313" t="s">
        <v>5648</v>
      </c>
    </row>
    <row r="1275" spans="2:30">
      <c r="B1275" s="26"/>
      <c r="C1275" s="63" t="s">
        <v>1495</v>
      </c>
      <c r="D1275" s="63" t="s">
        <v>14</v>
      </c>
      <c r="E1275" s="313">
        <v>5.25</v>
      </c>
      <c r="F1275" s="313">
        <v>4.5</v>
      </c>
      <c r="G1275" s="313">
        <v>0.75</v>
      </c>
      <c r="H1275" s="313">
        <v>6.75</v>
      </c>
      <c r="I1275" s="313">
        <v>6</v>
      </c>
      <c r="J1275" s="41" t="s">
        <v>302</v>
      </c>
      <c r="K1275" s="313">
        <v>46.909700000000001</v>
      </c>
      <c r="L1275" s="313">
        <v>23.6111</v>
      </c>
      <c r="M1275" s="313">
        <v>28</v>
      </c>
      <c r="N1275" s="313">
        <v>3254</v>
      </c>
      <c r="O1275" s="41" t="s">
        <v>1338</v>
      </c>
      <c r="P1275"/>
      <c r="Q1275" s="41"/>
      <c r="R1275" s="313"/>
      <c r="S1275" s="63"/>
      <c r="T1275" s="303"/>
      <c r="U1275"/>
      <c r="V1275"/>
      <c r="W1275"/>
      <c r="X1275"/>
      <c r="Y1275" s="275" t="s">
        <v>1338</v>
      </c>
      <c r="AA1275" s="313" t="s">
        <v>1338</v>
      </c>
      <c r="AB1275">
        <v>3254</v>
      </c>
      <c r="AC1275" t="s">
        <v>2894</v>
      </c>
      <c r="AD1275" s="313" t="s">
        <v>5648</v>
      </c>
    </row>
    <row r="1276" spans="2:30">
      <c r="B1276" s="26"/>
      <c r="C1276" s="64" t="s">
        <v>1323</v>
      </c>
      <c r="D1276" s="64" t="s">
        <v>2025</v>
      </c>
      <c r="E1276" s="313">
        <v>3.1880000000000002</v>
      </c>
      <c r="F1276" s="313">
        <v>3.1880000000000002</v>
      </c>
      <c r="G1276" s="313">
        <v>1.3129999999999999</v>
      </c>
      <c r="H1276" s="313">
        <v>5.8140000000000001</v>
      </c>
      <c r="I1276" s="313">
        <v>5.8140000000000001</v>
      </c>
      <c r="J1276" s="47" t="s">
        <v>318</v>
      </c>
      <c r="K1276" s="313">
        <v>33</v>
      </c>
      <c r="L1276" s="313">
        <v>29.75</v>
      </c>
      <c r="M1276" s="313">
        <v>30</v>
      </c>
      <c r="N1276" s="313">
        <v>3255</v>
      </c>
      <c r="O1276" s="47" t="s">
        <v>269</v>
      </c>
      <c r="P1276" t="s">
        <v>1325</v>
      </c>
      <c r="Q1276" s="286"/>
      <c r="R1276" s="313"/>
      <c r="S1276" s="64"/>
      <c r="T1276" s="302"/>
      <c r="U1276"/>
      <c r="V1276"/>
      <c r="W1276"/>
      <c r="X1276"/>
      <c r="Y1276" s="275" t="s">
        <v>269</v>
      </c>
      <c r="AA1276" s="313" t="s">
        <v>269</v>
      </c>
      <c r="AB1276">
        <v>3255</v>
      </c>
      <c r="AC1276" t="s">
        <v>2894</v>
      </c>
      <c r="AD1276" s="313" t="s">
        <v>5648</v>
      </c>
    </row>
    <row r="1277" spans="2:30">
      <c r="B1277" s="26"/>
      <c r="C1277" s="63" t="s">
        <v>1324</v>
      </c>
      <c r="D1277" s="63" t="s">
        <v>94</v>
      </c>
      <c r="E1277" s="313">
        <v>3.1880000000000002</v>
      </c>
      <c r="F1277" s="313">
        <v>3.1880000000000002</v>
      </c>
      <c r="G1277" s="313">
        <v>1.0629999999999999</v>
      </c>
      <c r="H1277" s="313">
        <v>5.3140000000000001</v>
      </c>
      <c r="I1277" s="313">
        <v>5.3140000000000001</v>
      </c>
      <c r="J1277" s="41" t="s">
        <v>318</v>
      </c>
      <c r="K1277" s="313">
        <v>33</v>
      </c>
      <c r="L1277" s="313">
        <v>29.75</v>
      </c>
      <c r="M1277" s="313">
        <v>30</v>
      </c>
      <c r="N1277" s="313">
        <v>3255</v>
      </c>
      <c r="O1277" s="41" t="s">
        <v>269</v>
      </c>
      <c r="P1277" t="s">
        <v>1325</v>
      </c>
      <c r="Q1277" s="285"/>
      <c r="R1277" s="313"/>
      <c r="S1277" s="63"/>
      <c r="T1277" s="303"/>
      <c r="U1277"/>
      <c r="V1277"/>
      <c r="W1277"/>
      <c r="X1277"/>
      <c r="Y1277" s="275" t="s">
        <v>269</v>
      </c>
      <c r="AA1277" s="313" t="s">
        <v>269</v>
      </c>
      <c r="AB1277">
        <v>3255</v>
      </c>
      <c r="AC1277" t="s">
        <v>2894</v>
      </c>
      <c r="AD1277" s="313" t="s">
        <v>5648</v>
      </c>
    </row>
    <row r="1278" spans="2:30">
      <c r="B1278" s="26"/>
      <c r="C1278" s="256" t="s">
        <v>2546</v>
      </c>
      <c r="D1278" s="256" t="s">
        <v>301</v>
      </c>
      <c r="E1278" s="313">
        <v>8.6875</v>
      </c>
      <c r="F1278" s="313">
        <v>1.21875</v>
      </c>
      <c r="G1278" s="313">
        <v>0.625</v>
      </c>
      <c r="H1278" s="313">
        <v>9.9375</v>
      </c>
      <c r="I1278" s="313">
        <v>2.46875</v>
      </c>
      <c r="J1278" s="102" t="s">
        <v>318</v>
      </c>
      <c r="K1278" s="313">
        <v>20.218800000000002</v>
      </c>
      <c r="L1278" s="313">
        <v>15.75</v>
      </c>
      <c r="M1278" s="313">
        <v>12</v>
      </c>
      <c r="N1278" s="313">
        <v>3258</v>
      </c>
      <c r="O1278" s="102" t="s">
        <v>1351</v>
      </c>
      <c r="P1278">
        <v>44512</v>
      </c>
      <c r="Q1278" s="283"/>
      <c r="R1278" s="313"/>
      <c r="S1278" s="256"/>
      <c r="T1278" s="301"/>
      <c r="U1278"/>
      <c r="V1278"/>
      <c r="W1278"/>
      <c r="X1278"/>
      <c r="Y1278" s="275" t="s">
        <v>1351</v>
      </c>
      <c r="AA1278" s="313" t="s">
        <v>1351</v>
      </c>
      <c r="AB1278">
        <v>3258</v>
      </c>
      <c r="AC1278" t="s">
        <v>4102</v>
      </c>
      <c r="AD1278" s="313" t="s">
        <v>5659</v>
      </c>
    </row>
    <row r="1279" spans="2:30">
      <c r="B1279" s="26"/>
      <c r="C1279" s="63" t="s">
        <v>2294</v>
      </c>
      <c r="D1279" s="63" t="s">
        <v>301</v>
      </c>
      <c r="E1279" s="313">
        <v>6.3125</v>
      </c>
      <c r="F1279" s="313">
        <v>6.25</v>
      </c>
      <c r="G1279" s="313">
        <v>1</v>
      </c>
      <c r="H1279" s="313">
        <v>8.3125</v>
      </c>
      <c r="I1279" s="313">
        <v>8.25</v>
      </c>
      <c r="J1279" s="41" t="s">
        <v>318</v>
      </c>
      <c r="K1279" s="313">
        <v>16.75</v>
      </c>
      <c r="L1279" s="313">
        <v>25</v>
      </c>
      <c r="M1279" s="313">
        <v>6</v>
      </c>
      <c r="N1279" s="313">
        <v>3263</v>
      </c>
      <c r="O1279" s="41" t="s">
        <v>1351</v>
      </c>
      <c r="P1279"/>
      <c r="Q1279" s="285"/>
      <c r="R1279" s="313"/>
      <c r="S1279" s="63"/>
      <c r="T1279" s="303"/>
      <c r="U1279"/>
      <c r="V1279"/>
      <c r="W1279"/>
      <c r="X1279"/>
      <c r="Y1279" s="275" t="s">
        <v>1351</v>
      </c>
      <c r="AA1279" s="313" t="s">
        <v>1351</v>
      </c>
      <c r="AB1279">
        <v>3263</v>
      </c>
      <c r="AC1279" t="s">
        <v>4119</v>
      </c>
      <c r="AD1279" s="313" t="s">
        <v>5660</v>
      </c>
    </row>
    <row r="1280" spans="2:30">
      <c r="B1280" s="26"/>
      <c r="C1280" s="64" t="s">
        <v>2295</v>
      </c>
      <c r="D1280" s="64" t="s">
        <v>301</v>
      </c>
      <c r="E1280" s="313">
        <v>7.25</v>
      </c>
      <c r="F1280" s="313">
        <v>7.1875</v>
      </c>
      <c r="G1280" s="313">
        <v>1</v>
      </c>
      <c r="H1280" s="313">
        <v>9.25</v>
      </c>
      <c r="I1280" s="313">
        <v>9.1875</v>
      </c>
      <c r="J1280" s="47" t="s">
        <v>318</v>
      </c>
      <c r="K1280" s="313">
        <v>18.75</v>
      </c>
      <c r="L1280" s="313">
        <v>28</v>
      </c>
      <c r="M1280" s="313">
        <v>6</v>
      </c>
      <c r="N1280" s="313">
        <v>3264</v>
      </c>
      <c r="O1280" s="47" t="s">
        <v>1351</v>
      </c>
      <c r="P1280"/>
      <c r="Q1280" s="286"/>
      <c r="R1280" s="313"/>
      <c r="S1280" s="64"/>
      <c r="T1280" s="302"/>
      <c r="U1280"/>
      <c r="V1280"/>
      <c r="W1280"/>
      <c r="X1280"/>
      <c r="Y1280" s="275" t="s">
        <v>1351</v>
      </c>
      <c r="AA1280" s="313" t="s">
        <v>1351</v>
      </c>
      <c r="AB1280">
        <v>3264</v>
      </c>
      <c r="AC1280" t="s">
        <v>4119</v>
      </c>
      <c r="AD1280" s="313" t="s">
        <v>5660</v>
      </c>
    </row>
    <row r="1281" spans="2:30">
      <c r="B1281" s="26"/>
      <c r="C1281" s="63" t="s">
        <v>1307</v>
      </c>
      <c r="D1281" s="63" t="s">
        <v>2025</v>
      </c>
      <c r="E1281" s="313">
        <v>4.0449999999999999</v>
      </c>
      <c r="F1281" s="313">
        <v>3.42</v>
      </c>
      <c r="G1281" s="313">
        <v>0.75</v>
      </c>
      <c r="H1281" s="313">
        <v>5.5</v>
      </c>
      <c r="I1281" s="313">
        <v>4.8130000000000006</v>
      </c>
      <c r="J1281" s="41" t="s">
        <v>318</v>
      </c>
      <c r="K1281" s="313">
        <v>36.7654</v>
      </c>
      <c r="L1281" s="313">
        <v>23</v>
      </c>
      <c r="M1281" s="313">
        <v>24</v>
      </c>
      <c r="N1281" s="313">
        <v>2964</v>
      </c>
      <c r="O1281" s="41" t="s">
        <v>269</v>
      </c>
      <c r="P1281">
        <v>42823</v>
      </c>
      <c r="Q1281" s="285" t="s">
        <v>2139</v>
      </c>
      <c r="R1281" s="313"/>
      <c r="S1281" s="63"/>
      <c r="T1281" s="303"/>
      <c r="U1281"/>
      <c r="V1281"/>
      <c r="W1281"/>
      <c r="X1281"/>
      <c r="Y1281" s="275" t="s">
        <v>269</v>
      </c>
      <c r="AA1281" s="313" t="s">
        <v>269</v>
      </c>
      <c r="AD1281" s="313"/>
    </row>
    <row r="1282" spans="2:30">
      <c r="B1282" s="26"/>
      <c r="C1282" s="64" t="s">
        <v>1308</v>
      </c>
      <c r="D1282" s="64" t="s">
        <v>301</v>
      </c>
      <c r="E1282" s="313">
        <v>3.75</v>
      </c>
      <c r="F1282" s="313">
        <v>3.25</v>
      </c>
      <c r="G1282" s="313">
        <v>1.25</v>
      </c>
      <c r="H1282" s="313">
        <v>6.5</v>
      </c>
      <c r="I1282" s="313">
        <v>5.8130000000000006</v>
      </c>
      <c r="J1282" s="47" t="s">
        <v>318</v>
      </c>
      <c r="K1282" s="313">
        <v>35.7654</v>
      </c>
      <c r="L1282" s="313">
        <v>23</v>
      </c>
      <c r="M1282" s="313">
        <v>24</v>
      </c>
      <c r="N1282" s="313">
        <v>2964</v>
      </c>
      <c r="O1282" s="47" t="s">
        <v>269</v>
      </c>
      <c r="P1282">
        <v>42823</v>
      </c>
      <c r="Q1282" s="286" t="s">
        <v>2139</v>
      </c>
      <c r="R1282" s="313"/>
      <c r="S1282" s="64"/>
      <c r="T1282" s="302"/>
      <c r="U1282"/>
      <c r="V1282"/>
      <c r="W1282"/>
      <c r="X1282"/>
      <c r="Y1282" s="275" t="s">
        <v>269</v>
      </c>
      <c r="AA1282" s="313" t="s">
        <v>269</v>
      </c>
      <c r="AD1282" s="313"/>
    </row>
    <row r="1283" spans="2:30">
      <c r="B1283" s="26"/>
      <c r="C1283" s="63" t="s">
        <v>2144</v>
      </c>
      <c r="D1283" s="63" t="s">
        <v>301</v>
      </c>
      <c r="E1283" s="313">
        <v>4.25</v>
      </c>
      <c r="F1283" s="313">
        <v>4.25</v>
      </c>
      <c r="G1283" s="313">
        <v>0.75</v>
      </c>
      <c r="H1283" s="313">
        <v>5.75</v>
      </c>
      <c r="I1283" s="313">
        <v>5.75</v>
      </c>
      <c r="J1283" s="41" t="s">
        <v>318</v>
      </c>
      <c r="K1283" s="313">
        <v>46</v>
      </c>
      <c r="L1283" s="313">
        <v>23</v>
      </c>
      <c r="M1283" s="313">
        <v>32</v>
      </c>
      <c r="N1283" s="313">
        <v>2968</v>
      </c>
      <c r="O1283" s="41" t="s">
        <v>269</v>
      </c>
      <c r="P1283">
        <v>42227</v>
      </c>
      <c r="Q1283" s="285"/>
      <c r="R1283" s="313"/>
      <c r="S1283" s="63"/>
      <c r="T1283" s="303"/>
      <c r="U1283"/>
      <c r="V1283"/>
      <c r="W1283"/>
      <c r="X1283"/>
      <c r="Y1283" s="275" t="s">
        <v>269</v>
      </c>
      <c r="AA1283" s="313" t="s">
        <v>269</v>
      </c>
      <c r="AD1283" s="313"/>
    </row>
    <row r="1284" spans="2:30">
      <c r="B1284" s="26"/>
      <c r="C1284" s="64" t="s">
        <v>2244</v>
      </c>
      <c r="D1284" s="64" t="s">
        <v>301</v>
      </c>
      <c r="E1284" s="313">
        <v>4.25</v>
      </c>
      <c r="F1284" s="313">
        <v>1.3129999999999999</v>
      </c>
      <c r="G1284" s="313">
        <v>1.375</v>
      </c>
      <c r="H1284" s="313">
        <v>7</v>
      </c>
      <c r="I1284" s="313">
        <v>4.0629999999999997</v>
      </c>
      <c r="J1284" s="47" t="s">
        <v>318</v>
      </c>
      <c r="K1284" s="313">
        <v>14</v>
      </c>
      <c r="L1284" s="313">
        <v>24.378</v>
      </c>
      <c r="M1284" s="313">
        <v>12</v>
      </c>
      <c r="N1284" s="313">
        <v>3289</v>
      </c>
      <c r="O1284" s="47" t="s">
        <v>1351</v>
      </c>
      <c r="P1284">
        <v>42244</v>
      </c>
      <c r="Q1284" s="47"/>
      <c r="R1284" s="313"/>
      <c r="S1284" s="64"/>
      <c r="T1284" s="302"/>
      <c r="U1284"/>
      <c r="V1284"/>
      <c r="W1284"/>
      <c r="X1284"/>
      <c r="Y1284" s="275" t="s">
        <v>1351</v>
      </c>
      <c r="AA1284" s="313" t="s">
        <v>1351</v>
      </c>
      <c r="AB1284">
        <v>3289</v>
      </c>
      <c r="AC1284" t="s">
        <v>2899</v>
      </c>
      <c r="AD1284" s="313" t="s">
        <v>5649</v>
      </c>
    </row>
    <row r="1285" spans="2:30">
      <c r="B1285" s="26"/>
      <c r="C1285" s="63" t="s">
        <v>2243</v>
      </c>
      <c r="D1285" s="63" t="s">
        <v>2025</v>
      </c>
      <c r="E1285" s="313">
        <v>4.391</v>
      </c>
      <c r="F1285" s="313">
        <v>1.4530000000000001</v>
      </c>
      <c r="G1285" s="313">
        <v>1.375</v>
      </c>
      <c r="H1285" s="313">
        <v>7.141</v>
      </c>
      <c r="I1285" s="313">
        <v>4.2030000000000003</v>
      </c>
      <c r="J1285" s="41"/>
      <c r="K1285" s="313">
        <v>7.141</v>
      </c>
      <c r="L1285" s="313">
        <v>12.609</v>
      </c>
      <c r="M1285" s="313">
        <v>3</v>
      </c>
      <c r="N1285" s="313">
        <v>3289</v>
      </c>
      <c r="O1285" s="41" t="s">
        <v>1338</v>
      </c>
      <c r="P1285">
        <v>42244</v>
      </c>
      <c r="Q1285" s="285"/>
      <c r="R1285" s="313"/>
      <c r="S1285" s="63"/>
      <c r="T1285" s="303"/>
      <c r="U1285"/>
      <c r="V1285"/>
      <c r="W1285"/>
      <c r="X1285"/>
      <c r="Y1285" s="275" t="s">
        <v>1338</v>
      </c>
      <c r="AA1285" s="313" t="s">
        <v>1338</v>
      </c>
      <c r="AB1285">
        <v>3289</v>
      </c>
      <c r="AC1285" t="s">
        <v>2899</v>
      </c>
      <c r="AD1285" s="313" t="s">
        <v>5649</v>
      </c>
    </row>
    <row r="1286" spans="2:30">
      <c r="B1286" s="26"/>
      <c r="C1286" s="64" t="s">
        <v>2242</v>
      </c>
      <c r="D1286" s="64" t="s">
        <v>301</v>
      </c>
      <c r="E1286" s="313">
        <v>4.25</v>
      </c>
      <c r="F1286" s="313">
        <v>1.3129999999999999</v>
      </c>
      <c r="G1286" s="313">
        <v>1.375</v>
      </c>
      <c r="H1286" s="313">
        <v>7</v>
      </c>
      <c r="I1286" s="313">
        <v>4.0629999999999997</v>
      </c>
      <c r="J1286" s="47"/>
      <c r="K1286" s="313">
        <v>7</v>
      </c>
      <c r="L1286" s="313">
        <v>12.188000000000001</v>
      </c>
      <c r="M1286" s="313">
        <v>3</v>
      </c>
      <c r="N1286" s="313">
        <v>3289</v>
      </c>
      <c r="O1286" s="47" t="s">
        <v>1338</v>
      </c>
      <c r="P1286">
        <v>42244</v>
      </c>
      <c r="Q1286" s="286"/>
      <c r="R1286" s="313"/>
      <c r="S1286" s="64"/>
      <c r="T1286" s="302"/>
      <c r="U1286"/>
      <c r="V1286"/>
      <c r="W1286"/>
      <c r="X1286"/>
      <c r="Y1286" s="275" t="s">
        <v>1338</v>
      </c>
      <c r="AA1286" s="313" t="s">
        <v>1338</v>
      </c>
      <c r="AB1286">
        <v>3289</v>
      </c>
      <c r="AC1286" t="s">
        <v>2899</v>
      </c>
      <c r="AD1286" s="313" t="s">
        <v>5649</v>
      </c>
    </row>
    <row r="1287" spans="2:30">
      <c r="B1287" s="26"/>
      <c r="C1287" s="63" t="s">
        <v>1485</v>
      </c>
      <c r="D1287" s="63" t="s">
        <v>2035</v>
      </c>
      <c r="E1287" s="313">
        <v>5.75</v>
      </c>
      <c r="F1287" s="313">
        <v>4.125</v>
      </c>
      <c r="G1287" s="313">
        <v>1.1875</v>
      </c>
      <c r="H1287" s="313">
        <v>8.125</v>
      </c>
      <c r="I1287" s="313">
        <v>6.5</v>
      </c>
      <c r="J1287" s="41" t="s">
        <v>302</v>
      </c>
      <c r="K1287" s="313">
        <v>33.372</v>
      </c>
      <c r="L1287" s="313">
        <v>20.216000000000001</v>
      </c>
      <c r="M1287" s="313">
        <v>12</v>
      </c>
      <c r="N1287" s="313">
        <v>3290</v>
      </c>
      <c r="O1287" s="41" t="s">
        <v>1482</v>
      </c>
      <c r="P1287"/>
      <c r="Q1287" s="285"/>
      <c r="R1287" s="313"/>
      <c r="S1287" s="63"/>
      <c r="T1287" s="303"/>
      <c r="U1287"/>
      <c r="V1287"/>
      <c r="W1287"/>
      <c r="X1287"/>
      <c r="Y1287" s="275" t="s">
        <v>1482</v>
      </c>
      <c r="AA1287" s="313" t="s">
        <v>2801</v>
      </c>
      <c r="AB1287">
        <v>3290</v>
      </c>
      <c r="AC1287" t="s">
        <v>2861</v>
      </c>
      <c r="AD1287" s="313" t="s">
        <v>5645</v>
      </c>
    </row>
    <row r="1288" spans="2:30">
      <c r="B1288" s="26"/>
      <c r="C1288" s="63" t="s">
        <v>1486</v>
      </c>
      <c r="D1288" s="63" t="s">
        <v>2035</v>
      </c>
      <c r="E1288" s="313">
        <v>5.75</v>
      </c>
      <c r="F1288" s="313">
        <v>4.125</v>
      </c>
      <c r="G1288" s="313">
        <v>0.96199999999999997</v>
      </c>
      <c r="H1288" s="313">
        <v>7.6739999999999995</v>
      </c>
      <c r="I1288" s="313">
        <v>6.0489999999999995</v>
      </c>
      <c r="J1288" s="41" t="s">
        <v>302</v>
      </c>
      <c r="K1288" s="313">
        <v>39.337499999999999</v>
      </c>
      <c r="L1288" s="313">
        <v>25.026</v>
      </c>
      <c r="M1288" s="313">
        <v>20</v>
      </c>
      <c r="N1288" s="313">
        <v>3291</v>
      </c>
      <c r="O1288" s="41" t="s">
        <v>1482</v>
      </c>
      <c r="P1288"/>
      <c r="Q1288" s="285"/>
      <c r="R1288" s="313"/>
      <c r="S1288" s="63"/>
      <c r="T1288" s="303"/>
      <c r="U1288"/>
      <c r="V1288"/>
      <c r="W1288"/>
      <c r="X1288"/>
      <c r="Y1288" s="275" t="s">
        <v>1482</v>
      </c>
      <c r="AA1288" s="313" t="s">
        <v>2801</v>
      </c>
      <c r="AB1288">
        <v>3291</v>
      </c>
      <c r="AC1288" t="s">
        <v>2861</v>
      </c>
      <c r="AD1288" s="313" t="s">
        <v>5645</v>
      </c>
    </row>
    <row r="1289" spans="2:30">
      <c r="B1289" s="26"/>
      <c r="C1289" s="64" t="s">
        <v>1490</v>
      </c>
      <c r="D1289" s="64" t="s">
        <v>2035</v>
      </c>
      <c r="E1289" s="313">
        <v>6.75</v>
      </c>
      <c r="F1289" s="313">
        <v>4.5625</v>
      </c>
      <c r="G1289" s="313">
        <v>0.9375</v>
      </c>
      <c r="H1289" s="313">
        <v>8.625</v>
      </c>
      <c r="I1289" s="313">
        <v>6.4375</v>
      </c>
      <c r="J1289" s="47" t="s">
        <v>302</v>
      </c>
      <c r="K1289" s="313">
        <v>35.692100000000003</v>
      </c>
      <c r="L1289" s="313">
        <v>26.852</v>
      </c>
      <c r="M1289" s="313">
        <v>16</v>
      </c>
      <c r="N1289" s="313">
        <v>3292</v>
      </c>
      <c r="O1289" s="47" t="s">
        <v>1482</v>
      </c>
      <c r="P1289"/>
      <c r="Q1289" s="286"/>
      <c r="R1289" s="313"/>
      <c r="S1289" s="64"/>
      <c r="T1289" s="302"/>
      <c r="U1289"/>
      <c r="V1289"/>
      <c r="W1289"/>
      <c r="X1289"/>
      <c r="Y1289" s="275" t="s">
        <v>1482</v>
      </c>
      <c r="AA1289" s="313" t="s">
        <v>2801</v>
      </c>
      <c r="AB1289">
        <v>3292</v>
      </c>
      <c r="AC1289" t="s">
        <v>2861</v>
      </c>
      <c r="AD1289" s="313" t="s">
        <v>5645</v>
      </c>
    </row>
    <row r="1290" spans="2:30">
      <c r="B1290" s="26"/>
      <c r="C1290" s="63" t="s">
        <v>1483</v>
      </c>
      <c r="D1290" s="63" t="s">
        <v>2025</v>
      </c>
      <c r="E1290" s="313">
        <v>8.3125</v>
      </c>
      <c r="F1290" s="313">
        <v>5.875</v>
      </c>
      <c r="G1290" s="313">
        <v>0.75</v>
      </c>
      <c r="H1290" s="313">
        <v>9.8125</v>
      </c>
      <c r="I1290" s="313">
        <v>7.375</v>
      </c>
      <c r="J1290" s="41" t="s">
        <v>302</v>
      </c>
      <c r="K1290" s="313">
        <v>30.305</v>
      </c>
      <c r="L1290" s="313">
        <v>23.014600000000002</v>
      </c>
      <c r="M1290" s="313">
        <v>9</v>
      </c>
      <c r="N1290" s="313">
        <v>3293</v>
      </c>
      <c r="O1290" s="41" t="s">
        <v>1482</v>
      </c>
      <c r="P1290"/>
      <c r="Q1290" s="285"/>
      <c r="R1290" s="313"/>
      <c r="S1290" s="63"/>
      <c r="T1290" s="303"/>
      <c r="U1290"/>
      <c r="V1290"/>
      <c r="W1290"/>
      <c r="X1290"/>
      <c r="Y1290" s="275" t="s">
        <v>1482</v>
      </c>
      <c r="AA1290" s="313" t="s">
        <v>2801</v>
      </c>
      <c r="AB1290">
        <v>3293</v>
      </c>
      <c r="AC1290" t="s">
        <v>2861</v>
      </c>
      <c r="AD1290" s="313" t="s">
        <v>5645</v>
      </c>
    </row>
    <row r="1291" spans="2:30">
      <c r="B1291" s="26"/>
      <c r="C1291" s="64" t="s">
        <v>1484</v>
      </c>
      <c r="D1291" s="64" t="s">
        <v>2026</v>
      </c>
      <c r="E1291" s="313">
        <v>8.1875</v>
      </c>
      <c r="F1291" s="313">
        <v>5.75</v>
      </c>
      <c r="G1291" s="313">
        <v>0.9375</v>
      </c>
      <c r="H1291" s="313">
        <v>10.0625</v>
      </c>
      <c r="I1291" s="313">
        <v>7.625</v>
      </c>
      <c r="J1291" s="47" t="s">
        <v>302</v>
      </c>
      <c r="K1291" s="313">
        <v>30.837499999999999</v>
      </c>
      <c r="L1291" s="313">
        <v>23.6372</v>
      </c>
      <c r="M1291" s="313">
        <v>9</v>
      </c>
      <c r="N1291" s="313">
        <v>3293</v>
      </c>
      <c r="O1291" s="47" t="s">
        <v>1482</v>
      </c>
      <c r="P1291"/>
      <c r="Q1291" s="286"/>
      <c r="R1291" s="313"/>
      <c r="S1291" s="64"/>
      <c r="T1291" s="302"/>
      <c r="U1291"/>
      <c r="V1291"/>
      <c r="W1291"/>
      <c r="X1291"/>
      <c r="Y1291" s="275" t="s">
        <v>1482</v>
      </c>
      <c r="AA1291" s="313" t="s">
        <v>2801</v>
      </c>
      <c r="AB1291">
        <v>3293</v>
      </c>
      <c r="AC1291" t="s">
        <v>2861</v>
      </c>
      <c r="AD1291" s="313" t="s">
        <v>5645</v>
      </c>
    </row>
    <row r="1292" spans="2:30">
      <c r="B1292" s="26"/>
      <c r="C1292" s="63" t="s">
        <v>1489</v>
      </c>
      <c r="D1292" s="63" t="s">
        <v>2035</v>
      </c>
      <c r="E1292" s="313">
        <v>5.75</v>
      </c>
      <c r="F1292" s="313">
        <v>4.125</v>
      </c>
      <c r="G1292" s="313">
        <v>1.6875</v>
      </c>
      <c r="H1292" s="313">
        <v>9.125</v>
      </c>
      <c r="I1292" s="313">
        <v>7.5</v>
      </c>
      <c r="J1292" s="41" t="s">
        <v>302</v>
      </c>
      <c r="K1292" s="313">
        <v>37.479999999999997</v>
      </c>
      <c r="L1292" s="313">
        <v>22.664300000000001</v>
      </c>
      <c r="M1292" s="313">
        <v>12</v>
      </c>
      <c r="N1292" s="313">
        <v>3295</v>
      </c>
      <c r="O1292" s="41" t="s">
        <v>1482</v>
      </c>
      <c r="P1292"/>
      <c r="Q1292" s="285"/>
      <c r="R1292" s="313"/>
      <c r="S1292" s="63"/>
      <c r="T1292" s="303"/>
      <c r="U1292"/>
      <c r="V1292"/>
      <c r="W1292"/>
      <c r="X1292"/>
      <c r="Y1292" s="275" t="s">
        <v>1482</v>
      </c>
      <c r="AA1292" s="313" t="s">
        <v>2801</v>
      </c>
      <c r="AB1292">
        <v>3295</v>
      </c>
      <c r="AC1292" t="s">
        <v>2861</v>
      </c>
      <c r="AD1292" s="313" t="s">
        <v>5645</v>
      </c>
    </row>
    <row r="1293" spans="2:30">
      <c r="B1293" s="26"/>
      <c r="C1293" s="64" t="s">
        <v>1491</v>
      </c>
      <c r="D1293" s="64" t="s">
        <v>99</v>
      </c>
      <c r="E1293" s="313">
        <v>9.0625</v>
      </c>
      <c r="F1293" s="313">
        <v>6.75</v>
      </c>
      <c r="G1293" s="313">
        <v>0.9375</v>
      </c>
      <c r="H1293" s="313">
        <v>10.9375</v>
      </c>
      <c r="I1293" s="313">
        <v>8.625</v>
      </c>
      <c r="J1293" s="47" t="s">
        <v>302</v>
      </c>
      <c r="K1293" s="313">
        <v>33.3125</v>
      </c>
      <c r="L1293" s="313">
        <v>26.372199999999999</v>
      </c>
      <c r="M1293" s="313">
        <v>9</v>
      </c>
      <c r="N1293" s="313">
        <v>3297</v>
      </c>
      <c r="O1293" s="47" t="s">
        <v>1482</v>
      </c>
      <c r="P1293"/>
      <c r="Q1293" s="47"/>
      <c r="R1293" s="313"/>
      <c r="S1293" s="64"/>
      <c r="T1293" s="302"/>
      <c r="U1293"/>
      <c r="V1293"/>
      <c r="W1293"/>
      <c r="X1293"/>
      <c r="Y1293" s="275" t="s">
        <v>1482</v>
      </c>
      <c r="AA1293" s="313" t="s">
        <v>2801</v>
      </c>
      <c r="AB1293">
        <v>3297</v>
      </c>
      <c r="AC1293" t="s">
        <v>2861</v>
      </c>
      <c r="AD1293" s="313" t="s">
        <v>5645</v>
      </c>
    </row>
    <row r="1294" spans="2:30">
      <c r="B1294" s="26"/>
      <c r="C1294" s="63" t="s">
        <v>1492</v>
      </c>
      <c r="D1294" s="63" t="s">
        <v>2025</v>
      </c>
      <c r="E1294" s="313">
        <v>9.125</v>
      </c>
      <c r="F1294" s="313">
        <v>6.875</v>
      </c>
      <c r="G1294" s="313">
        <v>0.75</v>
      </c>
      <c r="H1294" s="313">
        <v>10.625</v>
      </c>
      <c r="I1294" s="313">
        <v>8.375</v>
      </c>
      <c r="J1294" s="41" t="s">
        <v>302</v>
      </c>
      <c r="K1294" s="313">
        <v>32.564999999999998</v>
      </c>
      <c r="L1294" s="313">
        <v>25.625</v>
      </c>
      <c r="M1294" s="313">
        <v>9</v>
      </c>
      <c r="N1294" s="313">
        <v>3297</v>
      </c>
      <c r="O1294" s="41" t="s">
        <v>1482</v>
      </c>
      <c r="P1294"/>
      <c r="Q1294" s="41"/>
      <c r="R1294" s="313"/>
      <c r="S1294" s="63"/>
      <c r="T1294" s="303"/>
      <c r="U1294"/>
      <c r="V1294"/>
      <c r="W1294"/>
      <c r="X1294"/>
      <c r="Y1294" s="275" t="s">
        <v>1482</v>
      </c>
      <c r="AA1294" s="313" t="s">
        <v>2801</v>
      </c>
      <c r="AB1294">
        <v>3297</v>
      </c>
      <c r="AC1294" t="s">
        <v>2861</v>
      </c>
      <c r="AD1294" s="313" t="s">
        <v>5645</v>
      </c>
    </row>
    <row r="1295" spans="2:30">
      <c r="B1295" s="26"/>
      <c r="C1295" s="64" t="s">
        <v>2270</v>
      </c>
      <c r="D1295" s="64" t="s">
        <v>2025</v>
      </c>
      <c r="E1295" s="313">
        <v>8.3125</v>
      </c>
      <c r="F1295" s="313">
        <v>5.8125</v>
      </c>
      <c r="G1295" s="313">
        <v>2</v>
      </c>
      <c r="H1295" s="313">
        <v>12.3125</v>
      </c>
      <c r="I1295" s="313">
        <v>9.8125</v>
      </c>
      <c r="J1295" s="47" t="s">
        <v>302</v>
      </c>
      <c r="K1295" s="313">
        <v>37.031399999999998</v>
      </c>
      <c r="L1295" s="313">
        <v>19.8125</v>
      </c>
      <c r="M1295" s="313">
        <v>6</v>
      </c>
      <c r="N1295" s="313">
        <v>3298</v>
      </c>
      <c r="O1295" s="47" t="s">
        <v>1482</v>
      </c>
      <c r="P1295" t="s">
        <v>2263</v>
      </c>
      <c r="Q1295" s="47"/>
      <c r="R1295" s="313"/>
      <c r="S1295" s="64"/>
      <c r="T1295" s="302"/>
      <c r="U1295"/>
      <c r="V1295"/>
      <c r="W1295"/>
      <c r="X1295"/>
      <c r="Y1295" s="275" t="s">
        <v>1482</v>
      </c>
      <c r="AA1295" s="313" t="s">
        <v>2801</v>
      </c>
      <c r="AB1295">
        <v>3298</v>
      </c>
      <c r="AC1295" t="s">
        <v>2861</v>
      </c>
      <c r="AD1295" s="313" t="s">
        <v>5645</v>
      </c>
    </row>
    <row r="1296" spans="2:30">
      <c r="B1296" s="26"/>
      <c r="C1296" s="63" t="s">
        <v>2271</v>
      </c>
      <c r="D1296" s="63" t="s">
        <v>301</v>
      </c>
      <c r="E1296" s="313">
        <v>8.1875</v>
      </c>
      <c r="F1296" s="313">
        <v>5.75</v>
      </c>
      <c r="G1296" s="313">
        <v>2.25</v>
      </c>
      <c r="H1296" s="313">
        <v>12.6875</v>
      </c>
      <c r="I1296" s="313">
        <v>10.25</v>
      </c>
      <c r="J1296" s="41" t="s">
        <v>302</v>
      </c>
      <c r="K1296" s="313">
        <v>38.0625</v>
      </c>
      <c r="L1296" s="313">
        <v>20.5</v>
      </c>
      <c r="M1296" s="313">
        <v>6</v>
      </c>
      <c r="N1296" s="313">
        <v>3298</v>
      </c>
      <c r="O1296" s="41" t="s">
        <v>1482</v>
      </c>
      <c r="P1296" t="s">
        <v>2263</v>
      </c>
      <c r="Q1296" s="41"/>
      <c r="R1296" s="313"/>
      <c r="S1296" s="63"/>
      <c r="T1296" s="303"/>
      <c r="U1296"/>
      <c r="V1296"/>
      <c r="W1296"/>
      <c r="X1296"/>
      <c r="Y1296" s="275" t="s">
        <v>1482</v>
      </c>
      <c r="AA1296" s="313" t="s">
        <v>2801</v>
      </c>
      <c r="AB1296">
        <v>3298</v>
      </c>
      <c r="AC1296" t="s">
        <v>2861</v>
      </c>
      <c r="AD1296" s="313" t="s">
        <v>5645</v>
      </c>
    </row>
    <row r="1297" spans="2:30">
      <c r="B1297" s="26"/>
      <c r="C1297" s="64" t="s">
        <v>2258</v>
      </c>
      <c r="D1297" s="64" t="s">
        <v>2025</v>
      </c>
      <c r="E1297" s="313">
        <v>9.25</v>
      </c>
      <c r="F1297" s="313">
        <v>6.9375</v>
      </c>
      <c r="G1297" s="313">
        <v>2</v>
      </c>
      <c r="H1297" s="313">
        <v>13.25</v>
      </c>
      <c r="I1297" s="313">
        <v>10.9375</v>
      </c>
      <c r="J1297" s="47" t="s">
        <v>302</v>
      </c>
      <c r="K1297" s="313">
        <v>39.75</v>
      </c>
      <c r="L1297" s="313">
        <v>21.8751</v>
      </c>
      <c r="M1297" s="313">
        <v>6</v>
      </c>
      <c r="N1297" s="313">
        <v>3299</v>
      </c>
      <c r="O1297" s="47" t="s">
        <v>269</v>
      </c>
      <c r="P1297">
        <v>42389</v>
      </c>
      <c r="Q1297" s="47"/>
      <c r="R1297" s="313"/>
      <c r="S1297" s="64"/>
      <c r="T1297" s="302"/>
      <c r="U1297"/>
      <c r="V1297"/>
      <c r="W1297"/>
      <c r="X1297"/>
      <c r="Y1297" s="275" t="s">
        <v>269</v>
      </c>
      <c r="AA1297" s="313" t="s">
        <v>269</v>
      </c>
      <c r="AB1297">
        <v>3299</v>
      </c>
      <c r="AC1297" t="s">
        <v>2861</v>
      </c>
      <c r="AD1297" s="313" t="s">
        <v>5645</v>
      </c>
    </row>
    <row r="1298" spans="2:30">
      <c r="B1298" s="26"/>
      <c r="C1298" s="63" t="s">
        <v>2259</v>
      </c>
      <c r="D1298" s="63" t="s">
        <v>301</v>
      </c>
      <c r="E1298" s="313">
        <v>9.0612999999999992</v>
      </c>
      <c r="F1298" s="313">
        <v>6.75</v>
      </c>
      <c r="G1298" s="313">
        <v>2.625</v>
      </c>
      <c r="H1298" s="313">
        <v>14.311299999999999</v>
      </c>
      <c r="I1298" s="313">
        <v>12</v>
      </c>
      <c r="J1298" s="41" t="s">
        <v>302</v>
      </c>
      <c r="K1298" s="313">
        <v>28.6294</v>
      </c>
      <c r="L1298" s="313">
        <v>23.9998</v>
      </c>
      <c r="M1298" s="313">
        <v>4</v>
      </c>
      <c r="N1298" s="313">
        <v>3299</v>
      </c>
      <c r="O1298" s="41" t="s">
        <v>269</v>
      </c>
      <c r="P1298">
        <v>42389</v>
      </c>
      <c r="Q1298" s="41"/>
      <c r="R1298" s="313"/>
      <c r="S1298" s="63"/>
      <c r="T1298" s="303"/>
      <c r="U1298"/>
      <c r="V1298"/>
      <c r="W1298"/>
      <c r="X1298"/>
      <c r="Y1298" s="275" t="s">
        <v>269</v>
      </c>
      <c r="AA1298" s="313" t="s">
        <v>269</v>
      </c>
      <c r="AB1298">
        <v>3299</v>
      </c>
      <c r="AC1298" t="s">
        <v>2861</v>
      </c>
      <c r="AD1298" s="313" t="s">
        <v>5645</v>
      </c>
    </row>
    <row r="1299" spans="2:30">
      <c r="B1299" s="26"/>
      <c r="C1299" s="64" t="s">
        <v>1487</v>
      </c>
      <c r="D1299" s="64" t="s">
        <v>2025</v>
      </c>
      <c r="E1299" s="313">
        <v>12.1875</v>
      </c>
      <c r="F1299" s="313">
        <v>8.6864000000000008</v>
      </c>
      <c r="G1299" s="313">
        <v>2.0150000000000001</v>
      </c>
      <c r="H1299" s="313">
        <v>16.217500000000001</v>
      </c>
      <c r="I1299" s="313">
        <v>12.7164</v>
      </c>
      <c r="J1299" s="47" t="s">
        <v>302</v>
      </c>
      <c r="K1299" s="313">
        <v>32.435000000000002</v>
      </c>
      <c r="L1299" s="313">
        <v>25.4129</v>
      </c>
      <c r="M1299" s="313">
        <v>4</v>
      </c>
      <c r="N1299" s="313">
        <v>3300</v>
      </c>
      <c r="O1299" s="47" t="s">
        <v>1482</v>
      </c>
      <c r="P1299"/>
      <c r="Q1299" s="47"/>
      <c r="R1299" s="313"/>
      <c r="S1299" s="64"/>
      <c r="T1299" s="302"/>
      <c r="U1299"/>
      <c r="V1299"/>
      <c r="W1299"/>
      <c r="X1299"/>
      <c r="Y1299" s="275" t="s">
        <v>1482</v>
      </c>
      <c r="AA1299" s="313" t="s">
        <v>2801</v>
      </c>
      <c r="AB1299">
        <v>3300</v>
      </c>
      <c r="AC1299" t="s">
        <v>2861</v>
      </c>
      <c r="AD1299" s="313" t="s">
        <v>5645</v>
      </c>
    </row>
    <row r="1300" spans="2:30">
      <c r="B1300" s="26"/>
      <c r="C1300" s="63" t="s">
        <v>1488</v>
      </c>
      <c r="D1300" s="63" t="s">
        <v>2026</v>
      </c>
      <c r="E1300" s="313">
        <v>11.889799999999999</v>
      </c>
      <c r="F1300" s="313">
        <v>8.3857999999999997</v>
      </c>
      <c r="G1300" s="313">
        <v>3.7959999999999998</v>
      </c>
      <c r="H1300" s="313">
        <v>19.4818</v>
      </c>
      <c r="I1300" s="313">
        <v>15.977799999999998</v>
      </c>
      <c r="J1300" s="41" t="s">
        <v>302</v>
      </c>
      <c r="K1300" s="313">
        <v>39.213500000000003</v>
      </c>
      <c r="L1300" s="313">
        <v>15.9778</v>
      </c>
      <c r="M1300" s="313">
        <v>2</v>
      </c>
      <c r="N1300" s="313">
        <v>3300</v>
      </c>
      <c r="O1300" s="41" t="s">
        <v>1482</v>
      </c>
      <c r="P1300"/>
      <c r="Q1300" s="41"/>
      <c r="R1300" s="313"/>
      <c r="S1300" s="63"/>
      <c r="T1300" s="303"/>
      <c r="U1300"/>
      <c r="V1300"/>
      <c r="W1300"/>
      <c r="X1300"/>
      <c r="Y1300" s="275" t="s">
        <v>1482</v>
      </c>
      <c r="AA1300" s="313" t="s">
        <v>2801</v>
      </c>
      <c r="AB1300">
        <v>3300</v>
      </c>
      <c r="AC1300" t="s">
        <v>2861</v>
      </c>
      <c r="AD1300" s="313" t="s">
        <v>5645</v>
      </c>
    </row>
    <row r="1301" spans="2:30">
      <c r="B1301" s="26"/>
      <c r="C1301" s="64" t="s">
        <v>2260</v>
      </c>
      <c r="D1301" s="64" t="s">
        <v>2025</v>
      </c>
      <c r="E1301" s="313">
        <v>13.5</v>
      </c>
      <c r="F1301" s="313">
        <v>9.8122000000000007</v>
      </c>
      <c r="G1301" s="313">
        <v>2</v>
      </c>
      <c r="H1301" s="313">
        <v>17.5</v>
      </c>
      <c r="I1301" s="313">
        <v>13.812200000000001</v>
      </c>
      <c r="J1301" s="47" t="s">
        <v>302</v>
      </c>
      <c r="K1301" s="313">
        <v>35</v>
      </c>
      <c r="L1301" s="313">
        <v>27.624400000000001</v>
      </c>
      <c r="M1301" s="313">
        <v>4</v>
      </c>
      <c r="N1301" s="313">
        <v>3302</v>
      </c>
      <c r="O1301" s="47" t="s">
        <v>269</v>
      </c>
      <c r="P1301">
        <v>42389</v>
      </c>
      <c r="Q1301" s="47"/>
      <c r="R1301" s="313"/>
      <c r="S1301" s="64"/>
      <c r="T1301" s="302"/>
      <c r="U1301"/>
      <c r="V1301"/>
      <c r="W1301"/>
      <c r="X1301"/>
      <c r="Y1301" s="275" t="s">
        <v>269</v>
      </c>
      <c r="AA1301" s="313" t="s">
        <v>269</v>
      </c>
      <c r="AB1301">
        <v>3302</v>
      </c>
      <c r="AC1301" t="s">
        <v>2861</v>
      </c>
      <c r="AD1301" s="313" t="s">
        <v>5645</v>
      </c>
    </row>
    <row r="1302" spans="2:30">
      <c r="B1302" s="26"/>
      <c r="C1302" s="63" t="s">
        <v>2261</v>
      </c>
      <c r="D1302" s="63" t="s">
        <v>301</v>
      </c>
      <c r="E1302" s="313">
        <v>13.3125</v>
      </c>
      <c r="F1302" s="313">
        <v>9.625</v>
      </c>
      <c r="G1302" s="313">
        <v>3.625</v>
      </c>
      <c r="H1302" s="313">
        <v>20.5625</v>
      </c>
      <c r="I1302" s="313">
        <v>16.875</v>
      </c>
      <c r="J1302" s="41" t="s">
        <v>302</v>
      </c>
      <c r="K1302" s="313">
        <v>20.564399999999999</v>
      </c>
      <c r="L1302" s="313">
        <v>16.875</v>
      </c>
      <c r="M1302" s="313">
        <v>1</v>
      </c>
      <c r="N1302" s="313">
        <v>3302</v>
      </c>
      <c r="O1302" s="41" t="s">
        <v>269</v>
      </c>
      <c r="P1302">
        <v>42431</v>
      </c>
      <c r="Q1302" s="41"/>
      <c r="R1302" s="313"/>
      <c r="S1302" s="63"/>
      <c r="T1302" s="303"/>
      <c r="U1302"/>
      <c r="V1302"/>
      <c r="W1302"/>
      <c r="X1302"/>
      <c r="Y1302" s="275" t="s">
        <v>269</v>
      </c>
      <c r="AA1302" s="313" t="s">
        <v>269</v>
      </c>
      <c r="AB1302">
        <v>3302</v>
      </c>
      <c r="AC1302" t="s">
        <v>2861</v>
      </c>
      <c r="AD1302" s="313" t="s">
        <v>5645</v>
      </c>
    </row>
    <row r="1303" spans="2:30">
      <c r="B1303" s="26"/>
      <c r="C1303" s="64" t="s">
        <v>2148</v>
      </c>
      <c r="D1303" s="64" t="s">
        <v>301</v>
      </c>
      <c r="E1303" s="313">
        <v>4</v>
      </c>
      <c r="F1303" s="313">
        <v>3</v>
      </c>
      <c r="G1303" s="313">
        <v>0.75</v>
      </c>
      <c r="H1303" s="313">
        <v>5.5</v>
      </c>
      <c r="I1303" s="313">
        <v>4.5</v>
      </c>
      <c r="J1303" s="47" t="s">
        <v>318</v>
      </c>
      <c r="K1303" s="313">
        <v>17.125</v>
      </c>
      <c r="L1303" s="313">
        <v>9.1875</v>
      </c>
      <c r="M1303" s="313">
        <v>6</v>
      </c>
      <c r="N1303" s="313">
        <v>2980</v>
      </c>
      <c r="O1303" s="47" t="s">
        <v>1351</v>
      </c>
      <c r="P1303" t="s">
        <v>2142</v>
      </c>
      <c r="Q1303" s="47"/>
      <c r="R1303" s="313"/>
      <c r="S1303" s="64"/>
      <c r="T1303" s="302"/>
      <c r="U1303"/>
      <c r="V1303"/>
      <c r="W1303"/>
      <c r="X1303"/>
      <c r="Y1303" s="275" t="s">
        <v>1351</v>
      </c>
      <c r="AA1303" s="313" t="s">
        <v>1351</v>
      </c>
      <c r="AD1303" s="313"/>
    </row>
    <row r="1304" spans="2:30">
      <c r="B1304" s="26"/>
      <c r="C1304" s="63" t="s">
        <v>243</v>
      </c>
      <c r="D1304" s="63" t="s">
        <v>2025</v>
      </c>
      <c r="E1304" s="313">
        <v>4.2788000000000004</v>
      </c>
      <c r="F1304" s="313">
        <v>4.2788000000000004</v>
      </c>
      <c r="G1304" s="313">
        <v>1.0309999999999999</v>
      </c>
      <c r="H1304" s="313">
        <v>6.3407999999999998</v>
      </c>
      <c r="I1304" s="313">
        <v>6.3407999999999998</v>
      </c>
      <c r="J1304" s="41"/>
      <c r="K1304" s="313">
        <v>6.2160000000000002</v>
      </c>
      <c r="L1304" s="313">
        <v>12.433</v>
      </c>
      <c r="M1304" s="313">
        <v>2</v>
      </c>
      <c r="N1304" s="313">
        <v>3304</v>
      </c>
      <c r="O1304" s="41" t="s">
        <v>1338</v>
      </c>
      <c r="P1304">
        <v>41675</v>
      </c>
      <c r="Q1304" s="41"/>
      <c r="R1304" s="313"/>
      <c r="S1304" s="63"/>
      <c r="T1304" s="303"/>
      <c r="U1304"/>
      <c r="V1304"/>
      <c r="W1304"/>
      <c r="X1304"/>
      <c r="Y1304" s="275" t="s">
        <v>1338</v>
      </c>
      <c r="AA1304" s="313" t="s">
        <v>1338</v>
      </c>
      <c r="AB1304">
        <v>3304</v>
      </c>
      <c r="AC1304" t="s">
        <v>2936</v>
      </c>
      <c r="AD1304" s="313" t="s">
        <v>5651</v>
      </c>
    </row>
    <row r="1305" spans="2:30">
      <c r="B1305" s="26"/>
      <c r="C1305" s="64" t="s">
        <v>244</v>
      </c>
      <c r="D1305" s="64" t="s">
        <v>2026</v>
      </c>
      <c r="E1305" s="313">
        <v>3.9725000000000001</v>
      </c>
      <c r="F1305" s="313">
        <v>3.9725000000000001</v>
      </c>
      <c r="G1305" s="313">
        <v>1.2767999999999999</v>
      </c>
      <c r="H1305" s="313">
        <v>6.5260999999999996</v>
      </c>
      <c r="I1305" s="313">
        <v>6.5260999999999996</v>
      </c>
      <c r="J1305" s="47"/>
      <c r="K1305" s="313">
        <v>6.5350000000000001</v>
      </c>
      <c r="L1305" s="313">
        <v>13.052</v>
      </c>
      <c r="M1305" s="313">
        <v>2</v>
      </c>
      <c r="N1305" s="313">
        <v>3304</v>
      </c>
      <c r="O1305" s="47" t="s">
        <v>1338</v>
      </c>
      <c r="P1305">
        <v>41675</v>
      </c>
      <c r="Q1305" s="47"/>
      <c r="R1305" s="313"/>
      <c r="S1305" s="64"/>
      <c r="T1305" s="302"/>
      <c r="U1305"/>
      <c r="V1305"/>
      <c r="W1305"/>
      <c r="X1305"/>
      <c r="Y1305" s="275" t="s">
        <v>1338</v>
      </c>
      <c r="AA1305" s="313" t="s">
        <v>1338</v>
      </c>
      <c r="AB1305">
        <v>3304</v>
      </c>
      <c r="AC1305" t="s">
        <v>2936</v>
      </c>
      <c r="AD1305" s="313" t="s">
        <v>5651</v>
      </c>
    </row>
    <row r="1306" spans="2:30">
      <c r="B1306" s="26"/>
      <c r="C1306" s="63" t="s">
        <v>2282</v>
      </c>
      <c r="D1306" s="63" t="s">
        <v>301</v>
      </c>
      <c r="E1306" s="313">
        <v>4.375</v>
      </c>
      <c r="F1306" s="313">
        <v>1.9375</v>
      </c>
      <c r="G1306" s="313">
        <v>1.1875</v>
      </c>
      <c r="H1306" s="313">
        <v>6.75</v>
      </c>
      <c r="I1306" s="313">
        <v>4.3125</v>
      </c>
      <c r="J1306" s="41" t="s">
        <v>318</v>
      </c>
      <c r="K1306" s="313">
        <v>16</v>
      </c>
      <c r="L1306" s="313">
        <v>14.9375</v>
      </c>
      <c r="M1306" s="313">
        <v>6</v>
      </c>
      <c r="N1306" s="313">
        <v>3305</v>
      </c>
      <c r="O1306" s="41" t="s">
        <v>269</v>
      </c>
      <c r="P1306">
        <v>42452</v>
      </c>
      <c r="Q1306" s="41"/>
      <c r="R1306" s="313"/>
      <c r="S1306" s="63"/>
      <c r="T1306" s="303"/>
      <c r="U1306"/>
      <c r="V1306"/>
      <c r="W1306"/>
      <c r="X1306"/>
      <c r="Y1306" s="275" t="s">
        <v>269</v>
      </c>
      <c r="AA1306" s="313" t="s">
        <v>269</v>
      </c>
      <c r="AB1306">
        <v>3305</v>
      </c>
      <c r="AC1306" t="s">
        <v>3574</v>
      </c>
      <c r="AD1306" s="313" t="s">
        <v>5658</v>
      </c>
    </row>
    <row r="1307" spans="2:30">
      <c r="B1307" s="26"/>
      <c r="C1307" s="64" t="s">
        <v>2264</v>
      </c>
      <c r="D1307" s="64" t="s">
        <v>2025</v>
      </c>
      <c r="E1307" s="313">
        <v>5.3125</v>
      </c>
      <c r="F1307" s="313">
        <v>3.8125</v>
      </c>
      <c r="G1307" s="313">
        <v>1</v>
      </c>
      <c r="H1307" s="313">
        <v>7.3125</v>
      </c>
      <c r="I1307" s="313">
        <v>5.8125</v>
      </c>
      <c r="J1307" s="47"/>
      <c r="K1307" s="313">
        <v>12.750999999999999</v>
      </c>
      <c r="L1307" s="313">
        <v>5.875</v>
      </c>
      <c r="M1307" s="313">
        <v>2</v>
      </c>
      <c r="N1307" s="313">
        <v>3309</v>
      </c>
      <c r="O1307" s="47" t="s">
        <v>1338</v>
      </c>
      <c r="P1307">
        <v>42394</v>
      </c>
      <c r="Q1307" s="47"/>
      <c r="R1307" s="313"/>
      <c r="S1307" s="64"/>
      <c r="T1307" s="302"/>
      <c r="U1307"/>
      <c r="V1307"/>
      <c r="W1307"/>
      <c r="X1307"/>
      <c r="Y1307" s="275" t="s">
        <v>1338</v>
      </c>
      <c r="AA1307" s="313" t="s">
        <v>1338</v>
      </c>
      <c r="AB1307">
        <v>3309</v>
      </c>
      <c r="AC1307" t="s">
        <v>2861</v>
      </c>
      <c r="AD1307" s="313" t="s">
        <v>5645</v>
      </c>
    </row>
    <row r="1308" spans="2:30">
      <c r="B1308" s="26"/>
      <c r="C1308" s="63" t="s">
        <v>2265</v>
      </c>
      <c r="D1308" s="63" t="s">
        <v>301</v>
      </c>
      <c r="E1308" s="313">
        <v>5.25</v>
      </c>
      <c r="F1308" s="313">
        <v>3.75</v>
      </c>
      <c r="G1308" s="313">
        <v>1.4375</v>
      </c>
      <c r="H1308" s="313">
        <v>8.125</v>
      </c>
      <c r="I1308" s="313">
        <v>6.625</v>
      </c>
      <c r="J1308" s="41"/>
      <c r="K1308" s="313">
        <v>14.25</v>
      </c>
      <c r="L1308" s="313">
        <v>6.625</v>
      </c>
      <c r="M1308" s="313">
        <v>2</v>
      </c>
      <c r="N1308" s="313">
        <v>3309</v>
      </c>
      <c r="O1308" s="41" t="s">
        <v>1338</v>
      </c>
      <c r="P1308">
        <v>42394</v>
      </c>
      <c r="Q1308" s="41"/>
      <c r="R1308" s="313"/>
      <c r="S1308" s="63"/>
      <c r="T1308" s="303"/>
      <c r="U1308"/>
      <c r="V1308"/>
      <c r="W1308"/>
      <c r="X1308"/>
      <c r="Y1308" s="275" t="s">
        <v>1338</v>
      </c>
      <c r="AA1308" s="313" t="s">
        <v>1338</v>
      </c>
      <c r="AB1308">
        <v>3309</v>
      </c>
      <c r="AC1308" t="s">
        <v>2861</v>
      </c>
      <c r="AD1308" s="313" t="s">
        <v>5645</v>
      </c>
    </row>
    <row r="1309" spans="2:30">
      <c r="B1309" s="26"/>
      <c r="C1309" s="64" t="s">
        <v>2466</v>
      </c>
      <c r="D1309" s="64" t="s">
        <v>2026</v>
      </c>
      <c r="E1309" s="313">
        <v>13</v>
      </c>
      <c r="F1309" s="313">
        <v>9.625</v>
      </c>
      <c r="G1309" s="313">
        <v>4.125</v>
      </c>
      <c r="H1309" s="313">
        <v>21.25</v>
      </c>
      <c r="I1309" s="313">
        <v>17.875</v>
      </c>
      <c r="J1309" s="47" t="s">
        <v>318</v>
      </c>
      <c r="K1309" s="313">
        <v>36.4375</v>
      </c>
      <c r="L1309" s="313">
        <v>17.875</v>
      </c>
      <c r="M1309" s="313">
        <v>2</v>
      </c>
      <c r="N1309" s="313">
        <v>3311</v>
      </c>
      <c r="O1309" s="47" t="s">
        <v>269</v>
      </c>
      <c r="P1309">
        <v>44242</v>
      </c>
      <c r="Q1309" s="47"/>
      <c r="R1309" s="313"/>
      <c r="S1309" s="64"/>
      <c r="T1309" s="302"/>
      <c r="U1309"/>
      <c r="V1309"/>
      <c r="W1309"/>
      <c r="X1309"/>
      <c r="Y1309" s="275" t="s">
        <v>269</v>
      </c>
      <c r="AA1309" s="313" t="s">
        <v>269</v>
      </c>
      <c r="AB1309">
        <v>3311</v>
      </c>
      <c r="AC1309" t="s">
        <v>2861</v>
      </c>
      <c r="AD1309" s="313" t="s">
        <v>5645</v>
      </c>
    </row>
    <row r="1310" spans="2:30">
      <c r="B1310" s="26"/>
      <c r="C1310" s="63" t="s">
        <v>2465</v>
      </c>
      <c r="D1310" s="63" t="s">
        <v>2026</v>
      </c>
      <c r="E1310" s="313">
        <v>9</v>
      </c>
      <c r="F1310" s="313">
        <v>7.375</v>
      </c>
      <c r="G1310" s="313">
        <v>5.25</v>
      </c>
      <c r="H1310" s="313">
        <v>19.5</v>
      </c>
      <c r="I1310" s="313">
        <v>17.875</v>
      </c>
      <c r="J1310" s="41" t="s">
        <v>318</v>
      </c>
      <c r="K1310" s="313">
        <v>39</v>
      </c>
      <c r="L1310" s="313">
        <v>27.437200000000001</v>
      </c>
      <c r="M1310" s="313">
        <v>4</v>
      </c>
      <c r="N1310" s="313">
        <v>3315</v>
      </c>
      <c r="O1310" s="41" t="s">
        <v>269</v>
      </c>
      <c r="P1310">
        <v>44231</v>
      </c>
      <c r="Q1310" s="41"/>
      <c r="R1310" s="313"/>
      <c r="S1310" s="63"/>
      <c r="T1310" s="303"/>
      <c r="U1310"/>
      <c r="V1310"/>
      <c r="W1310"/>
      <c r="X1310"/>
      <c r="Y1310" s="275" t="s">
        <v>269</v>
      </c>
      <c r="AA1310" s="313" t="s">
        <v>269</v>
      </c>
      <c r="AB1310">
        <v>3315</v>
      </c>
      <c r="AC1310" t="s">
        <v>2861</v>
      </c>
      <c r="AD1310" s="313" t="s">
        <v>5645</v>
      </c>
    </row>
    <row r="1311" spans="2:30">
      <c r="B1311" s="26"/>
      <c r="C1311" s="64" t="s">
        <v>2189</v>
      </c>
      <c r="D1311" s="64" t="s">
        <v>301</v>
      </c>
      <c r="E1311" s="313">
        <v>3.75</v>
      </c>
      <c r="F1311" s="313">
        <v>2.875</v>
      </c>
      <c r="G1311" s="313">
        <v>1.9375</v>
      </c>
      <c r="H1311" s="313">
        <v>7.625</v>
      </c>
      <c r="I1311" s="313">
        <v>6.75</v>
      </c>
      <c r="J1311" s="47" t="s">
        <v>318</v>
      </c>
      <c r="K1311" s="313">
        <v>23.437999999999999</v>
      </c>
      <c r="L1311" s="313">
        <v>13.686999999999999</v>
      </c>
      <c r="M1311" s="313">
        <v>6</v>
      </c>
      <c r="N1311" s="313">
        <v>3319</v>
      </c>
      <c r="O1311" s="47" t="s">
        <v>1351</v>
      </c>
      <c r="P1311">
        <v>42118</v>
      </c>
      <c r="Q1311" s="47"/>
      <c r="R1311" s="313"/>
      <c r="S1311" s="64"/>
      <c r="T1311" s="302"/>
      <c r="U1311"/>
      <c r="V1311"/>
      <c r="W1311"/>
      <c r="X1311"/>
      <c r="Y1311" s="275" t="s">
        <v>1351</v>
      </c>
      <c r="AA1311" s="313" t="s">
        <v>1351</v>
      </c>
      <c r="AB1311">
        <v>3319</v>
      </c>
      <c r="AC1311" t="s">
        <v>4102</v>
      </c>
      <c r="AD1311" s="313" t="s">
        <v>5659</v>
      </c>
    </row>
    <row r="1312" spans="2:30">
      <c r="B1312" s="26"/>
      <c r="C1312" s="63" t="s">
        <v>2488</v>
      </c>
      <c r="D1312" s="63" t="s">
        <v>2025</v>
      </c>
      <c r="E1312" s="313">
        <v>3.9369999999999998</v>
      </c>
      <c r="F1312" s="313">
        <v>3.0630000000000002</v>
      </c>
      <c r="G1312" s="313">
        <v>1.9370000000000001</v>
      </c>
      <c r="H1312" s="313">
        <v>7.8109999999999999</v>
      </c>
      <c r="I1312" s="313">
        <v>6.9370000000000003</v>
      </c>
      <c r="J1312" s="41"/>
      <c r="K1312" s="313">
        <v>7.8120000000000003</v>
      </c>
      <c r="L1312" s="313">
        <v>13.872999999999999</v>
      </c>
      <c r="M1312" s="313">
        <v>2</v>
      </c>
      <c r="N1312" s="313">
        <v>3319</v>
      </c>
      <c r="O1312" s="41" t="s">
        <v>1338</v>
      </c>
      <c r="P1312">
        <v>44305</v>
      </c>
      <c r="Q1312" s="41"/>
      <c r="R1312" s="313"/>
      <c r="S1312" s="63"/>
      <c r="T1312" s="303"/>
      <c r="U1312"/>
      <c r="V1312"/>
      <c r="W1312"/>
      <c r="X1312"/>
      <c r="Y1312" s="275" t="s">
        <v>1338</v>
      </c>
      <c r="AA1312" s="313" t="s">
        <v>1338</v>
      </c>
      <c r="AB1312">
        <v>3319</v>
      </c>
      <c r="AC1312" t="s">
        <v>4102</v>
      </c>
      <c r="AD1312" s="313" t="s">
        <v>5659</v>
      </c>
    </row>
    <row r="1313" spans="2:30">
      <c r="B1313" s="26"/>
      <c r="C1313" s="64" t="s">
        <v>2489</v>
      </c>
      <c r="D1313" s="64" t="s">
        <v>2026</v>
      </c>
      <c r="E1313" s="313">
        <v>3.75</v>
      </c>
      <c r="F1313" s="313">
        <v>2.875</v>
      </c>
      <c r="G1313" s="313">
        <v>1.9379999999999999</v>
      </c>
      <c r="H1313" s="313">
        <v>7.6259999999999994</v>
      </c>
      <c r="I1313" s="313">
        <v>6.7509999999999994</v>
      </c>
      <c r="J1313" s="47"/>
      <c r="K1313" s="313">
        <v>7.625</v>
      </c>
      <c r="L1313" s="313">
        <v>13.5</v>
      </c>
      <c r="M1313" s="313">
        <v>2</v>
      </c>
      <c r="N1313" s="313">
        <v>3319</v>
      </c>
      <c r="O1313" s="47" t="s">
        <v>1338</v>
      </c>
      <c r="P1313">
        <v>44305</v>
      </c>
      <c r="Q1313" s="47"/>
      <c r="R1313" s="313"/>
      <c r="S1313" s="64"/>
      <c r="T1313" s="302"/>
      <c r="U1313"/>
      <c r="V1313"/>
      <c r="W1313"/>
      <c r="X1313"/>
      <c r="Y1313" s="275" t="s">
        <v>1338</v>
      </c>
      <c r="AA1313" s="313" t="s">
        <v>1338</v>
      </c>
      <c r="AB1313">
        <v>3319</v>
      </c>
      <c r="AC1313" t="s">
        <v>4102</v>
      </c>
      <c r="AD1313" s="313" t="s">
        <v>5659</v>
      </c>
    </row>
    <row r="1314" spans="2:30">
      <c r="B1314" s="26"/>
      <c r="C1314" s="63" t="s">
        <v>2364</v>
      </c>
      <c r="D1314" s="63" t="s">
        <v>301</v>
      </c>
      <c r="E1314" s="313">
        <v>12.5</v>
      </c>
      <c r="F1314" s="313">
        <v>12.5</v>
      </c>
      <c r="G1314" s="313">
        <v>2</v>
      </c>
      <c r="H1314" s="313">
        <v>16.5</v>
      </c>
      <c r="I1314" s="313">
        <v>16.5</v>
      </c>
      <c r="J1314" s="41" t="s">
        <v>318</v>
      </c>
      <c r="K1314" s="313">
        <v>33</v>
      </c>
      <c r="L1314" s="313">
        <v>30.875</v>
      </c>
      <c r="M1314" s="313">
        <v>4</v>
      </c>
      <c r="N1314" s="313">
        <v>3004</v>
      </c>
      <c r="O1314" s="41" t="s">
        <v>269</v>
      </c>
      <c r="P1314">
        <v>42824</v>
      </c>
      <c r="Q1314" s="41"/>
      <c r="R1314" s="313"/>
      <c r="S1314" s="63"/>
      <c r="T1314" s="303"/>
      <c r="U1314"/>
      <c r="V1314"/>
      <c r="W1314"/>
      <c r="X1314"/>
      <c r="Y1314" s="275" t="s">
        <v>269</v>
      </c>
      <c r="AA1314" s="313" t="s">
        <v>269</v>
      </c>
      <c r="AD1314" s="313"/>
    </row>
    <row r="1315" spans="2:30">
      <c r="B1315" s="26"/>
      <c r="C1315" s="64" t="s">
        <v>2123</v>
      </c>
      <c r="D1315" s="64" t="s">
        <v>301</v>
      </c>
      <c r="E1315" s="313">
        <v>3.09375</v>
      </c>
      <c r="F1315" s="313">
        <v>1.6875</v>
      </c>
      <c r="G1315" s="313">
        <v>1.5</v>
      </c>
      <c r="H1315" s="313">
        <v>6.09375</v>
      </c>
      <c r="I1315" s="313">
        <v>4.6875</v>
      </c>
      <c r="J1315" s="47" t="s">
        <v>318</v>
      </c>
      <c r="K1315" s="313">
        <v>26.574000000000002</v>
      </c>
      <c r="L1315" s="313">
        <v>17.396000000000001</v>
      </c>
      <c r="M1315" s="313">
        <v>12</v>
      </c>
      <c r="N1315" s="313">
        <v>3326</v>
      </c>
      <c r="O1315" s="47" t="s">
        <v>1351</v>
      </c>
      <c r="P1315">
        <v>41960</v>
      </c>
      <c r="Q1315" s="47"/>
      <c r="R1315" s="313"/>
      <c r="S1315" s="64"/>
      <c r="T1315" s="302"/>
      <c r="U1315"/>
      <c r="V1315"/>
      <c r="W1315"/>
      <c r="X1315"/>
      <c r="Y1315" s="275" t="s">
        <v>1351</v>
      </c>
      <c r="AA1315" s="313" t="s">
        <v>1351</v>
      </c>
      <c r="AB1315">
        <v>3326</v>
      </c>
      <c r="AC1315" t="s">
        <v>2861</v>
      </c>
      <c r="AD1315" s="313" t="s">
        <v>5645</v>
      </c>
    </row>
    <row r="1316" spans="2:30">
      <c r="B1316" s="26"/>
      <c r="C1316" s="63" t="s">
        <v>2123</v>
      </c>
      <c r="D1316" s="63" t="s">
        <v>301</v>
      </c>
      <c r="E1316" s="313">
        <v>3.09375</v>
      </c>
      <c r="F1316" s="313">
        <v>1.6875</v>
      </c>
      <c r="G1316" s="313">
        <v>1.5</v>
      </c>
      <c r="H1316" s="313">
        <v>6.09375</v>
      </c>
      <c r="I1316" s="313">
        <v>4.6875</v>
      </c>
      <c r="J1316" s="41" t="s">
        <v>318</v>
      </c>
      <c r="K1316" s="313">
        <v>26.574100000000001</v>
      </c>
      <c r="L1316" s="313">
        <v>17.395800000000001</v>
      </c>
      <c r="M1316" s="313">
        <v>12</v>
      </c>
      <c r="N1316" s="313">
        <v>3326</v>
      </c>
      <c r="O1316" s="41" t="s">
        <v>1351</v>
      </c>
      <c r="P1316">
        <v>42795</v>
      </c>
      <c r="Q1316" s="41"/>
      <c r="R1316" s="313"/>
      <c r="S1316" s="63"/>
      <c r="T1316" s="303"/>
      <c r="U1316"/>
      <c r="V1316"/>
      <c r="W1316"/>
      <c r="X1316"/>
      <c r="Y1316" s="275" t="s">
        <v>1351</v>
      </c>
      <c r="AA1316" s="313" t="s">
        <v>1351</v>
      </c>
      <c r="AB1316">
        <v>3326</v>
      </c>
      <c r="AC1316" t="s">
        <v>2861</v>
      </c>
      <c r="AD1316" s="313" t="s">
        <v>5645</v>
      </c>
    </row>
    <row r="1317" spans="2:30">
      <c r="B1317" s="26"/>
      <c r="C1317" s="64" t="s">
        <v>2520</v>
      </c>
      <c r="D1317" s="64" t="s">
        <v>301</v>
      </c>
      <c r="E1317" s="313">
        <v>2</v>
      </c>
      <c r="F1317" s="313">
        <v>1.5</v>
      </c>
      <c r="G1317" s="313">
        <v>1</v>
      </c>
      <c r="H1317" s="313">
        <v>4</v>
      </c>
      <c r="I1317" s="313">
        <v>3.5</v>
      </c>
      <c r="J1317" s="47" t="s">
        <v>318</v>
      </c>
      <c r="K1317" s="313">
        <v>12.375</v>
      </c>
      <c r="L1317" s="313">
        <v>7.25</v>
      </c>
      <c r="M1317" s="313">
        <v>6</v>
      </c>
      <c r="N1317" s="313">
        <v>3331</v>
      </c>
      <c r="O1317" s="47" t="s">
        <v>1338</v>
      </c>
      <c r="P1317">
        <v>44420</v>
      </c>
      <c r="Q1317" s="47"/>
      <c r="R1317" s="313"/>
      <c r="S1317" s="64"/>
      <c r="T1317" s="302"/>
      <c r="U1317"/>
      <c r="V1317"/>
      <c r="W1317"/>
      <c r="X1317"/>
      <c r="Y1317" s="275" t="s">
        <v>1338</v>
      </c>
      <c r="AA1317" s="313" t="s">
        <v>1338</v>
      </c>
      <c r="AB1317">
        <v>3331</v>
      </c>
      <c r="AC1317" t="s">
        <v>3574</v>
      </c>
      <c r="AD1317" s="313" t="s">
        <v>5658</v>
      </c>
    </row>
    <row r="1318" spans="2:30">
      <c r="B1318" s="26"/>
      <c r="C1318" s="63" t="s">
        <v>2390</v>
      </c>
      <c r="D1318" s="63" t="s">
        <v>2026</v>
      </c>
      <c r="E1318" s="313">
        <v>10</v>
      </c>
      <c r="F1318" s="313">
        <v>6.625</v>
      </c>
      <c r="G1318" s="313">
        <v>4.75</v>
      </c>
      <c r="H1318" s="313">
        <v>19.5</v>
      </c>
      <c r="I1318" s="313">
        <v>16.125</v>
      </c>
      <c r="J1318" s="41" t="s">
        <v>318</v>
      </c>
      <c r="K1318" s="313">
        <v>39</v>
      </c>
      <c r="L1318" s="313">
        <v>24.9358</v>
      </c>
      <c r="M1318" s="313">
        <v>4</v>
      </c>
      <c r="N1318" s="313">
        <v>3332</v>
      </c>
      <c r="O1318" s="41" t="s">
        <v>269</v>
      </c>
      <c r="P1318"/>
      <c r="Q1318" s="41"/>
      <c r="R1318" s="313"/>
      <c r="S1318" s="63"/>
      <c r="T1318" s="303"/>
      <c r="U1318"/>
      <c r="V1318"/>
      <c r="W1318"/>
      <c r="X1318"/>
      <c r="Y1318" s="275" t="s">
        <v>269</v>
      </c>
      <c r="AA1318" s="313" t="s">
        <v>269</v>
      </c>
      <c r="AB1318">
        <v>3332</v>
      </c>
      <c r="AC1318" t="s">
        <v>2861</v>
      </c>
      <c r="AD1318" s="313" t="s">
        <v>5645</v>
      </c>
    </row>
    <row r="1319" spans="2:30">
      <c r="B1319" s="26"/>
      <c r="C1319" s="64" t="s">
        <v>2486</v>
      </c>
      <c r="D1319" s="64" t="s">
        <v>301</v>
      </c>
      <c r="E1319" s="313">
        <v>16</v>
      </c>
      <c r="F1319" s="313">
        <v>9.625</v>
      </c>
      <c r="G1319" s="313">
        <v>4.125</v>
      </c>
      <c r="H1319" s="313">
        <v>24.25</v>
      </c>
      <c r="I1319" s="313">
        <v>17.875</v>
      </c>
      <c r="J1319" s="47" t="s">
        <v>318</v>
      </c>
      <c r="K1319" s="313">
        <v>38.284700000000001</v>
      </c>
      <c r="L1319" s="313">
        <v>25.564</v>
      </c>
      <c r="M1319" s="313">
        <v>2</v>
      </c>
      <c r="N1319" s="313">
        <v>3334</v>
      </c>
      <c r="O1319" s="47" t="s">
        <v>269</v>
      </c>
      <c r="P1319">
        <v>44305</v>
      </c>
      <c r="Q1319" s="47"/>
      <c r="R1319" s="313"/>
      <c r="S1319" s="64"/>
      <c r="T1319" s="302"/>
      <c r="U1319"/>
      <c r="V1319"/>
      <c r="W1319"/>
      <c r="X1319"/>
      <c r="Y1319" s="275" t="s">
        <v>269</v>
      </c>
      <c r="AA1319" s="313" t="s">
        <v>269</v>
      </c>
      <c r="AB1319">
        <v>3334</v>
      </c>
      <c r="AC1319" t="s">
        <v>2861</v>
      </c>
      <c r="AD1319" s="313" t="s">
        <v>5645</v>
      </c>
    </row>
    <row r="1320" spans="2:30">
      <c r="B1320" s="26"/>
      <c r="C1320" s="63" t="s">
        <v>2471</v>
      </c>
      <c r="D1320" s="63" t="s">
        <v>2025</v>
      </c>
      <c r="E1320" s="313">
        <v>16.159700000000001</v>
      </c>
      <c r="F1320" s="313">
        <v>9.7838999999999992</v>
      </c>
      <c r="G1320" s="313">
        <v>1</v>
      </c>
      <c r="H1320" s="313">
        <v>18.159700000000001</v>
      </c>
      <c r="I1320" s="313">
        <v>11.783899999999999</v>
      </c>
      <c r="J1320" s="41" t="s">
        <v>302</v>
      </c>
      <c r="K1320" s="313">
        <v>18.159700000000001</v>
      </c>
      <c r="L1320" s="313">
        <v>23.572399999999998</v>
      </c>
      <c r="M1320" s="313">
        <v>2</v>
      </c>
      <c r="N1320" s="313">
        <v>3334</v>
      </c>
      <c r="O1320" s="41" t="s">
        <v>1351</v>
      </c>
      <c r="P1320">
        <v>44266</v>
      </c>
      <c r="Q1320" s="41"/>
      <c r="R1320" s="313"/>
      <c r="S1320" s="63"/>
      <c r="T1320" s="303"/>
      <c r="U1320"/>
      <c r="V1320"/>
      <c r="W1320"/>
      <c r="X1320"/>
      <c r="Y1320" s="275" t="s">
        <v>1351</v>
      </c>
      <c r="AA1320" s="313" t="s">
        <v>1351</v>
      </c>
      <c r="AB1320">
        <v>3334</v>
      </c>
      <c r="AC1320" t="s">
        <v>2861</v>
      </c>
      <c r="AD1320" s="313" t="s">
        <v>5645</v>
      </c>
    </row>
    <row r="1321" spans="2:30">
      <c r="B1321" s="26"/>
      <c r="C1321" s="64" t="s">
        <v>2472</v>
      </c>
      <c r="D1321" s="64" t="s">
        <v>301</v>
      </c>
      <c r="E1321" s="313">
        <v>16</v>
      </c>
      <c r="F1321" s="313">
        <v>9.625</v>
      </c>
      <c r="G1321" s="313">
        <v>4.125</v>
      </c>
      <c r="H1321" s="313">
        <v>24.25</v>
      </c>
      <c r="I1321" s="313">
        <v>17.875</v>
      </c>
      <c r="J1321" s="47" t="s">
        <v>302</v>
      </c>
      <c r="K1321" s="313">
        <v>24.25</v>
      </c>
      <c r="L1321" s="313">
        <v>17.875</v>
      </c>
      <c r="M1321" s="313">
        <v>1</v>
      </c>
      <c r="N1321" s="313">
        <v>3334</v>
      </c>
      <c r="O1321" s="47" t="s">
        <v>1351</v>
      </c>
      <c r="P1321">
        <v>44266</v>
      </c>
      <c r="Q1321" s="47"/>
      <c r="R1321" s="313"/>
      <c r="S1321" s="64"/>
      <c r="T1321" s="302"/>
      <c r="U1321"/>
      <c r="V1321"/>
      <c r="W1321"/>
      <c r="X1321"/>
      <c r="Y1321" s="275" t="s">
        <v>1351</v>
      </c>
      <c r="AA1321" s="313" t="s">
        <v>1351</v>
      </c>
      <c r="AB1321">
        <v>3334</v>
      </c>
      <c r="AC1321" t="s">
        <v>2861</v>
      </c>
      <c r="AD1321" s="313" t="s">
        <v>5645</v>
      </c>
    </row>
    <row r="1322" spans="2:30">
      <c r="B1322" s="25"/>
      <c r="C1322" s="63" t="s">
        <v>2514</v>
      </c>
      <c r="D1322" s="63" t="s">
        <v>301</v>
      </c>
      <c r="E1322" s="313">
        <v>10</v>
      </c>
      <c r="F1322" s="313">
        <v>9.625</v>
      </c>
      <c r="G1322" s="313">
        <v>4.125</v>
      </c>
      <c r="H1322" s="313">
        <v>18.25</v>
      </c>
      <c r="I1322" s="313">
        <v>17.875</v>
      </c>
      <c r="J1322" s="41" t="s">
        <v>318</v>
      </c>
      <c r="K1322" s="313">
        <v>30.390699999999999</v>
      </c>
      <c r="L1322" s="313">
        <v>17.875</v>
      </c>
      <c r="M1322" s="313">
        <v>2</v>
      </c>
      <c r="N1322" s="313">
        <v>3336</v>
      </c>
      <c r="O1322" s="41" t="s">
        <v>2454</v>
      </c>
      <c r="P1322"/>
      <c r="Q1322" s="41"/>
      <c r="R1322" s="313"/>
      <c r="S1322" s="63"/>
      <c r="T1322" s="303"/>
      <c r="U1322"/>
      <c r="V1322"/>
      <c r="W1322"/>
      <c r="X1322"/>
      <c r="Y1322" s="275" t="s">
        <v>2454</v>
      </c>
      <c r="AA1322" s="313" t="s">
        <v>2802</v>
      </c>
      <c r="AB1322">
        <v>3336</v>
      </c>
      <c r="AC1322" t="s">
        <v>2861</v>
      </c>
      <c r="AD1322" s="313" t="s">
        <v>5645</v>
      </c>
    </row>
    <row r="1323" spans="2:30">
      <c r="B1323" s="25"/>
      <c r="C1323" s="64" t="s">
        <v>2233</v>
      </c>
      <c r="D1323" s="64" t="s">
        <v>2025</v>
      </c>
      <c r="E1323" s="313">
        <v>3.1875</v>
      </c>
      <c r="F1323" s="313">
        <v>3.1875</v>
      </c>
      <c r="G1323" s="313">
        <v>0.5625</v>
      </c>
      <c r="H1323" s="313">
        <v>4.3125</v>
      </c>
      <c r="I1323" s="313">
        <v>4.3125</v>
      </c>
      <c r="J1323" s="47" t="s">
        <v>302</v>
      </c>
      <c r="K1323" s="313">
        <v>37.969099999999997</v>
      </c>
      <c r="L1323" s="313">
        <v>25.3125</v>
      </c>
      <c r="M1323" s="313">
        <v>54</v>
      </c>
      <c r="N1323" s="313">
        <v>3340</v>
      </c>
      <c r="O1323" s="47" t="s">
        <v>269</v>
      </c>
      <c r="P1323">
        <v>42234</v>
      </c>
      <c r="Q1323" s="47"/>
      <c r="R1323" s="313"/>
      <c r="S1323" s="64"/>
      <c r="T1323" s="302"/>
      <c r="U1323"/>
      <c r="V1323"/>
      <c r="W1323"/>
      <c r="X1323"/>
      <c r="Y1323" s="275" t="s">
        <v>269</v>
      </c>
      <c r="AA1323" s="313" t="s">
        <v>269</v>
      </c>
      <c r="AB1323">
        <v>3340</v>
      </c>
      <c r="AC1323" t="s">
        <v>2899</v>
      </c>
      <c r="AD1323" s="313" t="s">
        <v>5649</v>
      </c>
    </row>
    <row r="1324" spans="2:30">
      <c r="B1324" s="25"/>
      <c r="C1324" s="63" t="s">
        <v>2194</v>
      </c>
      <c r="D1324" s="63" t="s">
        <v>2025</v>
      </c>
      <c r="E1324" s="313">
        <v>3.1875</v>
      </c>
      <c r="F1324" s="313">
        <v>3.1875</v>
      </c>
      <c r="G1324" s="313">
        <v>0.5625</v>
      </c>
      <c r="H1324" s="313">
        <v>4.3125</v>
      </c>
      <c r="I1324" s="313">
        <v>4.3125</v>
      </c>
      <c r="J1324" s="41"/>
      <c r="K1324" s="313">
        <v>12.9375</v>
      </c>
      <c r="L1324" s="313">
        <v>4.3125</v>
      </c>
      <c r="M1324" s="313">
        <v>3</v>
      </c>
      <c r="N1324" s="313">
        <v>3340</v>
      </c>
      <c r="O1324" s="41" t="s">
        <v>1338</v>
      </c>
      <c r="P1324">
        <v>42153</v>
      </c>
      <c r="Q1324" s="41"/>
      <c r="R1324" s="313"/>
      <c r="S1324" s="63"/>
      <c r="T1324" s="303"/>
      <c r="U1324"/>
      <c r="V1324"/>
      <c r="W1324"/>
      <c r="X1324"/>
      <c r="Y1324" s="275" t="s">
        <v>1338</v>
      </c>
      <c r="AA1324" s="313" t="s">
        <v>1338</v>
      </c>
      <c r="AB1324">
        <v>3340</v>
      </c>
      <c r="AC1324" t="s">
        <v>2899</v>
      </c>
      <c r="AD1324" s="313" t="s">
        <v>5649</v>
      </c>
    </row>
    <row r="1325" spans="2:30">
      <c r="B1325" s="26"/>
      <c r="C1325" s="64" t="s">
        <v>2195</v>
      </c>
      <c r="D1325" s="64" t="s">
        <v>301</v>
      </c>
      <c r="E1325" s="313">
        <v>3.0625</v>
      </c>
      <c r="F1325" s="313">
        <v>3.0625</v>
      </c>
      <c r="G1325" s="313">
        <v>0.5625</v>
      </c>
      <c r="H1325" s="313">
        <v>4.1875</v>
      </c>
      <c r="I1325" s="313">
        <v>4.1875</v>
      </c>
      <c r="J1325" s="47"/>
      <c r="K1325" s="313">
        <v>12.2811</v>
      </c>
      <c r="L1325" s="313">
        <v>8.1875</v>
      </c>
      <c r="M1325" s="313">
        <v>6</v>
      </c>
      <c r="N1325" s="313">
        <v>3340</v>
      </c>
      <c r="O1325" s="47" t="s">
        <v>1338</v>
      </c>
      <c r="P1325">
        <v>42234</v>
      </c>
      <c r="Q1325" s="47"/>
      <c r="R1325" s="313"/>
      <c r="S1325" s="64"/>
      <c r="T1325" s="302"/>
      <c r="U1325"/>
      <c r="V1325"/>
      <c r="W1325"/>
      <c r="X1325"/>
      <c r="Y1325" s="275" t="s">
        <v>1338</v>
      </c>
      <c r="AA1325" s="313" t="s">
        <v>1338</v>
      </c>
      <c r="AB1325">
        <v>3340</v>
      </c>
      <c r="AC1325" t="s">
        <v>2899</v>
      </c>
      <c r="AD1325" s="313" t="s">
        <v>5649</v>
      </c>
    </row>
    <row r="1326" spans="2:30">
      <c r="B1326" s="26"/>
      <c r="C1326" s="63" t="s">
        <v>2256</v>
      </c>
      <c r="D1326" s="63" t="s">
        <v>2025</v>
      </c>
      <c r="E1326" s="313">
        <v>11.3125</v>
      </c>
      <c r="F1326" s="313">
        <v>8.8125</v>
      </c>
      <c r="G1326" s="313">
        <v>2</v>
      </c>
      <c r="H1326" s="313">
        <v>15.3125</v>
      </c>
      <c r="I1326" s="313">
        <v>12.8125</v>
      </c>
      <c r="J1326" s="41" t="s">
        <v>302</v>
      </c>
      <c r="K1326" s="313">
        <v>30.625</v>
      </c>
      <c r="L1326" s="313">
        <v>25.625</v>
      </c>
      <c r="M1326" s="313">
        <v>4</v>
      </c>
      <c r="N1326" s="313">
        <v>3341</v>
      </c>
      <c r="O1326" s="41" t="s">
        <v>269</v>
      </c>
      <c r="P1326">
        <v>42389</v>
      </c>
      <c r="Q1326" s="41"/>
      <c r="R1326" s="313"/>
      <c r="S1326" s="63"/>
      <c r="T1326" s="303"/>
      <c r="U1326"/>
      <c r="V1326"/>
      <c r="W1326"/>
      <c r="X1326"/>
      <c r="Y1326" s="275" t="s">
        <v>269</v>
      </c>
      <c r="AA1326" s="313" t="s">
        <v>269</v>
      </c>
      <c r="AB1326">
        <v>3341</v>
      </c>
      <c r="AC1326" t="s">
        <v>2861</v>
      </c>
      <c r="AD1326" s="313" t="s">
        <v>5645</v>
      </c>
    </row>
    <row r="1327" spans="2:30">
      <c r="B1327" s="26"/>
      <c r="C1327" s="64" t="s">
        <v>2257</v>
      </c>
      <c r="D1327" s="64" t="s">
        <v>301</v>
      </c>
      <c r="E1327" s="313">
        <v>11.125</v>
      </c>
      <c r="F1327" s="313">
        <v>8.625</v>
      </c>
      <c r="G1327" s="313">
        <v>2.625</v>
      </c>
      <c r="H1327" s="313">
        <v>16.375</v>
      </c>
      <c r="I1327" s="313">
        <v>13.875</v>
      </c>
      <c r="J1327" s="47" t="s">
        <v>302</v>
      </c>
      <c r="K1327" s="313">
        <v>32.749600000000001</v>
      </c>
      <c r="L1327" s="313">
        <v>27.75</v>
      </c>
      <c r="M1327" s="313">
        <v>4</v>
      </c>
      <c r="N1327" s="313">
        <v>3341</v>
      </c>
      <c r="O1327" s="47" t="s">
        <v>269</v>
      </c>
      <c r="P1327">
        <v>42389</v>
      </c>
      <c r="Q1327" s="47"/>
      <c r="R1327" s="313"/>
      <c r="S1327" s="64"/>
      <c r="T1327" s="302"/>
      <c r="U1327"/>
      <c r="V1327"/>
      <c r="W1327"/>
      <c r="X1327"/>
      <c r="Y1327" s="275" t="s">
        <v>269</v>
      </c>
      <c r="AA1327" s="313" t="s">
        <v>269</v>
      </c>
      <c r="AB1327">
        <v>3341</v>
      </c>
      <c r="AC1327" t="s">
        <v>2861</v>
      </c>
      <c r="AD1327" s="313" t="s">
        <v>5645</v>
      </c>
    </row>
    <row r="1328" spans="2:30">
      <c r="B1328" s="26"/>
      <c r="C1328" s="63" t="s">
        <v>2266</v>
      </c>
      <c r="D1328" s="63" t="s">
        <v>2026</v>
      </c>
      <c r="E1328" s="313">
        <v>10.6875</v>
      </c>
      <c r="F1328" s="313">
        <v>7.6875</v>
      </c>
      <c r="G1328" s="313">
        <v>2.75</v>
      </c>
      <c r="H1328" s="313">
        <v>16.1875</v>
      </c>
      <c r="I1328" s="313">
        <v>13.1875</v>
      </c>
      <c r="J1328" s="41" t="s">
        <v>318</v>
      </c>
      <c r="K1328" s="313">
        <v>32.375</v>
      </c>
      <c r="L1328" s="313">
        <v>25.0624</v>
      </c>
      <c r="M1328" s="313">
        <v>4</v>
      </c>
      <c r="N1328" s="313">
        <v>3342</v>
      </c>
      <c r="O1328" s="41" t="s">
        <v>269</v>
      </c>
      <c r="P1328">
        <v>42394</v>
      </c>
      <c r="Q1328" s="41"/>
      <c r="R1328" s="313"/>
      <c r="S1328" s="63"/>
      <c r="T1328" s="303"/>
      <c r="U1328"/>
      <c r="V1328"/>
      <c r="W1328"/>
      <c r="X1328"/>
      <c r="Y1328" s="275" t="s">
        <v>269</v>
      </c>
      <c r="AA1328" s="313" t="s">
        <v>269</v>
      </c>
      <c r="AB1328">
        <v>3342</v>
      </c>
      <c r="AC1328" t="s">
        <v>2861</v>
      </c>
      <c r="AD1328" s="313" t="s">
        <v>5645</v>
      </c>
    </row>
    <row r="1329" spans="2:30">
      <c r="B1329" s="26"/>
      <c r="C1329" s="64" t="s">
        <v>2267</v>
      </c>
      <c r="D1329" s="64" t="s">
        <v>2026</v>
      </c>
      <c r="E1329" s="313">
        <v>11.25</v>
      </c>
      <c r="F1329" s="313">
        <v>6.9375</v>
      </c>
      <c r="G1329" s="313">
        <v>4.5625</v>
      </c>
      <c r="H1329" s="313">
        <v>20.375</v>
      </c>
      <c r="I1329" s="313">
        <v>16.0625</v>
      </c>
      <c r="J1329" s="47" t="s">
        <v>318</v>
      </c>
      <c r="K1329" s="313">
        <v>34.750399999999999</v>
      </c>
      <c r="L1329" s="313">
        <v>26.1356</v>
      </c>
      <c r="M1329" s="313">
        <v>4</v>
      </c>
      <c r="N1329" s="313">
        <v>3343</v>
      </c>
      <c r="O1329" s="47" t="s">
        <v>269</v>
      </c>
      <c r="P1329">
        <v>42394</v>
      </c>
      <c r="Q1329" s="47"/>
      <c r="R1329" s="313"/>
      <c r="S1329" s="64"/>
      <c r="T1329" s="302"/>
      <c r="U1329"/>
      <c r="V1329"/>
      <c r="W1329"/>
      <c r="X1329"/>
      <c r="Y1329" s="275" t="s">
        <v>269</v>
      </c>
      <c r="AA1329" s="313" t="s">
        <v>269</v>
      </c>
      <c r="AB1329">
        <v>3343</v>
      </c>
      <c r="AC1329" t="s">
        <v>2861</v>
      </c>
      <c r="AD1329" s="313" t="s">
        <v>5645</v>
      </c>
    </row>
    <row r="1330" spans="2:30">
      <c r="B1330" s="26"/>
      <c r="C1330" s="63" t="s">
        <v>1474</v>
      </c>
      <c r="D1330" s="63" t="s">
        <v>2025</v>
      </c>
      <c r="E1330" s="313">
        <v>2.4375</v>
      </c>
      <c r="F1330" s="313">
        <v>2.1875</v>
      </c>
      <c r="G1330" s="313">
        <v>0.5625</v>
      </c>
      <c r="H1330" s="313">
        <v>3.5625</v>
      </c>
      <c r="I1330" s="313">
        <v>3.3125</v>
      </c>
      <c r="J1330" s="41" t="s">
        <v>302</v>
      </c>
      <c r="K1330" s="313">
        <v>37.402799999999999</v>
      </c>
      <c r="L1330" s="313">
        <v>27.347200000000001</v>
      </c>
      <c r="M1330" s="313">
        <v>80</v>
      </c>
      <c r="N1330" s="313">
        <v>3217</v>
      </c>
      <c r="O1330" s="41" t="s">
        <v>269</v>
      </c>
      <c r="P1330"/>
      <c r="Q1330" s="41"/>
      <c r="R1330" s="313"/>
      <c r="S1330" s="63"/>
      <c r="T1330" s="303"/>
      <c r="U1330"/>
      <c r="V1330"/>
      <c r="W1330"/>
      <c r="X1330"/>
      <c r="Y1330" s="275" t="s">
        <v>269</v>
      </c>
      <c r="AA1330" s="313" t="s">
        <v>269</v>
      </c>
      <c r="AD1330" s="313"/>
    </row>
    <row r="1331" spans="2:30">
      <c r="B1331" s="26"/>
      <c r="C1331" s="64" t="s">
        <v>1475</v>
      </c>
      <c r="D1331" s="64" t="s">
        <v>2026</v>
      </c>
      <c r="E1331" s="313">
        <v>2.3125</v>
      </c>
      <c r="F1331" s="313">
        <v>2.0625</v>
      </c>
      <c r="G1331" s="313">
        <v>0.75</v>
      </c>
      <c r="H1331" s="313">
        <v>3.8125</v>
      </c>
      <c r="I1331" s="313">
        <v>3.5625</v>
      </c>
      <c r="J1331" s="47" t="s">
        <v>302</v>
      </c>
      <c r="K1331" s="313">
        <v>36.875</v>
      </c>
      <c r="L1331" s="313">
        <v>26.652799999999999</v>
      </c>
      <c r="M1331" s="313">
        <v>63</v>
      </c>
      <c r="N1331" s="313">
        <v>3217</v>
      </c>
      <c r="O1331" s="47" t="s">
        <v>269</v>
      </c>
      <c r="P1331"/>
      <c r="Q1331" s="47"/>
      <c r="R1331" s="313"/>
      <c r="S1331" s="64"/>
      <c r="T1331" s="302"/>
      <c r="U1331"/>
      <c r="V1331"/>
      <c r="W1331"/>
      <c r="X1331"/>
      <c r="Y1331" s="275" t="s">
        <v>269</v>
      </c>
      <c r="AA1331" s="313" t="s">
        <v>269</v>
      </c>
      <c r="AD1331" s="313"/>
    </row>
    <row r="1332" spans="2:30">
      <c r="B1332" s="26"/>
      <c r="C1332" s="63" t="s">
        <v>1476</v>
      </c>
      <c r="D1332" s="63" t="s">
        <v>2025</v>
      </c>
      <c r="E1332" s="313">
        <v>3.5</v>
      </c>
      <c r="F1332" s="313">
        <v>3.25</v>
      </c>
      <c r="G1332" s="313">
        <v>0.625</v>
      </c>
      <c r="H1332" s="313">
        <v>4.75</v>
      </c>
      <c r="I1332" s="313">
        <v>4.5</v>
      </c>
      <c r="J1332" s="41" t="s">
        <v>302</v>
      </c>
      <c r="K1332" s="313">
        <v>39.569499999999998</v>
      </c>
      <c r="L1332" s="313">
        <v>23.340199999999999</v>
      </c>
      <c r="M1332" s="313">
        <v>40</v>
      </c>
      <c r="N1332" s="313">
        <v>3219</v>
      </c>
      <c r="O1332" s="41" t="s">
        <v>269</v>
      </c>
      <c r="P1332"/>
      <c r="Q1332" s="41"/>
      <c r="R1332" s="313"/>
      <c r="S1332" s="63"/>
      <c r="T1332" s="303"/>
      <c r="U1332"/>
      <c r="V1332"/>
      <c r="W1332"/>
      <c r="X1332"/>
      <c r="Y1332" s="275" t="s">
        <v>269</v>
      </c>
      <c r="AA1332" s="313" t="s">
        <v>269</v>
      </c>
      <c r="AD1332" s="313"/>
    </row>
    <row r="1333" spans="2:30">
      <c r="B1333" s="26"/>
      <c r="C1333" s="64" t="s">
        <v>1477</v>
      </c>
      <c r="D1333" s="64" t="s">
        <v>2026</v>
      </c>
      <c r="E1333" s="313">
        <v>3.375</v>
      </c>
      <c r="F1333" s="313">
        <v>3.125</v>
      </c>
      <c r="G1333" s="313">
        <v>1.125</v>
      </c>
      <c r="H1333" s="313">
        <v>5.625</v>
      </c>
      <c r="I1333" s="313">
        <v>5.375</v>
      </c>
      <c r="J1333" s="47" t="s">
        <v>302</v>
      </c>
      <c r="K1333" s="313">
        <v>34.875</v>
      </c>
      <c r="L1333" s="313">
        <v>27.75</v>
      </c>
      <c r="M1333" s="313">
        <v>30</v>
      </c>
      <c r="N1333" s="313">
        <v>3219</v>
      </c>
      <c r="O1333" s="47" t="s">
        <v>269</v>
      </c>
      <c r="P1333"/>
      <c r="Q1333" s="47"/>
      <c r="R1333" s="313"/>
      <c r="S1333" s="64"/>
      <c r="T1333" s="302"/>
      <c r="U1333"/>
      <c r="V1333"/>
      <c r="W1333"/>
      <c r="X1333"/>
      <c r="Y1333" s="275" t="s">
        <v>269</v>
      </c>
      <c r="AA1333" s="313" t="s">
        <v>269</v>
      </c>
      <c r="AD1333" s="313"/>
    </row>
    <row r="1334" spans="2:30">
      <c r="B1334" s="26"/>
      <c r="C1334" s="63" t="s">
        <v>2268</v>
      </c>
      <c r="D1334" s="63" t="s">
        <v>2025</v>
      </c>
      <c r="E1334" s="313">
        <v>10.375</v>
      </c>
      <c r="F1334" s="313">
        <v>4.125</v>
      </c>
      <c r="G1334" s="313">
        <v>1.5</v>
      </c>
      <c r="H1334" s="313">
        <v>13.375</v>
      </c>
      <c r="I1334" s="313">
        <v>7.125</v>
      </c>
      <c r="J1334" s="41"/>
      <c r="K1334" s="313">
        <v>7.125</v>
      </c>
      <c r="L1334" s="313">
        <v>13.375</v>
      </c>
      <c r="M1334" s="313">
        <v>1</v>
      </c>
      <c r="N1334" s="313">
        <v>3349</v>
      </c>
      <c r="O1334" s="41" t="s">
        <v>1338</v>
      </c>
      <c r="P1334">
        <v>42394</v>
      </c>
      <c r="Q1334" s="41"/>
      <c r="R1334" s="313"/>
      <c r="S1334" s="63"/>
      <c r="T1334" s="303"/>
      <c r="U1334"/>
      <c r="V1334"/>
      <c r="W1334"/>
      <c r="X1334"/>
      <c r="Y1334" s="275" t="s">
        <v>1338</v>
      </c>
      <c r="AA1334" s="313" t="s">
        <v>1338</v>
      </c>
      <c r="AB1334">
        <v>3349</v>
      </c>
      <c r="AC1334" t="s">
        <v>2861</v>
      </c>
      <c r="AD1334" s="313" t="s">
        <v>5645</v>
      </c>
    </row>
    <row r="1335" spans="2:30">
      <c r="B1335" s="26"/>
      <c r="C1335" s="64" t="s">
        <v>2269</v>
      </c>
      <c r="D1335" s="64" t="s">
        <v>2026</v>
      </c>
      <c r="E1335" s="313">
        <v>10.25</v>
      </c>
      <c r="F1335" s="313">
        <v>4</v>
      </c>
      <c r="G1335" s="313">
        <v>2.4375</v>
      </c>
      <c r="H1335" s="313">
        <v>15.125</v>
      </c>
      <c r="I1335" s="313">
        <v>8.875</v>
      </c>
      <c r="J1335" s="47"/>
      <c r="K1335" s="313">
        <v>8.875</v>
      </c>
      <c r="L1335" s="313">
        <v>15.125</v>
      </c>
      <c r="M1335" s="313">
        <v>1</v>
      </c>
      <c r="N1335" s="313">
        <v>3349</v>
      </c>
      <c r="O1335" s="47" t="s">
        <v>1338</v>
      </c>
      <c r="P1335">
        <v>42394</v>
      </c>
      <c r="Q1335" s="47"/>
      <c r="R1335" s="313"/>
      <c r="S1335" s="64"/>
      <c r="T1335" s="302"/>
      <c r="U1335"/>
      <c r="V1335"/>
      <c r="W1335"/>
      <c r="X1335"/>
      <c r="Y1335" s="275" t="s">
        <v>1338</v>
      </c>
      <c r="AA1335" s="313" t="s">
        <v>1338</v>
      </c>
      <c r="AB1335">
        <v>3349</v>
      </c>
      <c r="AC1335" t="s">
        <v>2861</v>
      </c>
      <c r="AD1335" s="313" t="s">
        <v>5645</v>
      </c>
    </row>
    <row r="1336" spans="2:30">
      <c r="B1336" s="26"/>
      <c r="C1336" s="63" t="s">
        <v>2262</v>
      </c>
      <c r="D1336" s="63" t="s">
        <v>301</v>
      </c>
      <c r="E1336" s="313">
        <v>7.875</v>
      </c>
      <c r="F1336" s="313">
        <v>5.9375</v>
      </c>
      <c r="G1336" s="313">
        <v>1.1875</v>
      </c>
      <c r="H1336" s="313">
        <v>10.25</v>
      </c>
      <c r="I1336" s="313">
        <v>8.3125</v>
      </c>
      <c r="J1336" s="41" t="s">
        <v>302</v>
      </c>
      <c r="K1336" s="313">
        <v>30.750399999999999</v>
      </c>
      <c r="L1336" s="313">
        <v>24.9375</v>
      </c>
      <c r="M1336" s="313">
        <v>9</v>
      </c>
      <c r="N1336" s="313">
        <v>3356</v>
      </c>
      <c r="O1336" s="41" t="s">
        <v>269</v>
      </c>
      <c r="P1336">
        <v>42389</v>
      </c>
      <c r="Q1336" s="41"/>
      <c r="R1336" s="313"/>
      <c r="S1336" s="63"/>
      <c r="T1336" s="303"/>
      <c r="U1336"/>
      <c r="V1336"/>
      <c r="W1336"/>
      <c r="X1336"/>
      <c r="Y1336" s="275" t="s">
        <v>269</v>
      </c>
      <c r="AA1336" s="313" t="s">
        <v>269</v>
      </c>
      <c r="AB1336">
        <v>3356</v>
      </c>
      <c r="AC1336" t="s">
        <v>2861</v>
      </c>
      <c r="AD1336" s="313" t="s">
        <v>5645</v>
      </c>
    </row>
    <row r="1337" spans="2:30">
      <c r="B1337" s="26"/>
      <c r="C1337" s="64" t="s">
        <v>2100</v>
      </c>
      <c r="D1337" s="64" t="s">
        <v>301</v>
      </c>
      <c r="E1337" s="313">
        <v>6.6875</v>
      </c>
      <c r="F1337" s="313">
        <v>7.125</v>
      </c>
      <c r="G1337" s="313">
        <v>4.4375</v>
      </c>
      <c r="H1337" s="313">
        <v>15.5625</v>
      </c>
      <c r="I1337" s="313">
        <v>16</v>
      </c>
      <c r="J1337" s="47" t="s">
        <v>318</v>
      </c>
      <c r="K1337" s="313">
        <v>32.0002</v>
      </c>
      <c r="L1337" s="313">
        <v>26.8749</v>
      </c>
      <c r="M1337" s="313">
        <v>4</v>
      </c>
      <c r="N1337" s="313">
        <v>3360</v>
      </c>
      <c r="O1337" s="47" t="s">
        <v>1482</v>
      </c>
      <c r="P1337">
        <v>41928</v>
      </c>
      <c r="Q1337" s="47"/>
      <c r="R1337" s="313"/>
      <c r="S1337" s="64"/>
      <c r="T1337" s="302"/>
      <c r="U1337"/>
      <c r="V1337"/>
      <c r="W1337"/>
      <c r="X1337"/>
      <c r="Y1337" s="275" t="s">
        <v>1482</v>
      </c>
      <c r="AA1337" s="313" t="s">
        <v>2801</v>
      </c>
      <c r="AB1337">
        <v>3360</v>
      </c>
      <c r="AC1337" t="s">
        <v>2861</v>
      </c>
      <c r="AD1337" s="313" t="s">
        <v>5645</v>
      </c>
    </row>
    <row r="1338" spans="2:30">
      <c r="B1338" s="26"/>
      <c r="C1338" s="63" t="s">
        <v>2455</v>
      </c>
      <c r="D1338" s="63" t="s">
        <v>301</v>
      </c>
      <c r="E1338" s="313">
        <v>7.125</v>
      </c>
      <c r="F1338" s="313">
        <v>5.6875</v>
      </c>
      <c r="G1338" s="313">
        <v>4</v>
      </c>
      <c r="H1338" s="313">
        <v>15.125</v>
      </c>
      <c r="I1338" s="313">
        <v>13.6875</v>
      </c>
      <c r="J1338" s="41" t="s">
        <v>318</v>
      </c>
      <c r="K1338" s="313">
        <v>30.25</v>
      </c>
      <c r="L1338" s="313">
        <v>23.5625</v>
      </c>
      <c r="M1338" s="313">
        <v>4</v>
      </c>
      <c r="N1338" s="313">
        <v>3362</v>
      </c>
      <c r="O1338" s="41" t="s">
        <v>2454</v>
      </c>
      <c r="P1338">
        <v>44063</v>
      </c>
      <c r="Q1338" s="41"/>
      <c r="R1338" s="313"/>
      <c r="S1338" s="63"/>
      <c r="T1338" s="303"/>
      <c r="U1338"/>
      <c r="V1338"/>
      <c r="W1338"/>
      <c r="X1338"/>
      <c r="Y1338" s="275" t="s">
        <v>2454</v>
      </c>
      <c r="AA1338" s="313" t="s">
        <v>2802</v>
      </c>
      <c r="AB1338">
        <v>3362</v>
      </c>
      <c r="AC1338" t="s">
        <v>2861</v>
      </c>
      <c r="AD1338" s="313" t="s">
        <v>5645</v>
      </c>
    </row>
    <row r="1339" spans="2:30">
      <c r="B1339" s="26"/>
      <c r="C1339" s="64" t="s">
        <v>282</v>
      </c>
      <c r="D1339" s="64" t="s">
        <v>2025</v>
      </c>
      <c r="E1339" s="313">
        <v>3.625</v>
      </c>
      <c r="F1339" s="313">
        <v>3.625</v>
      </c>
      <c r="G1339" s="313">
        <v>0.5</v>
      </c>
      <c r="H1339" s="313">
        <v>4.625</v>
      </c>
      <c r="I1339" s="313">
        <v>4.625</v>
      </c>
      <c r="J1339" s="47" t="s">
        <v>318</v>
      </c>
      <c r="K1339" s="313">
        <v>15</v>
      </c>
      <c r="L1339" s="313">
        <v>9.625</v>
      </c>
      <c r="M1339" s="313">
        <v>6</v>
      </c>
      <c r="N1339" s="313">
        <v>3375</v>
      </c>
      <c r="O1339" s="47" t="s">
        <v>1351</v>
      </c>
      <c r="P1339">
        <v>41739</v>
      </c>
      <c r="Q1339" s="47"/>
      <c r="R1339" s="313"/>
      <c r="S1339" s="64"/>
      <c r="T1339" s="302"/>
      <c r="U1339"/>
      <c r="V1339"/>
      <c r="W1339"/>
      <c r="X1339"/>
      <c r="Y1339" s="275" t="s">
        <v>1351</v>
      </c>
      <c r="AA1339" s="313" t="s">
        <v>1351</v>
      </c>
      <c r="AB1339">
        <v>3375</v>
      </c>
      <c r="AD1339" s="313"/>
    </row>
    <row r="1340" spans="2:30">
      <c r="B1340" s="26"/>
      <c r="C1340" s="63" t="s">
        <v>283</v>
      </c>
      <c r="D1340" s="63" t="s">
        <v>301</v>
      </c>
      <c r="E1340" s="313">
        <v>3.5</v>
      </c>
      <c r="F1340" s="313">
        <v>3.5</v>
      </c>
      <c r="G1340" s="313">
        <v>0.75</v>
      </c>
      <c r="H1340" s="313">
        <v>5</v>
      </c>
      <c r="I1340" s="313">
        <v>5</v>
      </c>
      <c r="J1340" s="41" t="s">
        <v>318</v>
      </c>
      <c r="K1340" s="313">
        <v>15</v>
      </c>
      <c r="L1340" s="313">
        <v>9.625</v>
      </c>
      <c r="M1340" s="313">
        <v>6</v>
      </c>
      <c r="N1340" s="313">
        <v>3375</v>
      </c>
      <c r="O1340" s="41" t="s">
        <v>1351</v>
      </c>
      <c r="P1340">
        <v>41739</v>
      </c>
      <c r="Q1340" s="41"/>
      <c r="R1340" s="313"/>
      <c r="S1340" s="63"/>
      <c r="T1340" s="303"/>
      <c r="U1340"/>
      <c r="V1340"/>
      <c r="W1340"/>
      <c r="X1340"/>
      <c r="Y1340" s="275" t="s">
        <v>1351</v>
      </c>
      <c r="AA1340" s="313" t="s">
        <v>1351</v>
      </c>
      <c r="AB1340">
        <v>3375</v>
      </c>
      <c r="AD1340" s="313"/>
    </row>
    <row r="1341" spans="2:30">
      <c r="B1341" s="26"/>
      <c r="C1341" s="64" t="s">
        <v>2323</v>
      </c>
      <c r="D1341" s="64" t="s">
        <v>301</v>
      </c>
      <c r="E1341" s="313">
        <v>4.75</v>
      </c>
      <c r="F1341" s="313">
        <v>2.75</v>
      </c>
      <c r="G1341" s="313">
        <v>1.625</v>
      </c>
      <c r="H1341" s="313">
        <v>8</v>
      </c>
      <c r="I1341" s="313">
        <v>6</v>
      </c>
      <c r="J1341" s="47" t="s">
        <v>318</v>
      </c>
      <c r="K1341" s="313">
        <v>8</v>
      </c>
      <c r="L1341" s="313">
        <v>11.378</v>
      </c>
      <c r="M1341" s="313">
        <v>2</v>
      </c>
      <c r="N1341" s="313">
        <v>3382</v>
      </c>
      <c r="O1341" s="47" t="s">
        <v>1338</v>
      </c>
      <c r="P1341">
        <v>42622</v>
      </c>
      <c r="Q1341" s="47"/>
      <c r="R1341" s="313"/>
      <c r="S1341" s="64"/>
      <c r="T1341" s="302"/>
      <c r="U1341"/>
      <c r="V1341"/>
      <c r="W1341"/>
      <c r="X1341"/>
      <c r="Y1341" s="275" t="s">
        <v>1338</v>
      </c>
      <c r="AA1341" s="313" t="s">
        <v>1338</v>
      </c>
      <c r="AB1341">
        <v>3382</v>
      </c>
      <c r="AC1341" t="s">
        <v>4119</v>
      </c>
      <c r="AD1341" s="313" t="s">
        <v>5660</v>
      </c>
    </row>
    <row r="1342" spans="2:30">
      <c r="B1342" s="26"/>
      <c r="C1342" s="63" t="s">
        <v>1071</v>
      </c>
      <c r="D1342" s="63" t="s">
        <v>301</v>
      </c>
      <c r="E1342" s="313">
        <v>6.25</v>
      </c>
      <c r="F1342" s="313">
        <v>6.25</v>
      </c>
      <c r="G1342" s="313">
        <v>1.25</v>
      </c>
      <c r="H1342" s="313">
        <v>8.75</v>
      </c>
      <c r="I1342" s="313">
        <v>8.75</v>
      </c>
      <c r="J1342" s="41" t="s">
        <v>318</v>
      </c>
      <c r="K1342" s="313">
        <v>26.25</v>
      </c>
      <c r="L1342" s="313">
        <v>17.75</v>
      </c>
      <c r="M1342" s="313">
        <v>6</v>
      </c>
      <c r="N1342" s="313">
        <v>3384</v>
      </c>
      <c r="O1342" s="41" t="s">
        <v>1351</v>
      </c>
      <c r="P1342">
        <v>41592</v>
      </c>
      <c r="Q1342" s="41"/>
      <c r="R1342" s="313"/>
      <c r="S1342" s="63"/>
      <c r="T1342" s="303"/>
      <c r="U1342"/>
      <c r="V1342"/>
      <c r="W1342"/>
      <c r="X1342"/>
      <c r="Y1342" s="275" t="s">
        <v>1351</v>
      </c>
      <c r="AA1342" s="313" t="s">
        <v>1351</v>
      </c>
      <c r="AB1342">
        <v>3384</v>
      </c>
      <c r="AD1342" s="313"/>
    </row>
    <row r="1343" spans="2:30">
      <c r="B1343" s="26"/>
      <c r="C1343" s="64" t="s">
        <v>2494</v>
      </c>
      <c r="D1343" s="64" t="s">
        <v>2025</v>
      </c>
      <c r="E1343" s="313">
        <v>6.4379999999999997</v>
      </c>
      <c r="F1343" s="313">
        <v>6.4379999999999997</v>
      </c>
      <c r="G1343" s="313">
        <v>1.25</v>
      </c>
      <c r="H1343" s="313">
        <v>8.9379999999999988</v>
      </c>
      <c r="I1343" s="313">
        <v>8.9379999999999988</v>
      </c>
      <c r="J1343" s="47"/>
      <c r="K1343" s="313">
        <v>8.9379999999999988</v>
      </c>
      <c r="L1343" s="313">
        <v>8.9379999999999988</v>
      </c>
      <c r="M1343" s="313">
        <v>1</v>
      </c>
      <c r="N1343" s="313">
        <v>3384</v>
      </c>
      <c r="O1343" s="47" t="s">
        <v>1338</v>
      </c>
      <c r="P1343">
        <v>44328</v>
      </c>
      <c r="Q1343" s="47"/>
      <c r="R1343" s="313"/>
      <c r="S1343" s="64"/>
      <c r="T1343" s="302"/>
      <c r="U1343"/>
      <c r="V1343"/>
      <c r="W1343"/>
      <c r="X1343"/>
      <c r="Y1343" s="275" t="s">
        <v>1338</v>
      </c>
      <c r="AA1343" s="313" t="s">
        <v>1338</v>
      </c>
      <c r="AB1343">
        <v>3384</v>
      </c>
      <c r="AD1343" s="313"/>
    </row>
    <row r="1344" spans="2:30">
      <c r="B1344" s="26"/>
      <c r="C1344" s="63" t="s">
        <v>2495</v>
      </c>
      <c r="D1344" s="63" t="s">
        <v>301</v>
      </c>
      <c r="E1344" s="313">
        <v>6.25</v>
      </c>
      <c r="F1344" s="313">
        <v>6.25</v>
      </c>
      <c r="G1344" s="313">
        <v>1.25</v>
      </c>
      <c r="H1344" s="313">
        <v>8.75</v>
      </c>
      <c r="I1344" s="313">
        <v>8.75</v>
      </c>
      <c r="J1344" s="41"/>
      <c r="K1344" s="313">
        <v>8.75</v>
      </c>
      <c r="L1344" s="313">
        <v>8.75</v>
      </c>
      <c r="M1344" s="313">
        <v>1</v>
      </c>
      <c r="N1344" s="313">
        <v>3384</v>
      </c>
      <c r="O1344" s="41" t="s">
        <v>1338</v>
      </c>
      <c r="P1344">
        <v>44328</v>
      </c>
      <c r="Q1344" s="285"/>
      <c r="R1344" s="313"/>
      <c r="S1344" s="63"/>
      <c r="T1344" s="303"/>
      <c r="U1344"/>
      <c r="V1344"/>
      <c r="W1344"/>
      <c r="X1344"/>
      <c r="Y1344" s="275" t="s">
        <v>1338</v>
      </c>
      <c r="AA1344" s="313" t="s">
        <v>1338</v>
      </c>
      <c r="AB1344">
        <v>3384</v>
      </c>
      <c r="AD1344" s="313"/>
    </row>
    <row r="1345" spans="2:30">
      <c r="B1345" s="26"/>
      <c r="C1345" s="64" t="s">
        <v>2050</v>
      </c>
      <c r="D1345" s="64" t="s">
        <v>306</v>
      </c>
      <c r="E1345" s="313">
        <v>2.5</v>
      </c>
      <c r="F1345" s="313">
        <v>1.97</v>
      </c>
      <c r="G1345" s="313">
        <v>1</v>
      </c>
      <c r="H1345" s="313">
        <v>4.5</v>
      </c>
      <c r="I1345" s="313">
        <v>3.9699999999999998</v>
      </c>
      <c r="J1345" s="47" t="s">
        <v>302</v>
      </c>
      <c r="K1345" s="313">
        <v>31.888999999999999</v>
      </c>
      <c r="L1345" s="313">
        <v>28.082000000000001</v>
      </c>
      <c r="M1345" s="313">
        <v>49</v>
      </c>
      <c r="N1345" s="313">
        <v>3392</v>
      </c>
      <c r="O1345" s="47" t="s">
        <v>269</v>
      </c>
      <c r="P1345">
        <v>44154</v>
      </c>
      <c r="Q1345" s="286"/>
      <c r="R1345" s="313"/>
      <c r="S1345" s="64"/>
      <c r="T1345" s="302"/>
      <c r="U1345"/>
      <c r="V1345"/>
      <c r="W1345"/>
      <c r="X1345"/>
      <c r="Y1345" s="275" t="s">
        <v>269</v>
      </c>
      <c r="AA1345" s="313" t="s">
        <v>269</v>
      </c>
      <c r="AB1345">
        <v>3392</v>
      </c>
      <c r="AC1345" t="s">
        <v>2861</v>
      </c>
      <c r="AD1345" s="313" t="s">
        <v>5645</v>
      </c>
    </row>
    <row r="1346" spans="2:30">
      <c r="B1346" s="26"/>
      <c r="C1346" s="63" t="s">
        <v>2051</v>
      </c>
      <c r="D1346" s="63" t="s">
        <v>301</v>
      </c>
      <c r="E1346" s="313">
        <v>2.3593999999999999</v>
      </c>
      <c r="F1346" s="313">
        <v>1.8293999999999999</v>
      </c>
      <c r="G1346" s="313">
        <v>1.6875</v>
      </c>
      <c r="H1346" s="313">
        <v>5.7343999999999999</v>
      </c>
      <c r="I1346" s="313">
        <v>5.2043999999999997</v>
      </c>
      <c r="J1346" s="41" t="s">
        <v>302</v>
      </c>
      <c r="K1346" s="313">
        <v>45.875</v>
      </c>
      <c r="L1346" s="313">
        <v>26.021899999999999</v>
      </c>
      <c r="M1346" s="313">
        <v>40</v>
      </c>
      <c r="N1346" s="313">
        <v>3392</v>
      </c>
      <c r="O1346" s="41" t="s">
        <v>269</v>
      </c>
      <c r="P1346">
        <v>44154</v>
      </c>
      <c r="Q1346" s="285"/>
      <c r="R1346" s="313"/>
      <c r="S1346" s="63"/>
      <c r="T1346" s="303"/>
      <c r="U1346"/>
      <c r="V1346"/>
      <c r="W1346"/>
      <c r="X1346"/>
      <c r="Y1346" s="275" t="s">
        <v>269</v>
      </c>
      <c r="AA1346" s="313" t="s">
        <v>269</v>
      </c>
      <c r="AB1346">
        <v>3392</v>
      </c>
      <c r="AC1346" t="s">
        <v>2861</v>
      </c>
      <c r="AD1346" s="313" t="s">
        <v>5645</v>
      </c>
    </row>
    <row r="1347" spans="2:30">
      <c r="B1347" s="26"/>
      <c r="C1347" s="64" t="s">
        <v>2190</v>
      </c>
      <c r="D1347" s="64" t="s">
        <v>2025</v>
      </c>
      <c r="E1347" s="313">
        <v>2.5</v>
      </c>
      <c r="F1347" s="313">
        <v>1.97</v>
      </c>
      <c r="G1347" s="313">
        <v>1</v>
      </c>
      <c r="H1347" s="313">
        <v>4.5</v>
      </c>
      <c r="I1347" s="313">
        <v>3.9699999999999998</v>
      </c>
      <c r="J1347" s="47"/>
      <c r="K1347" s="313">
        <v>13.5</v>
      </c>
      <c r="L1347" s="313">
        <v>7.94</v>
      </c>
      <c r="M1347" s="313">
        <v>6</v>
      </c>
      <c r="N1347" s="313">
        <v>3392</v>
      </c>
      <c r="O1347" s="47" t="s">
        <v>1338</v>
      </c>
      <c r="P1347">
        <v>42118</v>
      </c>
      <c r="Q1347" s="286"/>
      <c r="R1347" s="313"/>
      <c r="S1347" s="64"/>
      <c r="T1347" s="302"/>
      <c r="U1347"/>
      <c r="V1347"/>
      <c r="W1347"/>
      <c r="X1347"/>
      <c r="Y1347" s="275" t="s">
        <v>1338</v>
      </c>
      <c r="AA1347" s="313" t="s">
        <v>1338</v>
      </c>
      <c r="AB1347">
        <v>3392</v>
      </c>
      <c r="AC1347" t="s">
        <v>2861</v>
      </c>
      <c r="AD1347" s="313" t="s">
        <v>5645</v>
      </c>
    </row>
    <row r="1348" spans="2:30">
      <c r="B1348" s="26"/>
      <c r="C1348" s="63" t="s">
        <v>2191</v>
      </c>
      <c r="D1348" s="63" t="s">
        <v>301</v>
      </c>
      <c r="E1348" s="313">
        <v>2.3593999999999999</v>
      </c>
      <c r="F1348" s="313">
        <v>1.8293999999999999</v>
      </c>
      <c r="G1348" s="313">
        <v>1.6875</v>
      </c>
      <c r="H1348" s="313">
        <v>5.7343999999999999</v>
      </c>
      <c r="I1348" s="313">
        <v>5.2043999999999997</v>
      </c>
      <c r="J1348" s="41"/>
      <c r="K1348" s="313">
        <v>11.468999999999999</v>
      </c>
      <c r="L1348" s="313">
        <v>10.409000000000001</v>
      </c>
      <c r="M1348" s="313">
        <v>4</v>
      </c>
      <c r="N1348" s="313">
        <v>3392</v>
      </c>
      <c r="O1348" s="41" t="s">
        <v>1338</v>
      </c>
      <c r="P1348">
        <v>42118</v>
      </c>
      <c r="Q1348" s="285"/>
      <c r="R1348" s="313"/>
      <c r="S1348" s="63"/>
      <c r="T1348" s="303"/>
      <c r="U1348"/>
      <c r="V1348"/>
      <c r="W1348"/>
      <c r="X1348"/>
      <c r="Y1348" s="275" t="s">
        <v>1338</v>
      </c>
      <c r="AA1348" s="313" t="s">
        <v>1338</v>
      </c>
      <c r="AB1348">
        <v>3392</v>
      </c>
      <c r="AC1348" t="s">
        <v>2861</v>
      </c>
      <c r="AD1348" s="313" t="s">
        <v>5645</v>
      </c>
    </row>
    <row r="1349" spans="2:30">
      <c r="B1349" s="26"/>
      <c r="C1349" s="64" t="s">
        <v>2052</v>
      </c>
      <c r="D1349" s="64" t="s">
        <v>306</v>
      </c>
      <c r="E1349" s="313">
        <v>9.1562999999999999</v>
      </c>
      <c r="F1349" s="313">
        <v>8.1562000000000001</v>
      </c>
      <c r="G1349" s="313">
        <v>1</v>
      </c>
      <c r="H1349" s="313">
        <v>11.1563</v>
      </c>
      <c r="I1349" s="313">
        <v>10.1562</v>
      </c>
      <c r="J1349" s="47" t="s">
        <v>302</v>
      </c>
      <c r="K1349" s="313">
        <v>44.625</v>
      </c>
      <c r="L1349" s="313">
        <v>30.468699999999998</v>
      </c>
      <c r="M1349" s="313">
        <v>12</v>
      </c>
      <c r="N1349" s="313">
        <v>3393</v>
      </c>
      <c r="O1349" s="47" t="s">
        <v>269</v>
      </c>
      <c r="P1349">
        <v>41796</v>
      </c>
      <c r="Q1349" s="286"/>
      <c r="R1349" s="313"/>
      <c r="S1349" s="64"/>
      <c r="T1349" s="302"/>
      <c r="U1349"/>
      <c r="V1349"/>
      <c r="W1349"/>
      <c r="X1349"/>
      <c r="Y1349" s="275" t="s">
        <v>269</v>
      </c>
      <c r="AA1349" s="313" t="s">
        <v>269</v>
      </c>
      <c r="AB1349">
        <v>3393</v>
      </c>
      <c r="AC1349" t="s">
        <v>2861</v>
      </c>
      <c r="AD1349" s="313" t="s">
        <v>5645</v>
      </c>
    </row>
    <row r="1350" spans="2:30">
      <c r="B1350" s="26"/>
      <c r="C1350" s="63" t="s">
        <v>2053</v>
      </c>
      <c r="D1350" s="63" t="s">
        <v>301</v>
      </c>
      <c r="E1350" s="313">
        <v>9.0312000000000001</v>
      </c>
      <c r="F1350" s="313">
        <v>8.0312000000000001</v>
      </c>
      <c r="G1350" s="313">
        <v>2</v>
      </c>
      <c r="H1350" s="313">
        <v>13.0312</v>
      </c>
      <c r="I1350" s="313">
        <v>12.0312</v>
      </c>
      <c r="J1350" s="41" t="s">
        <v>302</v>
      </c>
      <c r="K1350" s="313">
        <v>39.593800000000002</v>
      </c>
      <c r="L1350" s="313">
        <v>24.3125</v>
      </c>
      <c r="M1350" s="313">
        <v>6</v>
      </c>
      <c r="N1350" s="313">
        <v>3393</v>
      </c>
      <c r="O1350" s="41" t="s">
        <v>269</v>
      </c>
      <c r="P1350">
        <v>41796</v>
      </c>
      <c r="Q1350" s="285"/>
      <c r="R1350" s="313"/>
      <c r="S1350" s="63"/>
      <c r="T1350" s="303"/>
      <c r="U1350"/>
      <c r="V1350"/>
      <c r="W1350"/>
      <c r="X1350"/>
      <c r="Y1350" s="275" t="s">
        <v>269</v>
      </c>
      <c r="AA1350" s="313" t="s">
        <v>269</v>
      </c>
      <c r="AB1350">
        <v>3393</v>
      </c>
      <c r="AC1350" t="s">
        <v>2861</v>
      </c>
      <c r="AD1350" s="313" t="s">
        <v>5645</v>
      </c>
    </row>
    <row r="1351" spans="2:30">
      <c r="B1351" s="26"/>
      <c r="C1351" s="64" t="s">
        <v>2275</v>
      </c>
      <c r="D1351" s="64" t="s">
        <v>306</v>
      </c>
      <c r="E1351" s="313">
        <v>9.1562999999999999</v>
      </c>
      <c r="F1351" s="313">
        <v>8.1562000000000001</v>
      </c>
      <c r="G1351" s="313">
        <v>1</v>
      </c>
      <c r="H1351" s="313">
        <v>11.1563</v>
      </c>
      <c r="I1351" s="313">
        <v>10.1562</v>
      </c>
      <c r="J1351" s="47"/>
      <c r="K1351" s="313">
        <v>10.1562</v>
      </c>
      <c r="L1351" s="313">
        <v>11.1563</v>
      </c>
      <c r="M1351" s="313">
        <v>1</v>
      </c>
      <c r="N1351" s="313">
        <v>3393</v>
      </c>
      <c r="O1351" s="47" t="s">
        <v>2277</v>
      </c>
      <c r="P1351"/>
      <c r="Q1351" s="286"/>
      <c r="R1351" s="313"/>
      <c r="S1351" s="64"/>
      <c r="T1351" s="302"/>
      <c r="U1351"/>
      <c r="V1351"/>
      <c r="W1351"/>
      <c r="X1351"/>
      <c r="Y1351" s="275" t="s">
        <v>2277</v>
      </c>
      <c r="AA1351" s="313" t="s">
        <v>2803</v>
      </c>
      <c r="AB1351">
        <v>3393</v>
      </c>
      <c r="AC1351" t="s">
        <v>2861</v>
      </c>
      <c r="AD1351" s="313" t="s">
        <v>5645</v>
      </c>
    </row>
    <row r="1352" spans="2:30">
      <c r="B1352" s="26"/>
      <c r="C1352" s="63" t="s">
        <v>2276</v>
      </c>
      <c r="D1352" s="63" t="s">
        <v>301</v>
      </c>
      <c r="E1352" s="313">
        <v>9.0312000000000001</v>
      </c>
      <c r="F1352" s="313">
        <v>8.0312000000000001</v>
      </c>
      <c r="G1352" s="313">
        <v>2</v>
      </c>
      <c r="H1352" s="313">
        <v>13.0312</v>
      </c>
      <c r="I1352" s="313">
        <v>12.0312</v>
      </c>
      <c r="J1352" s="41"/>
      <c r="K1352" s="313">
        <v>12.0312</v>
      </c>
      <c r="L1352" s="313">
        <v>13.0312</v>
      </c>
      <c r="M1352" s="313">
        <v>1</v>
      </c>
      <c r="N1352" s="313">
        <v>3393</v>
      </c>
      <c r="O1352" s="41" t="s">
        <v>2277</v>
      </c>
      <c r="P1352"/>
      <c r="Q1352" s="285"/>
      <c r="R1352" s="313"/>
      <c r="S1352" s="63"/>
      <c r="T1352" s="303"/>
      <c r="U1352"/>
      <c r="V1352"/>
      <c r="W1352"/>
      <c r="X1352"/>
      <c r="Y1352" s="275" t="s">
        <v>2277</v>
      </c>
      <c r="AA1352" s="313" t="s">
        <v>2803</v>
      </c>
      <c r="AB1352">
        <v>3393</v>
      </c>
      <c r="AC1352" t="s">
        <v>2861</v>
      </c>
      <c r="AD1352" s="313" t="s">
        <v>5645</v>
      </c>
    </row>
    <row r="1353" spans="2:30">
      <c r="B1353" s="26"/>
      <c r="C1353" s="64" t="s">
        <v>2054</v>
      </c>
      <c r="D1353" s="64" t="s">
        <v>306</v>
      </c>
      <c r="E1353" s="313">
        <v>3.0625</v>
      </c>
      <c r="F1353" s="313">
        <v>3.0625</v>
      </c>
      <c r="G1353" s="313">
        <v>1</v>
      </c>
      <c r="H1353" s="313">
        <v>5.0625</v>
      </c>
      <c r="I1353" s="313">
        <v>5.0625</v>
      </c>
      <c r="J1353" s="47" t="s">
        <v>302</v>
      </c>
      <c r="K1353" s="313">
        <v>45.5623</v>
      </c>
      <c r="L1353" s="313">
        <v>30.3748</v>
      </c>
      <c r="M1353" s="313">
        <v>54</v>
      </c>
      <c r="N1353" s="313">
        <v>3394</v>
      </c>
      <c r="O1353" s="47" t="s">
        <v>269</v>
      </c>
      <c r="P1353">
        <v>41796</v>
      </c>
      <c r="Q1353" s="286"/>
      <c r="R1353" s="313"/>
      <c r="S1353" s="64"/>
      <c r="T1353" s="302"/>
      <c r="U1353"/>
      <c r="V1353"/>
      <c r="W1353"/>
      <c r="X1353"/>
      <c r="Y1353" s="275" t="s">
        <v>269</v>
      </c>
      <c r="AA1353" s="313" t="s">
        <v>269</v>
      </c>
      <c r="AB1353">
        <v>3394</v>
      </c>
      <c r="AC1353" t="s">
        <v>2861</v>
      </c>
      <c r="AD1353" s="313" t="s">
        <v>5645</v>
      </c>
    </row>
    <row r="1354" spans="2:30">
      <c r="B1354" s="26"/>
      <c r="C1354" s="63" t="s">
        <v>2055</v>
      </c>
      <c r="D1354" s="63" t="s">
        <v>301</v>
      </c>
      <c r="E1354" s="313">
        <v>2.9218999999999999</v>
      </c>
      <c r="F1354" s="313">
        <v>2.9218999999999999</v>
      </c>
      <c r="G1354" s="313">
        <v>1.5</v>
      </c>
      <c r="H1354" s="313">
        <v>5.9218999999999999</v>
      </c>
      <c r="I1354" s="313">
        <v>5.9218999999999999</v>
      </c>
      <c r="J1354" s="41" t="s">
        <v>302</v>
      </c>
      <c r="K1354" s="313">
        <v>47.375</v>
      </c>
      <c r="L1354" s="313">
        <v>29.609400000000001</v>
      </c>
      <c r="M1354" s="313">
        <v>40</v>
      </c>
      <c r="N1354" s="313">
        <v>3394</v>
      </c>
      <c r="O1354" s="41" t="s">
        <v>269</v>
      </c>
      <c r="P1354">
        <v>41796</v>
      </c>
      <c r="Q1354" s="285"/>
      <c r="R1354" s="313"/>
      <c r="S1354" s="63"/>
      <c r="T1354" s="303"/>
      <c r="U1354"/>
      <c r="V1354"/>
      <c r="W1354"/>
      <c r="X1354"/>
      <c r="Y1354" s="275" t="s">
        <v>269</v>
      </c>
      <c r="AA1354" s="313" t="s">
        <v>269</v>
      </c>
      <c r="AB1354">
        <v>3394</v>
      </c>
      <c r="AC1354" t="s">
        <v>2861</v>
      </c>
      <c r="AD1354" s="313" t="s">
        <v>5645</v>
      </c>
    </row>
    <row r="1355" spans="2:30">
      <c r="B1355" s="26"/>
      <c r="C1355" s="64" t="s">
        <v>2178</v>
      </c>
      <c r="D1355" s="64" t="s">
        <v>2025</v>
      </c>
      <c r="E1355" s="313">
        <v>3.0625</v>
      </c>
      <c r="F1355" s="313">
        <v>3.0625</v>
      </c>
      <c r="G1355" s="313">
        <v>1</v>
      </c>
      <c r="H1355" s="313">
        <v>5.0625</v>
      </c>
      <c r="I1355" s="313">
        <v>5.0625</v>
      </c>
      <c r="J1355" s="47"/>
      <c r="K1355" s="313">
        <v>15.186999999999999</v>
      </c>
      <c r="L1355" s="313">
        <v>10.125</v>
      </c>
      <c r="M1355" s="313">
        <v>6</v>
      </c>
      <c r="N1355" s="313">
        <v>3394</v>
      </c>
      <c r="O1355" s="47" t="s">
        <v>1338</v>
      </c>
      <c r="P1355">
        <v>41752</v>
      </c>
      <c r="Q1355" s="286"/>
      <c r="R1355" s="313"/>
      <c r="S1355" s="64"/>
      <c r="T1355" s="302"/>
      <c r="U1355"/>
      <c r="V1355"/>
      <c r="W1355"/>
      <c r="X1355"/>
      <c r="Y1355" s="275" t="s">
        <v>1338</v>
      </c>
      <c r="AA1355" s="313" t="s">
        <v>1338</v>
      </c>
      <c r="AB1355">
        <v>3394</v>
      </c>
      <c r="AC1355" t="s">
        <v>2861</v>
      </c>
      <c r="AD1355" s="313" t="s">
        <v>5645</v>
      </c>
    </row>
    <row r="1356" spans="2:30">
      <c r="B1356" s="26"/>
      <c r="C1356" s="63" t="s">
        <v>2179</v>
      </c>
      <c r="D1356" s="63" t="s">
        <v>301</v>
      </c>
      <c r="E1356" s="313">
        <v>2.9218999999999999</v>
      </c>
      <c r="F1356" s="313">
        <v>2.9218999999999999</v>
      </c>
      <c r="G1356" s="313">
        <v>1.5</v>
      </c>
      <c r="H1356" s="313">
        <v>5.9218999999999999</v>
      </c>
      <c r="I1356" s="313">
        <v>5.9218999999999999</v>
      </c>
      <c r="J1356" s="41"/>
      <c r="K1356" s="313">
        <v>11.843999999999999</v>
      </c>
      <c r="L1356" s="313">
        <v>11.843</v>
      </c>
      <c r="M1356" s="313">
        <v>4</v>
      </c>
      <c r="N1356" s="313">
        <v>3394</v>
      </c>
      <c r="O1356" s="41" t="s">
        <v>1338</v>
      </c>
      <c r="P1356">
        <v>41752</v>
      </c>
      <c r="Q1356" s="285"/>
      <c r="R1356" s="313"/>
      <c r="S1356" s="63"/>
      <c r="T1356" s="303"/>
      <c r="U1356"/>
      <c r="V1356"/>
      <c r="W1356"/>
      <c r="X1356"/>
      <c r="Y1356" s="275" t="s">
        <v>1338</v>
      </c>
      <c r="AA1356" s="313" t="s">
        <v>1338</v>
      </c>
      <c r="AB1356">
        <v>3394</v>
      </c>
      <c r="AC1356" t="s">
        <v>2861</v>
      </c>
      <c r="AD1356" s="313" t="s">
        <v>5645</v>
      </c>
    </row>
    <row r="1357" spans="2:30">
      <c r="B1357" s="26"/>
      <c r="C1357" s="64" t="s">
        <v>2056</v>
      </c>
      <c r="D1357" s="64" t="s">
        <v>306</v>
      </c>
      <c r="E1357" s="313">
        <v>6.1875</v>
      </c>
      <c r="F1357" s="313">
        <v>6.1875</v>
      </c>
      <c r="G1357" s="313">
        <v>1</v>
      </c>
      <c r="H1357" s="313">
        <v>8.1875</v>
      </c>
      <c r="I1357" s="313">
        <v>8.1875</v>
      </c>
      <c r="J1357" s="47" t="s">
        <v>302</v>
      </c>
      <c r="K1357" s="313">
        <v>32.75</v>
      </c>
      <c r="L1357" s="313">
        <v>24.562000000000001</v>
      </c>
      <c r="M1357" s="313">
        <v>12</v>
      </c>
      <c r="N1357" s="313">
        <v>3395</v>
      </c>
      <c r="O1357" s="47" t="s">
        <v>269</v>
      </c>
      <c r="P1357">
        <v>41796</v>
      </c>
      <c r="Q1357" s="286"/>
      <c r="R1357" s="313"/>
      <c r="S1357" s="64"/>
      <c r="T1357" s="302"/>
      <c r="U1357"/>
      <c r="V1357"/>
      <c r="W1357"/>
      <c r="X1357"/>
      <c r="Y1357" s="275" t="s">
        <v>269</v>
      </c>
      <c r="AA1357" s="313" t="s">
        <v>269</v>
      </c>
      <c r="AB1357">
        <v>3395</v>
      </c>
      <c r="AC1357" t="s">
        <v>2861</v>
      </c>
      <c r="AD1357" s="313" t="s">
        <v>5645</v>
      </c>
    </row>
    <row r="1358" spans="2:30">
      <c r="B1358" s="26"/>
      <c r="C1358" s="63" t="s">
        <v>2057</v>
      </c>
      <c r="D1358" s="63" t="s">
        <v>301</v>
      </c>
      <c r="E1358" s="313">
        <v>6.0468999999999999</v>
      </c>
      <c r="F1358" s="313">
        <v>6.0468999999999999</v>
      </c>
      <c r="G1358" s="313">
        <v>2</v>
      </c>
      <c r="H1358" s="313">
        <v>10.046900000000001</v>
      </c>
      <c r="I1358" s="313">
        <v>10.046900000000001</v>
      </c>
      <c r="J1358" s="41" t="s">
        <v>302</v>
      </c>
      <c r="K1358" s="313">
        <v>40.1875</v>
      </c>
      <c r="L1358" s="313">
        <v>30.140599999999999</v>
      </c>
      <c r="M1358" s="313">
        <v>12</v>
      </c>
      <c r="N1358" s="313">
        <v>3395</v>
      </c>
      <c r="O1358" s="41" t="s">
        <v>269</v>
      </c>
      <c r="P1358">
        <v>41796</v>
      </c>
      <c r="Q1358" s="285"/>
      <c r="R1358" s="313"/>
      <c r="S1358" s="63"/>
      <c r="T1358" s="303"/>
      <c r="U1358"/>
      <c r="V1358"/>
      <c r="W1358"/>
      <c r="X1358"/>
      <c r="Y1358" s="275" t="s">
        <v>269</v>
      </c>
      <c r="AA1358" s="313" t="s">
        <v>269</v>
      </c>
      <c r="AB1358">
        <v>3395</v>
      </c>
      <c r="AC1358" t="s">
        <v>2861</v>
      </c>
      <c r="AD1358" s="313" t="s">
        <v>5645</v>
      </c>
    </row>
    <row r="1359" spans="2:30">
      <c r="B1359" s="26"/>
      <c r="C1359" s="64" t="s">
        <v>2184</v>
      </c>
      <c r="D1359" s="64" t="s">
        <v>301</v>
      </c>
      <c r="E1359" s="313">
        <v>6.0468999999999999</v>
      </c>
      <c r="F1359" s="313">
        <v>6.0468999999999999</v>
      </c>
      <c r="G1359" s="313">
        <v>2</v>
      </c>
      <c r="H1359" s="313">
        <v>10.046900000000001</v>
      </c>
      <c r="I1359" s="313">
        <v>10.046900000000001</v>
      </c>
      <c r="J1359" s="47"/>
      <c r="K1359" s="313">
        <v>10.046900000000001</v>
      </c>
      <c r="L1359" s="313">
        <v>10.046900000000001</v>
      </c>
      <c r="M1359" s="313">
        <v>1</v>
      </c>
      <c r="N1359" s="313">
        <v>3395</v>
      </c>
      <c r="O1359" s="47" t="s">
        <v>1338</v>
      </c>
      <c r="P1359">
        <v>42117</v>
      </c>
      <c r="Q1359" s="286"/>
      <c r="R1359" s="313"/>
      <c r="S1359" s="64"/>
      <c r="T1359" s="302"/>
      <c r="U1359"/>
      <c r="V1359"/>
      <c r="W1359"/>
      <c r="X1359"/>
      <c r="Y1359" s="275" t="s">
        <v>1338</v>
      </c>
      <c r="AA1359" s="313" t="s">
        <v>1338</v>
      </c>
      <c r="AB1359">
        <v>3395</v>
      </c>
      <c r="AC1359" t="s">
        <v>2861</v>
      </c>
      <c r="AD1359" s="313" t="s">
        <v>5645</v>
      </c>
    </row>
    <row r="1360" spans="2:30">
      <c r="B1360" s="26"/>
      <c r="C1360" s="63" t="s">
        <v>2255</v>
      </c>
      <c r="D1360" s="63" t="s">
        <v>2025</v>
      </c>
      <c r="E1360" s="313">
        <v>6.1875</v>
      </c>
      <c r="F1360" s="313">
        <v>6.1875</v>
      </c>
      <c r="G1360" s="313">
        <v>1</v>
      </c>
      <c r="H1360" s="313">
        <v>8.1875</v>
      </c>
      <c r="I1360" s="313">
        <v>8.1875</v>
      </c>
      <c r="J1360" s="41"/>
      <c r="K1360" s="313">
        <v>8.1875</v>
      </c>
      <c r="L1360" s="313">
        <v>8.1875</v>
      </c>
      <c r="M1360" s="313">
        <v>1</v>
      </c>
      <c r="N1360" s="313">
        <v>3395</v>
      </c>
      <c r="O1360" s="41" t="s">
        <v>1338</v>
      </c>
      <c r="P1360"/>
      <c r="Q1360" s="285"/>
      <c r="R1360" s="313"/>
      <c r="S1360" s="63"/>
      <c r="T1360" s="303"/>
      <c r="U1360"/>
      <c r="V1360"/>
      <c r="W1360"/>
      <c r="X1360"/>
      <c r="Y1360" s="275" t="s">
        <v>1338</v>
      </c>
      <c r="AA1360" s="313" t="s">
        <v>1338</v>
      </c>
      <c r="AB1360">
        <v>3395</v>
      </c>
      <c r="AC1360" t="s">
        <v>2861</v>
      </c>
      <c r="AD1360" s="313" t="s">
        <v>5645</v>
      </c>
    </row>
    <row r="1361" spans="2:30">
      <c r="B1361" s="26"/>
      <c r="C1361" s="64" t="s">
        <v>2049</v>
      </c>
      <c r="D1361" s="64" t="s">
        <v>306</v>
      </c>
      <c r="E1361" s="313">
        <v>4.3125</v>
      </c>
      <c r="F1361" s="313">
        <v>3.75</v>
      </c>
      <c r="G1361" s="313">
        <v>1</v>
      </c>
      <c r="H1361" s="313">
        <v>6.3125</v>
      </c>
      <c r="I1361" s="313">
        <v>5.75</v>
      </c>
      <c r="J1361" s="47" t="s">
        <v>302</v>
      </c>
      <c r="K1361" s="313">
        <v>44.1873</v>
      </c>
      <c r="L1361" s="313">
        <v>28.7499</v>
      </c>
      <c r="M1361" s="313">
        <v>35</v>
      </c>
      <c r="N1361" s="313">
        <v>3396</v>
      </c>
      <c r="O1361" s="47" t="s">
        <v>269</v>
      </c>
      <c r="P1361">
        <v>41796</v>
      </c>
      <c r="Q1361" s="286"/>
      <c r="R1361" s="313"/>
      <c r="S1361" s="64"/>
      <c r="T1361" s="302"/>
      <c r="U1361"/>
      <c r="V1361"/>
      <c r="W1361"/>
      <c r="X1361"/>
      <c r="Y1361" s="275" t="s">
        <v>269</v>
      </c>
      <c r="AA1361" s="313" t="s">
        <v>269</v>
      </c>
      <c r="AB1361">
        <v>3396</v>
      </c>
      <c r="AC1361" t="s">
        <v>2861</v>
      </c>
      <c r="AD1361" s="313" t="s">
        <v>5645</v>
      </c>
    </row>
    <row r="1362" spans="2:30">
      <c r="B1362" s="26"/>
      <c r="C1362" s="63" t="s">
        <v>1332</v>
      </c>
      <c r="D1362" s="63" t="s">
        <v>301</v>
      </c>
      <c r="E1362" s="313">
        <v>4.0625</v>
      </c>
      <c r="F1362" s="313">
        <v>3.5</v>
      </c>
      <c r="G1362" s="313">
        <v>1.25</v>
      </c>
      <c r="H1362" s="313">
        <v>6.5625</v>
      </c>
      <c r="I1362" s="313">
        <v>6</v>
      </c>
      <c r="J1362" s="41" t="s">
        <v>302</v>
      </c>
      <c r="K1362" s="313">
        <v>40.780999999999999</v>
      </c>
      <c r="L1362" s="313">
        <v>31.172000000000001</v>
      </c>
      <c r="M1362" s="313">
        <v>30</v>
      </c>
      <c r="N1362" s="313">
        <v>3396</v>
      </c>
      <c r="O1362" s="41" t="s">
        <v>269</v>
      </c>
      <c r="P1362" t="s">
        <v>1333</v>
      </c>
      <c r="Q1362" s="285"/>
      <c r="R1362" s="313"/>
      <c r="S1362" s="63"/>
      <c r="T1362" s="303"/>
      <c r="U1362"/>
      <c r="V1362"/>
      <c r="W1362"/>
      <c r="X1362"/>
      <c r="Y1362" s="275" t="s">
        <v>269</v>
      </c>
      <c r="AA1362" s="313" t="s">
        <v>269</v>
      </c>
      <c r="AB1362">
        <v>3396</v>
      </c>
      <c r="AC1362" t="s">
        <v>2861</v>
      </c>
      <c r="AD1362" s="313" t="s">
        <v>5645</v>
      </c>
    </row>
    <row r="1363" spans="2:30">
      <c r="B1363" s="26"/>
      <c r="C1363" s="64" t="s">
        <v>1337</v>
      </c>
      <c r="D1363" s="64" t="s">
        <v>2026</v>
      </c>
      <c r="E1363" s="313">
        <v>4.0625</v>
      </c>
      <c r="F1363" s="313">
        <v>3.5</v>
      </c>
      <c r="G1363" s="313">
        <v>1.25</v>
      </c>
      <c r="H1363" s="313">
        <v>6.5625</v>
      </c>
      <c r="I1363" s="313">
        <v>6</v>
      </c>
      <c r="J1363" s="47"/>
      <c r="K1363" s="313">
        <v>13.593999999999999</v>
      </c>
      <c r="L1363" s="313">
        <v>12.468</v>
      </c>
      <c r="M1363" s="313">
        <v>4</v>
      </c>
      <c r="N1363" s="313">
        <v>3396</v>
      </c>
      <c r="O1363" s="47" t="s">
        <v>1338</v>
      </c>
      <c r="P1363">
        <v>42118</v>
      </c>
      <c r="Q1363" s="286"/>
      <c r="R1363" s="313"/>
      <c r="S1363" s="64"/>
      <c r="T1363" s="302"/>
      <c r="U1363"/>
      <c r="V1363"/>
      <c r="W1363"/>
      <c r="X1363"/>
      <c r="Y1363" s="275" t="s">
        <v>1338</v>
      </c>
      <c r="AA1363" s="313" t="s">
        <v>1338</v>
      </c>
      <c r="AB1363">
        <v>3396</v>
      </c>
      <c r="AC1363" t="s">
        <v>2861</v>
      </c>
      <c r="AD1363" s="313" t="s">
        <v>5645</v>
      </c>
    </row>
    <row r="1364" spans="2:30">
      <c r="B1364" s="26"/>
      <c r="C1364" s="63" t="s">
        <v>2274</v>
      </c>
      <c r="D1364" s="63" t="s">
        <v>2025</v>
      </c>
      <c r="E1364" s="313">
        <v>4.3125</v>
      </c>
      <c r="F1364" s="313">
        <v>3.75</v>
      </c>
      <c r="G1364" s="313">
        <v>1</v>
      </c>
      <c r="H1364" s="313">
        <v>6.3125</v>
      </c>
      <c r="I1364" s="313">
        <v>5.75</v>
      </c>
      <c r="J1364" s="41"/>
      <c r="K1364" s="313">
        <v>11.5</v>
      </c>
      <c r="L1364" s="313">
        <v>12.625</v>
      </c>
      <c r="M1364" s="313">
        <v>4</v>
      </c>
      <c r="N1364" s="313">
        <v>3396</v>
      </c>
      <c r="O1364" s="41" t="s">
        <v>1338</v>
      </c>
      <c r="P1364"/>
      <c r="Q1364" s="285"/>
      <c r="R1364" s="313"/>
      <c r="S1364" s="63"/>
      <c r="T1364" s="303"/>
      <c r="U1364"/>
      <c r="V1364"/>
      <c r="W1364"/>
      <c r="X1364"/>
      <c r="Y1364" s="275" t="s">
        <v>1338</v>
      </c>
      <c r="AA1364" s="313" t="s">
        <v>1338</v>
      </c>
      <c r="AB1364">
        <v>3396</v>
      </c>
      <c r="AC1364" t="s">
        <v>2861</v>
      </c>
      <c r="AD1364" s="313" t="s">
        <v>5645</v>
      </c>
    </row>
    <row r="1365" spans="2:30">
      <c r="B1365" s="26"/>
      <c r="C1365" s="64" t="s">
        <v>1334</v>
      </c>
      <c r="D1365" s="64" t="s">
        <v>2025</v>
      </c>
      <c r="E1365" s="313">
        <v>4.3125</v>
      </c>
      <c r="F1365" s="313">
        <v>3.75</v>
      </c>
      <c r="G1365" s="313">
        <v>1</v>
      </c>
      <c r="H1365" s="313">
        <v>6.3125</v>
      </c>
      <c r="I1365" s="313">
        <v>5.75</v>
      </c>
      <c r="J1365" s="47" t="s">
        <v>302</v>
      </c>
      <c r="K1365" s="313">
        <v>44.1873</v>
      </c>
      <c r="L1365" s="313">
        <v>28.7499</v>
      </c>
      <c r="M1365" s="313">
        <v>35</v>
      </c>
      <c r="N1365" s="313">
        <v>3398</v>
      </c>
      <c r="O1365" s="47" t="s">
        <v>269</v>
      </c>
      <c r="P1365" t="s">
        <v>1333</v>
      </c>
      <c r="Q1365" s="286"/>
      <c r="R1365" s="313"/>
      <c r="S1365" s="64"/>
      <c r="T1365" s="302"/>
      <c r="U1365"/>
      <c r="V1365"/>
      <c r="W1365"/>
      <c r="X1365"/>
      <c r="Y1365" s="275" t="s">
        <v>269</v>
      </c>
      <c r="AA1365" s="313" t="s">
        <v>269</v>
      </c>
      <c r="AB1365">
        <v>3398</v>
      </c>
      <c r="AC1365" t="s">
        <v>2861</v>
      </c>
      <c r="AD1365" s="313" t="s">
        <v>5645</v>
      </c>
    </row>
    <row r="1366" spans="2:30">
      <c r="B1366" s="26"/>
      <c r="C1366" s="63" t="s">
        <v>1335</v>
      </c>
      <c r="D1366" s="63" t="s">
        <v>94</v>
      </c>
      <c r="E1366" s="313">
        <v>4.1719999999999997</v>
      </c>
      <c r="F1366" s="313">
        <v>3.609</v>
      </c>
      <c r="G1366" s="313">
        <v>1.75</v>
      </c>
      <c r="H1366" s="313">
        <v>7.6719999999999997</v>
      </c>
      <c r="I1366" s="313">
        <v>7.109</v>
      </c>
      <c r="J1366" s="41" t="s">
        <v>302</v>
      </c>
      <c r="K1366" s="313">
        <v>46.031199999999998</v>
      </c>
      <c r="L1366" s="313">
        <v>28.4375</v>
      </c>
      <c r="M1366" s="313">
        <v>24</v>
      </c>
      <c r="N1366" s="313">
        <v>3398</v>
      </c>
      <c r="O1366" s="41" t="s">
        <v>269</v>
      </c>
      <c r="P1366" t="s">
        <v>1336</v>
      </c>
      <c r="Q1366" s="285"/>
      <c r="R1366" s="313"/>
      <c r="S1366" s="63"/>
      <c r="T1366" s="303"/>
      <c r="U1366"/>
      <c r="V1366"/>
      <c r="W1366"/>
      <c r="X1366"/>
      <c r="Y1366" s="275" t="s">
        <v>269</v>
      </c>
      <c r="AA1366" s="313" t="s">
        <v>269</v>
      </c>
      <c r="AB1366">
        <v>3398</v>
      </c>
      <c r="AC1366" t="s">
        <v>2861</v>
      </c>
      <c r="AD1366" s="313" t="s">
        <v>5645</v>
      </c>
    </row>
    <row r="1367" spans="2:30">
      <c r="B1367" s="26"/>
      <c r="C1367" s="64" t="s">
        <v>1339</v>
      </c>
      <c r="D1367" s="64" t="s">
        <v>2025</v>
      </c>
      <c r="E1367" s="313">
        <v>4.3125</v>
      </c>
      <c r="F1367" s="313">
        <v>3.75</v>
      </c>
      <c r="G1367" s="313">
        <v>1</v>
      </c>
      <c r="H1367" s="313">
        <v>6.3125</v>
      </c>
      <c r="I1367" s="313">
        <v>5.75</v>
      </c>
      <c r="J1367" s="47"/>
      <c r="K1367" s="313">
        <v>12.625</v>
      </c>
      <c r="L1367" s="313">
        <v>11.5</v>
      </c>
      <c r="M1367" s="313">
        <v>4</v>
      </c>
      <c r="N1367" s="313">
        <v>3398</v>
      </c>
      <c r="O1367" s="47" t="s">
        <v>1338</v>
      </c>
      <c r="P1367" t="s">
        <v>2192</v>
      </c>
      <c r="Q1367" s="286"/>
      <c r="R1367" s="313"/>
      <c r="S1367" s="64"/>
      <c r="T1367" s="302"/>
      <c r="U1367"/>
      <c r="V1367"/>
      <c r="W1367"/>
      <c r="X1367"/>
      <c r="Y1367" s="275" t="s">
        <v>1338</v>
      </c>
      <c r="AA1367" s="313" t="s">
        <v>1338</v>
      </c>
      <c r="AB1367">
        <v>3398</v>
      </c>
      <c r="AC1367" t="s">
        <v>2861</v>
      </c>
      <c r="AD1367" s="313" t="s">
        <v>5645</v>
      </c>
    </row>
    <row r="1368" spans="2:30">
      <c r="B1368" s="26"/>
      <c r="C1368" s="63" t="s">
        <v>2193</v>
      </c>
      <c r="D1368" s="63" t="s">
        <v>2026</v>
      </c>
      <c r="E1368" s="313">
        <v>4.1719999999999997</v>
      </c>
      <c r="F1368" s="313">
        <v>3.609</v>
      </c>
      <c r="G1368" s="313">
        <v>1.75</v>
      </c>
      <c r="H1368" s="313">
        <v>7.6719999999999997</v>
      </c>
      <c r="I1368" s="313">
        <v>7.109</v>
      </c>
      <c r="J1368" s="41"/>
      <c r="K1368" s="313">
        <v>14.218999999999999</v>
      </c>
      <c r="L1368" s="313">
        <v>7.6719999999999997</v>
      </c>
      <c r="M1368" s="313">
        <v>2</v>
      </c>
      <c r="N1368" s="313">
        <v>3398</v>
      </c>
      <c r="O1368" s="41" t="s">
        <v>1338</v>
      </c>
      <c r="P1368"/>
      <c r="Q1368" s="285"/>
      <c r="R1368" s="313"/>
      <c r="S1368" s="63"/>
      <c r="T1368" s="303"/>
      <c r="U1368"/>
      <c r="V1368"/>
      <c r="W1368"/>
      <c r="X1368"/>
      <c r="Y1368" s="275" t="s">
        <v>1338</v>
      </c>
      <c r="AA1368" s="313" t="s">
        <v>1338</v>
      </c>
      <c r="AB1368">
        <v>3398</v>
      </c>
      <c r="AC1368" t="s">
        <v>2861</v>
      </c>
      <c r="AD1368" s="313" t="s">
        <v>5645</v>
      </c>
    </row>
    <row r="1369" spans="2:30">
      <c r="B1369" s="26"/>
      <c r="C1369" s="64" t="s">
        <v>265</v>
      </c>
      <c r="D1369" s="64" t="s">
        <v>306</v>
      </c>
      <c r="E1369" s="313">
        <v>4.8689999999999998</v>
      </c>
      <c r="F1369" s="313">
        <v>3.6970000000000001</v>
      </c>
      <c r="G1369" s="313">
        <v>1.306</v>
      </c>
      <c r="H1369" s="313">
        <v>7.4809999999999999</v>
      </c>
      <c r="I1369" s="313">
        <v>6.3090000000000002</v>
      </c>
      <c r="J1369" s="47" t="s">
        <v>302</v>
      </c>
      <c r="K1369" s="313">
        <v>45.225700000000003</v>
      </c>
      <c r="L1369" s="313">
        <v>31.828900000000001</v>
      </c>
      <c r="M1369" s="313">
        <v>30</v>
      </c>
      <c r="N1369" s="313">
        <v>3404</v>
      </c>
      <c r="O1369" s="47" t="s">
        <v>269</v>
      </c>
      <c r="P1369" t="s">
        <v>264</v>
      </c>
      <c r="Q1369" s="286"/>
      <c r="R1369" s="313"/>
      <c r="S1369" s="64"/>
      <c r="T1369" s="302"/>
      <c r="U1369"/>
      <c r="V1369"/>
      <c r="W1369"/>
      <c r="X1369"/>
      <c r="Y1369" s="275" t="s">
        <v>2318</v>
      </c>
      <c r="AA1369" s="313" t="s">
        <v>269</v>
      </c>
      <c r="AB1369">
        <v>3404</v>
      </c>
      <c r="AC1369" t="s">
        <v>3736</v>
      </c>
      <c r="AD1369" s="313" t="s">
        <v>5657</v>
      </c>
    </row>
    <row r="1370" spans="2:30">
      <c r="B1370" s="26"/>
      <c r="C1370" s="63" t="s">
        <v>797</v>
      </c>
      <c r="D1370" s="63" t="s">
        <v>94</v>
      </c>
      <c r="E1370" s="313">
        <v>4.71875</v>
      </c>
      <c r="F1370" s="313">
        <v>3.546875</v>
      </c>
      <c r="G1370" s="313">
        <v>1.5625</v>
      </c>
      <c r="H1370" s="313">
        <v>7.84375</v>
      </c>
      <c r="I1370" s="313">
        <v>6.671875</v>
      </c>
      <c r="J1370" s="41" t="s">
        <v>302</v>
      </c>
      <c r="K1370" s="313">
        <v>47.25</v>
      </c>
      <c r="L1370" s="313">
        <v>26.8124</v>
      </c>
      <c r="M1370" s="313">
        <v>24</v>
      </c>
      <c r="N1370" s="313">
        <v>3404</v>
      </c>
      <c r="O1370" s="41" t="s">
        <v>269</v>
      </c>
      <c r="P1370" t="s">
        <v>796</v>
      </c>
      <c r="Q1370" s="285"/>
      <c r="R1370" s="313"/>
      <c r="S1370" s="63"/>
      <c r="T1370" s="303"/>
      <c r="U1370"/>
      <c r="V1370"/>
      <c r="W1370"/>
      <c r="X1370"/>
      <c r="Y1370" s="275" t="s">
        <v>2318</v>
      </c>
      <c r="AA1370" s="313" t="s">
        <v>269</v>
      </c>
      <c r="AB1370">
        <v>3404</v>
      </c>
      <c r="AC1370" t="s">
        <v>3736</v>
      </c>
      <c r="AD1370" s="313" t="s">
        <v>5657</v>
      </c>
    </row>
    <row r="1371" spans="2:30">
      <c r="B1371" s="26"/>
      <c r="C1371" s="64" t="s">
        <v>246</v>
      </c>
      <c r="D1371" s="64" t="s">
        <v>2025</v>
      </c>
      <c r="E1371" s="313">
        <v>7.625</v>
      </c>
      <c r="F1371" s="313">
        <v>2.4375</v>
      </c>
      <c r="G1371" s="313">
        <v>5.1875</v>
      </c>
      <c r="H1371" s="313">
        <v>18</v>
      </c>
      <c r="I1371" s="313">
        <v>12.8125</v>
      </c>
      <c r="J1371" s="47" t="s">
        <v>302</v>
      </c>
      <c r="K1371" s="313">
        <v>43.625</v>
      </c>
      <c r="L1371" s="313">
        <v>28.0625</v>
      </c>
      <c r="M1371" s="313">
        <v>6</v>
      </c>
      <c r="N1371" s="313">
        <v>3406</v>
      </c>
      <c r="O1371" s="47" t="s">
        <v>2804</v>
      </c>
      <c r="P1371" t="s">
        <v>248</v>
      </c>
      <c r="Q1371" s="286"/>
      <c r="R1371" s="313"/>
      <c r="S1371" s="64"/>
      <c r="T1371" s="302"/>
      <c r="U1371"/>
      <c r="V1371"/>
      <c r="W1371"/>
      <c r="X1371"/>
      <c r="Y1371" s="275" t="s">
        <v>245</v>
      </c>
      <c r="AA1371" s="313" t="s">
        <v>2804</v>
      </c>
      <c r="AB1371">
        <v>3406</v>
      </c>
      <c r="AC1371" t="s">
        <v>4102</v>
      </c>
      <c r="AD1371" s="313" t="s">
        <v>5659</v>
      </c>
    </row>
    <row r="1372" spans="2:30">
      <c r="B1372" s="26"/>
      <c r="C1372" s="63" t="s">
        <v>247</v>
      </c>
      <c r="D1372" s="63" t="s">
        <v>94</v>
      </c>
      <c r="E1372" s="313">
        <v>7.5</v>
      </c>
      <c r="F1372" s="313">
        <v>5.0625</v>
      </c>
      <c r="G1372" s="313">
        <v>2.3125</v>
      </c>
      <c r="H1372" s="313">
        <v>12.125</v>
      </c>
      <c r="I1372" s="313">
        <v>9.6875</v>
      </c>
      <c r="J1372" s="41" t="s">
        <v>302</v>
      </c>
      <c r="K1372" s="313">
        <v>36.332799999999999</v>
      </c>
      <c r="L1372" s="313">
        <v>29.1005</v>
      </c>
      <c r="M1372" s="313">
        <v>9</v>
      </c>
      <c r="N1372" s="313">
        <v>3406</v>
      </c>
      <c r="O1372" s="41" t="s">
        <v>2804</v>
      </c>
      <c r="P1372" t="s">
        <v>248</v>
      </c>
      <c r="Q1372" s="285"/>
      <c r="R1372" s="313"/>
      <c r="S1372" s="63"/>
      <c r="T1372" s="303"/>
      <c r="U1372"/>
      <c r="V1372"/>
      <c r="W1372"/>
      <c r="X1372"/>
      <c r="Y1372" s="275" t="s">
        <v>245</v>
      </c>
      <c r="AA1372" s="313" t="s">
        <v>2804</v>
      </c>
      <c r="AB1372">
        <v>3406</v>
      </c>
      <c r="AC1372" t="s">
        <v>4102</v>
      </c>
      <c r="AD1372" s="313" t="s">
        <v>5659</v>
      </c>
    </row>
    <row r="1373" spans="2:30">
      <c r="B1373" s="26"/>
      <c r="C1373" s="64" t="s">
        <v>266</v>
      </c>
      <c r="D1373" s="64" t="s">
        <v>306</v>
      </c>
      <c r="E1373" s="313">
        <v>7.625</v>
      </c>
      <c r="F1373" s="313">
        <v>2.4375</v>
      </c>
      <c r="G1373" s="313">
        <v>5.1875</v>
      </c>
      <c r="H1373" s="313">
        <v>18</v>
      </c>
      <c r="I1373" s="313">
        <v>12.8125</v>
      </c>
      <c r="J1373" s="47"/>
      <c r="K1373" s="313">
        <v>25.625</v>
      </c>
      <c r="L1373" s="313">
        <v>18</v>
      </c>
      <c r="M1373" s="313">
        <v>2</v>
      </c>
      <c r="N1373" s="313">
        <v>3406</v>
      </c>
      <c r="O1373" s="47" t="s">
        <v>1351</v>
      </c>
      <c r="P1373" t="s">
        <v>264</v>
      </c>
      <c r="Q1373" s="286"/>
      <c r="R1373" s="313"/>
      <c r="S1373" s="64"/>
      <c r="T1373" s="302"/>
      <c r="U1373"/>
      <c r="V1373"/>
      <c r="W1373"/>
      <c r="X1373"/>
      <c r="Y1373" s="275" t="s">
        <v>1351</v>
      </c>
      <c r="AA1373" s="313" t="s">
        <v>1351</v>
      </c>
      <c r="AB1373">
        <v>3406</v>
      </c>
      <c r="AC1373" t="s">
        <v>4102</v>
      </c>
      <c r="AD1373" s="313" t="s">
        <v>5659</v>
      </c>
    </row>
    <row r="1374" spans="2:30">
      <c r="B1374" s="26"/>
      <c r="C1374" s="63" t="s">
        <v>267</v>
      </c>
      <c r="D1374" s="63" t="s">
        <v>301</v>
      </c>
      <c r="E1374" s="313">
        <v>7.5</v>
      </c>
      <c r="F1374" s="313">
        <v>5.0625</v>
      </c>
      <c r="G1374" s="313">
        <v>2.3125</v>
      </c>
      <c r="H1374" s="313">
        <v>12.125</v>
      </c>
      <c r="I1374" s="313">
        <v>9.6875</v>
      </c>
      <c r="J1374" s="41"/>
      <c r="K1374" s="313">
        <v>12.111000000000001</v>
      </c>
      <c r="L1374" s="313">
        <v>9.6999999999999993</v>
      </c>
      <c r="M1374" s="313">
        <v>1</v>
      </c>
      <c r="N1374" s="313">
        <v>3406</v>
      </c>
      <c r="O1374" s="41" t="s">
        <v>1338</v>
      </c>
      <c r="P1374" t="s">
        <v>264</v>
      </c>
      <c r="Q1374" s="285"/>
      <c r="R1374" s="313"/>
      <c r="S1374" s="63"/>
      <c r="T1374" s="303"/>
      <c r="U1374"/>
      <c r="V1374"/>
      <c r="W1374"/>
      <c r="X1374"/>
      <c r="Y1374" s="275" t="s">
        <v>1338</v>
      </c>
      <c r="AA1374" s="313" t="s">
        <v>1338</v>
      </c>
      <c r="AB1374">
        <v>3406</v>
      </c>
      <c r="AC1374" t="s">
        <v>4102</v>
      </c>
      <c r="AD1374" s="313" t="s">
        <v>5659</v>
      </c>
    </row>
    <row r="1375" spans="2:30">
      <c r="B1375" s="26"/>
      <c r="C1375" s="64" t="s">
        <v>2477</v>
      </c>
      <c r="D1375" s="64" t="s">
        <v>301</v>
      </c>
      <c r="E1375" s="313">
        <v>5.5</v>
      </c>
      <c r="F1375" s="313">
        <v>3</v>
      </c>
      <c r="G1375" s="313">
        <v>1.75</v>
      </c>
      <c r="H1375" s="313">
        <v>9</v>
      </c>
      <c r="I1375" s="313">
        <v>6.5</v>
      </c>
      <c r="J1375" s="47" t="s">
        <v>318</v>
      </c>
      <c r="K1375" s="313">
        <v>36.313000000000002</v>
      </c>
      <c r="L1375" s="313">
        <v>26.626000000000001</v>
      </c>
      <c r="M1375" s="313">
        <v>16</v>
      </c>
      <c r="N1375" s="313">
        <v>3407</v>
      </c>
      <c r="O1375" s="47" t="s">
        <v>269</v>
      </c>
      <c r="P1375">
        <v>44301</v>
      </c>
      <c r="Q1375" s="286"/>
      <c r="R1375" s="313"/>
      <c r="S1375" s="64"/>
      <c r="T1375" s="302"/>
      <c r="U1375"/>
      <c r="V1375"/>
      <c r="W1375"/>
      <c r="X1375"/>
      <c r="Y1375" s="275" t="s">
        <v>269</v>
      </c>
      <c r="AA1375" s="313" t="s">
        <v>269</v>
      </c>
      <c r="AB1375">
        <v>3407</v>
      </c>
      <c r="AC1375" t="s">
        <v>4102</v>
      </c>
      <c r="AD1375" s="313" t="s">
        <v>5659</v>
      </c>
    </row>
    <row r="1376" spans="2:30">
      <c r="B1376" s="26"/>
      <c r="C1376" s="63" t="s">
        <v>2535</v>
      </c>
      <c r="D1376" s="63" t="s">
        <v>301</v>
      </c>
      <c r="E1376" s="313">
        <v>6.6875</v>
      </c>
      <c r="F1376" s="313">
        <v>5.15625</v>
      </c>
      <c r="G1376" s="313">
        <v>1.5</v>
      </c>
      <c r="H1376" s="313">
        <v>9.6875</v>
      </c>
      <c r="I1376" s="313">
        <v>8.15625</v>
      </c>
      <c r="J1376" s="41" t="s">
        <v>318</v>
      </c>
      <c r="K1376" s="313">
        <v>38.375</v>
      </c>
      <c r="L1376" s="313">
        <v>24.468699999999998</v>
      </c>
      <c r="M1376" s="313">
        <v>12</v>
      </c>
      <c r="N1376" s="313">
        <v>3408</v>
      </c>
      <c r="O1376" s="41" t="s">
        <v>269</v>
      </c>
      <c r="P1376">
        <v>44508</v>
      </c>
      <c r="Q1376" s="285"/>
      <c r="R1376" s="313"/>
      <c r="S1376" s="63"/>
      <c r="T1376" s="303"/>
      <c r="U1376"/>
      <c r="V1376"/>
      <c r="W1376"/>
      <c r="X1376"/>
      <c r="Y1376" s="275" t="s">
        <v>269</v>
      </c>
      <c r="AA1376" s="313" t="s">
        <v>269</v>
      </c>
      <c r="AB1376">
        <v>3408</v>
      </c>
      <c r="AC1376" t="s">
        <v>4102</v>
      </c>
      <c r="AD1376" s="313" t="s">
        <v>5659</v>
      </c>
    </row>
    <row r="1377" spans="2:30">
      <c r="B1377" s="26"/>
      <c r="C1377" s="64" t="s">
        <v>2532</v>
      </c>
      <c r="D1377" s="64" t="s">
        <v>306</v>
      </c>
      <c r="E1377" s="313">
        <v>6.6875</v>
      </c>
      <c r="F1377" s="313">
        <v>5.15625</v>
      </c>
      <c r="G1377" s="313">
        <v>1.5</v>
      </c>
      <c r="H1377" s="313">
        <v>9.6875</v>
      </c>
      <c r="I1377" s="313">
        <v>8.15625</v>
      </c>
      <c r="J1377" s="47"/>
      <c r="K1377" s="313">
        <v>9.6875</v>
      </c>
      <c r="L1377" s="313">
        <v>8.15625</v>
      </c>
      <c r="M1377" s="313">
        <v>1</v>
      </c>
      <c r="N1377" s="313">
        <v>3408</v>
      </c>
      <c r="O1377" s="47" t="s">
        <v>1338</v>
      </c>
      <c r="P1377">
        <v>44504</v>
      </c>
      <c r="Q1377" s="286" t="s">
        <v>2534</v>
      </c>
      <c r="R1377" s="313"/>
      <c r="S1377" s="64"/>
      <c r="T1377" s="302"/>
      <c r="U1377"/>
      <c r="V1377"/>
      <c r="W1377"/>
      <c r="X1377"/>
      <c r="Y1377" s="275" t="s">
        <v>1338</v>
      </c>
      <c r="AA1377" s="313" t="s">
        <v>1338</v>
      </c>
      <c r="AB1377">
        <v>3408</v>
      </c>
      <c r="AC1377" t="s">
        <v>4102</v>
      </c>
      <c r="AD1377" s="313" t="s">
        <v>5659</v>
      </c>
    </row>
    <row r="1378" spans="2:30">
      <c r="B1378" s="26"/>
      <c r="C1378" s="63" t="s">
        <v>2533</v>
      </c>
      <c r="D1378" s="63" t="s">
        <v>301</v>
      </c>
      <c r="E1378" s="313">
        <v>6.5</v>
      </c>
      <c r="F1378" s="313">
        <v>5</v>
      </c>
      <c r="G1378" s="313">
        <v>1.5</v>
      </c>
      <c r="H1378" s="313">
        <v>9.5</v>
      </c>
      <c r="I1378" s="313">
        <v>8</v>
      </c>
      <c r="J1378" s="41"/>
      <c r="K1378" s="313">
        <v>9.5</v>
      </c>
      <c r="L1378" s="313">
        <v>8</v>
      </c>
      <c r="M1378" s="313">
        <v>1</v>
      </c>
      <c r="N1378" s="313">
        <v>3408</v>
      </c>
      <c r="O1378" s="41" t="s">
        <v>1338</v>
      </c>
      <c r="P1378">
        <v>44504</v>
      </c>
      <c r="Q1378" s="285"/>
      <c r="R1378" s="313"/>
      <c r="S1378" s="63"/>
      <c r="T1378" s="303"/>
      <c r="U1378"/>
      <c r="V1378"/>
      <c r="W1378"/>
      <c r="X1378"/>
      <c r="Y1378" s="275" t="s">
        <v>1338</v>
      </c>
      <c r="AA1378" s="313" t="s">
        <v>1338</v>
      </c>
      <c r="AB1378">
        <v>3408</v>
      </c>
      <c r="AC1378" t="s">
        <v>4102</v>
      </c>
      <c r="AD1378" s="313" t="s">
        <v>5659</v>
      </c>
    </row>
    <row r="1379" spans="2:30">
      <c r="B1379" s="26"/>
      <c r="C1379" s="64" t="s">
        <v>2547</v>
      </c>
      <c r="D1379" s="64" t="s">
        <v>301</v>
      </c>
      <c r="E1379" s="313">
        <v>3.75</v>
      </c>
      <c r="F1379" s="313">
        <v>3.75</v>
      </c>
      <c r="G1379" s="313">
        <v>1.75</v>
      </c>
      <c r="H1379" s="313">
        <v>7.25</v>
      </c>
      <c r="I1379" s="313">
        <v>7.25</v>
      </c>
      <c r="J1379" s="47" t="s">
        <v>318</v>
      </c>
      <c r="K1379" s="313">
        <v>44.625</v>
      </c>
      <c r="L1379" s="313">
        <v>29.375</v>
      </c>
      <c r="M1379" s="313">
        <v>24</v>
      </c>
      <c r="N1379" s="313">
        <v>3409</v>
      </c>
      <c r="O1379" s="47" t="s">
        <v>269</v>
      </c>
      <c r="P1379">
        <v>44530</v>
      </c>
      <c r="Q1379" s="286"/>
      <c r="R1379" s="313"/>
      <c r="S1379" s="64"/>
      <c r="T1379" s="302"/>
      <c r="U1379"/>
      <c r="V1379"/>
      <c r="W1379"/>
      <c r="X1379"/>
      <c r="Y1379" s="275" t="s">
        <v>269</v>
      </c>
      <c r="AA1379" s="313" t="s">
        <v>269</v>
      </c>
      <c r="AB1379">
        <v>3409</v>
      </c>
      <c r="AC1379" t="s">
        <v>4102</v>
      </c>
      <c r="AD1379" s="313" t="s">
        <v>5659</v>
      </c>
    </row>
    <row r="1380" spans="2:30">
      <c r="B1380" s="26"/>
      <c r="C1380" s="63" t="s">
        <v>1329</v>
      </c>
      <c r="D1380" s="63" t="s">
        <v>2025</v>
      </c>
      <c r="E1380" s="313">
        <v>3.0625</v>
      </c>
      <c r="F1380" s="313">
        <v>3.0625</v>
      </c>
      <c r="G1380" s="313">
        <v>1.3125</v>
      </c>
      <c r="H1380" s="313">
        <v>5.6875</v>
      </c>
      <c r="I1380" s="313">
        <v>5.6875</v>
      </c>
      <c r="J1380" s="41" t="s">
        <v>302</v>
      </c>
      <c r="K1380" s="313">
        <v>41.319600000000001</v>
      </c>
      <c r="L1380" s="313">
        <v>29.514099999999999</v>
      </c>
      <c r="M1380" s="313">
        <v>35</v>
      </c>
      <c r="N1380" s="313">
        <v>3411</v>
      </c>
      <c r="O1380" s="41" t="s">
        <v>269</v>
      </c>
      <c r="P1380" t="s">
        <v>1331</v>
      </c>
      <c r="Q1380" s="285"/>
      <c r="R1380" s="313"/>
      <c r="S1380" s="63"/>
      <c r="T1380" s="303"/>
      <c r="U1380"/>
      <c r="V1380"/>
      <c r="W1380"/>
      <c r="X1380"/>
      <c r="Y1380" s="275" t="s">
        <v>2318</v>
      </c>
      <c r="AA1380" s="313" t="s">
        <v>269</v>
      </c>
      <c r="AB1380">
        <v>3411</v>
      </c>
      <c r="AC1380" t="s">
        <v>2936</v>
      </c>
      <c r="AD1380" s="313" t="s">
        <v>5651</v>
      </c>
    </row>
    <row r="1381" spans="2:30">
      <c r="B1381" s="26"/>
      <c r="C1381" s="64" t="s">
        <v>1330</v>
      </c>
      <c r="D1381" s="64" t="s">
        <v>94</v>
      </c>
      <c r="E1381" s="313">
        <v>3.0625</v>
      </c>
      <c r="F1381" s="313">
        <v>3.0625</v>
      </c>
      <c r="G1381" s="313">
        <v>1.5625</v>
      </c>
      <c r="H1381" s="313">
        <v>6.1875</v>
      </c>
      <c r="I1381" s="313">
        <v>6.1875</v>
      </c>
      <c r="J1381" s="47" t="s">
        <v>302</v>
      </c>
      <c r="K1381" s="313">
        <v>43.532600000000002</v>
      </c>
      <c r="L1381" s="313">
        <v>31.0946</v>
      </c>
      <c r="M1381" s="313">
        <v>35</v>
      </c>
      <c r="N1381" s="313">
        <v>3411</v>
      </c>
      <c r="O1381" s="47" t="s">
        <v>269</v>
      </c>
      <c r="P1381" t="s">
        <v>1331</v>
      </c>
      <c r="Q1381" s="286"/>
      <c r="R1381" s="313"/>
      <c r="S1381" s="64"/>
      <c r="T1381" s="302"/>
      <c r="U1381"/>
      <c r="V1381"/>
      <c r="W1381"/>
      <c r="X1381"/>
      <c r="Y1381" s="275" t="s">
        <v>2318</v>
      </c>
      <c r="AA1381" s="313" t="s">
        <v>269</v>
      </c>
      <c r="AB1381">
        <v>3411</v>
      </c>
      <c r="AC1381" t="s">
        <v>2936</v>
      </c>
      <c r="AD1381" s="313" t="s">
        <v>5651</v>
      </c>
    </row>
    <row r="1382" spans="2:30">
      <c r="B1382" s="26"/>
      <c r="C1382" s="63" t="s">
        <v>1340</v>
      </c>
      <c r="D1382" s="63" t="s">
        <v>2025</v>
      </c>
      <c r="E1382" s="313">
        <v>4.625</v>
      </c>
      <c r="F1382" s="313">
        <v>3.125</v>
      </c>
      <c r="G1382" s="313">
        <v>2</v>
      </c>
      <c r="H1382" s="313">
        <v>8.625</v>
      </c>
      <c r="I1382" s="313">
        <v>7.125</v>
      </c>
      <c r="J1382" s="41"/>
      <c r="K1382" s="313">
        <v>14</v>
      </c>
      <c r="L1382" s="313">
        <v>8.5</v>
      </c>
      <c r="M1382" s="313">
        <v>2</v>
      </c>
      <c r="N1382" s="313">
        <v>3412</v>
      </c>
      <c r="O1382" s="41" t="s">
        <v>1338</v>
      </c>
      <c r="P1382" t="s">
        <v>1361</v>
      </c>
      <c r="Q1382" s="285"/>
      <c r="R1382" s="313"/>
      <c r="S1382" s="63"/>
      <c r="T1382" s="303"/>
      <c r="U1382"/>
      <c r="V1382"/>
      <c r="W1382"/>
      <c r="X1382"/>
      <c r="Y1382" s="275" t="s">
        <v>1338</v>
      </c>
      <c r="AA1382" s="313" t="s">
        <v>1338</v>
      </c>
      <c r="AB1382">
        <v>3412</v>
      </c>
      <c r="AC1382" t="s">
        <v>4102</v>
      </c>
      <c r="AD1382" s="313" t="s">
        <v>5659</v>
      </c>
    </row>
    <row r="1383" spans="2:30">
      <c r="B1383" s="26"/>
      <c r="C1383" s="64" t="s">
        <v>1341</v>
      </c>
      <c r="D1383" s="64" t="s">
        <v>94</v>
      </c>
      <c r="E1383" s="313">
        <v>4.5</v>
      </c>
      <c r="F1383" s="313">
        <v>3</v>
      </c>
      <c r="G1383" s="313">
        <v>2</v>
      </c>
      <c r="H1383" s="313">
        <v>8.5</v>
      </c>
      <c r="I1383" s="313">
        <v>7</v>
      </c>
      <c r="J1383" s="47"/>
      <c r="K1383" s="313">
        <v>14.375</v>
      </c>
      <c r="L1383" s="313">
        <v>8.6880000000000006</v>
      </c>
      <c r="M1383" s="313">
        <v>2</v>
      </c>
      <c r="N1383" s="313">
        <v>3412</v>
      </c>
      <c r="O1383" s="47" t="s">
        <v>1338</v>
      </c>
      <c r="P1383" t="s">
        <v>1361</v>
      </c>
      <c r="Q1383" s="286"/>
      <c r="R1383" s="313"/>
      <c r="S1383" s="64"/>
      <c r="T1383" s="302"/>
      <c r="U1383"/>
      <c r="V1383"/>
      <c r="W1383"/>
      <c r="X1383"/>
      <c r="Y1383" s="275" t="s">
        <v>1338</v>
      </c>
      <c r="AA1383" s="313" t="s">
        <v>1338</v>
      </c>
      <c r="AB1383">
        <v>3412</v>
      </c>
      <c r="AC1383" t="s">
        <v>4102</v>
      </c>
      <c r="AD1383" s="313" t="s">
        <v>5659</v>
      </c>
    </row>
    <row r="1384" spans="2:30">
      <c r="B1384" s="26"/>
      <c r="C1384" s="63" t="s">
        <v>1342</v>
      </c>
      <c r="D1384" s="63" t="s">
        <v>94</v>
      </c>
      <c r="E1384" s="313">
        <v>3.75</v>
      </c>
      <c r="F1384" s="313">
        <v>3.125</v>
      </c>
      <c r="G1384" s="313">
        <v>1.5</v>
      </c>
      <c r="H1384" s="313">
        <v>6.75</v>
      </c>
      <c r="I1384" s="313">
        <v>6.125</v>
      </c>
      <c r="J1384" s="41" t="s">
        <v>302</v>
      </c>
      <c r="K1384" s="313">
        <v>33.753900000000002</v>
      </c>
      <c r="L1384" s="313">
        <v>24.503</v>
      </c>
      <c r="M1384" s="313">
        <v>20</v>
      </c>
      <c r="N1384" s="313">
        <v>3413</v>
      </c>
      <c r="O1384" s="41" t="s">
        <v>269</v>
      </c>
      <c r="P1384" t="s">
        <v>1361</v>
      </c>
      <c r="Q1384" s="285"/>
      <c r="R1384" s="313"/>
      <c r="S1384" s="63"/>
      <c r="T1384" s="303"/>
      <c r="U1384"/>
      <c r="V1384"/>
      <c r="W1384"/>
      <c r="X1384"/>
      <c r="Y1384" s="275" t="s">
        <v>269</v>
      </c>
      <c r="AA1384" s="313" t="s">
        <v>269</v>
      </c>
      <c r="AB1384">
        <v>3413</v>
      </c>
      <c r="AC1384" t="s">
        <v>2861</v>
      </c>
      <c r="AD1384" s="313" t="s">
        <v>5645</v>
      </c>
    </row>
    <row r="1385" spans="2:30">
      <c r="B1385" s="26"/>
      <c r="C1385" s="64" t="s">
        <v>1343</v>
      </c>
      <c r="D1385" s="64" t="s">
        <v>2025</v>
      </c>
      <c r="E1385" s="313">
        <v>8.125</v>
      </c>
      <c r="F1385" s="313">
        <v>2.125</v>
      </c>
      <c r="G1385" s="313">
        <v>0.5625</v>
      </c>
      <c r="H1385" s="313">
        <v>9.25</v>
      </c>
      <c r="I1385" s="313">
        <v>3.25</v>
      </c>
      <c r="J1385" s="47" t="s">
        <v>302</v>
      </c>
      <c r="K1385" s="313">
        <v>37.180300000000003</v>
      </c>
      <c r="L1385" s="313">
        <v>26.363</v>
      </c>
      <c r="M1385" s="313">
        <v>32</v>
      </c>
      <c r="N1385" s="313">
        <v>3414</v>
      </c>
      <c r="O1385" s="47" t="s">
        <v>269</v>
      </c>
      <c r="P1385" t="s">
        <v>1361</v>
      </c>
      <c r="Q1385" s="286"/>
      <c r="R1385" s="313"/>
      <c r="S1385" s="64"/>
      <c r="T1385" s="302"/>
      <c r="U1385"/>
      <c r="V1385"/>
      <c r="W1385"/>
      <c r="X1385"/>
      <c r="Y1385" s="275" t="s">
        <v>2318</v>
      </c>
      <c r="AA1385" s="313" t="s">
        <v>269</v>
      </c>
      <c r="AB1385">
        <v>3414</v>
      </c>
      <c r="AC1385" t="s">
        <v>2936</v>
      </c>
      <c r="AD1385" s="313" t="s">
        <v>5651</v>
      </c>
    </row>
    <row r="1386" spans="2:30">
      <c r="B1386" s="26"/>
      <c r="C1386" s="63" t="s">
        <v>1344</v>
      </c>
      <c r="D1386" s="63" t="s">
        <v>94</v>
      </c>
      <c r="E1386" s="313">
        <v>8</v>
      </c>
      <c r="F1386" s="313">
        <v>2</v>
      </c>
      <c r="G1386" s="313">
        <v>1.5</v>
      </c>
      <c r="H1386" s="313">
        <v>11</v>
      </c>
      <c r="I1386" s="313">
        <v>5</v>
      </c>
      <c r="J1386" s="41" t="s">
        <v>302</v>
      </c>
      <c r="K1386" s="313">
        <v>33</v>
      </c>
      <c r="L1386" s="313">
        <v>25</v>
      </c>
      <c r="M1386" s="313">
        <v>15</v>
      </c>
      <c r="N1386" s="313">
        <v>3414</v>
      </c>
      <c r="O1386" s="41" t="s">
        <v>269</v>
      </c>
      <c r="P1386" t="s">
        <v>1361</v>
      </c>
      <c r="Q1386" s="285"/>
      <c r="R1386" s="313"/>
      <c r="S1386" s="63"/>
      <c r="T1386" s="303"/>
      <c r="U1386"/>
      <c r="V1386"/>
      <c r="W1386"/>
      <c r="X1386"/>
      <c r="Y1386" s="275" t="s">
        <v>2318</v>
      </c>
      <c r="AA1386" s="313" t="s">
        <v>269</v>
      </c>
      <c r="AB1386">
        <v>3414</v>
      </c>
      <c r="AC1386" t="s">
        <v>2936</v>
      </c>
      <c r="AD1386" s="313" t="s">
        <v>5651</v>
      </c>
    </row>
    <row r="1387" spans="2:30">
      <c r="B1387" s="26"/>
      <c r="C1387" s="64" t="s">
        <v>2469</v>
      </c>
      <c r="D1387" s="64" t="s">
        <v>2025</v>
      </c>
      <c r="E1387" s="313">
        <v>8.125</v>
      </c>
      <c r="F1387" s="313">
        <v>2.125</v>
      </c>
      <c r="G1387" s="313">
        <v>0.5625</v>
      </c>
      <c r="H1387" s="313">
        <v>9.25</v>
      </c>
      <c r="I1387" s="313">
        <v>3.25</v>
      </c>
      <c r="J1387" s="47"/>
      <c r="K1387" s="313">
        <v>9.25</v>
      </c>
      <c r="L1387" s="313">
        <v>3.25</v>
      </c>
      <c r="M1387" s="313">
        <v>1</v>
      </c>
      <c r="N1387" s="313">
        <v>3414</v>
      </c>
      <c r="O1387" s="47" t="s">
        <v>1338</v>
      </c>
      <c r="P1387">
        <v>44258</v>
      </c>
      <c r="Q1387" s="286"/>
      <c r="R1387" s="313"/>
      <c r="S1387" s="64"/>
      <c r="T1387" s="302"/>
      <c r="U1387"/>
      <c r="V1387"/>
      <c r="W1387"/>
      <c r="X1387"/>
      <c r="Y1387" s="275" t="s">
        <v>1338</v>
      </c>
      <c r="AA1387" s="313" t="s">
        <v>1338</v>
      </c>
      <c r="AB1387">
        <v>3414</v>
      </c>
      <c r="AC1387" t="s">
        <v>2936</v>
      </c>
      <c r="AD1387" s="313" t="s">
        <v>5651</v>
      </c>
    </row>
    <row r="1388" spans="2:30">
      <c r="B1388" s="26"/>
      <c r="C1388" s="63" t="s">
        <v>2470</v>
      </c>
      <c r="D1388" s="63" t="s">
        <v>94</v>
      </c>
      <c r="E1388" s="313">
        <v>8</v>
      </c>
      <c r="F1388" s="313">
        <v>2</v>
      </c>
      <c r="G1388" s="313">
        <v>1.5</v>
      </c>
      <c r="H1388" s="313">
        <v>11</v>
      </c>
      <c r="I1388" s="313">
        <v>5</v>
      </c>
      <c r="J1388" s="41"/>
      <c r="K1388" s="313">
        <v>11</v>
      </c>
      <c r="L1388" s="313">
        <v>5</v>
      </c>
      <c r="M1388" s="313">
        <v>1</v>
      </c>
      <c r="N1388" s="313">
        <v>3414</v>
      </c>
      <c r="O1388" s="41" t="s">
        <v>1338</v>
      </c>
      <c r="P1388">
        <v>44258</v>
      </c>
      <c r="Q1388" s="285"/>
      <c r="R1388" s="313"/>
      <c r="S1388" s="63"/>
      <c r="T1388" s="303"/>
      <c r="U1388"/>
      <c r="V1388"/>
      <c r="W1388"/>
      <c r="X1388"/>
      <c r="Y1388" s="275" t="s">
        <v>1338</v>
      </c>
      <c r="AA1388" s="313" t="s">
        <v>1338</v>
      </c>
      <c r="AB1388">
        <v>3414</v>
      </c>
      <c r="AC1388" t="s">
        <v>2936</v>
      </c>
      <c r="AD1388" s="313" t="s">
        <v>5651</v>
      </c>
    </row>
    <row r="1389" spans="2:30">
      <c r="B1389" s="26"/>
      <c r="C1389" s="64" t="s">
        <v>1345</v>
      </c>
      <c r="D1389" s="64" t="s">
        <v>2025</v>
      </c>
      <c r="E1389" s="313">
        <v>6.125</v>
      </c>
      <c r="F1389" s="313">
        <v>5.625</v>
      </c>
      <c r="G1389" s="313">
        <v>0.75</v>
      </c>
      <c r="H1389" s="313">
        <v>7.625</v>
      </c>
      <c r="I1389" s="313">
        <v>7.125</v>
      </c>
      <c r="J1389" s="47" t="s">
        <v>302</v>
      </c>
      <c r="K1389" s="313">
        <v>38.283000000000001</v>
      </c>
      <c r="L1389" s="313">
        <v>28.625</v>
      </c>
      <c r="M1389" s="313">
        <v>20</v>
      </c>
      <c r="N1389" s="313">
        <v>3415</v>
      </c>
      <c r="O1389" s="47" t="s">
        <v>269</v>
      </c>
      <c r="P1389" t="s">
        <v>1361</v>
      </c>
      <c r="Q1389" s="286"/>
      <c r="R1389" s="313"/>
      <c r="S1389" s="64"/>
      <c r="T1389" s="302"/>
      <c r="U1389"/>
      <c r="V1389"/>
      <c r="W1389"/>
      <c r="X1389"/>
      <c r="Y1389" s="275" t="s">
        <v>2318</v>
      </c>
      <c r="AA1389" s="313" t="s">
        <v>269</v>
      </c>
      <c r="AB1389">
        <v>3415</v>
      </c>
      <c r="AC1389" t="s">
        <v>2936</v>
      </c>
      <c r="AD1389" s="313" t="s">
        <v>5651</v>
      </c>
    </row>
    <row r="1390" spans="2:30">
      <c r="B1390" s="26"/>
      <c r="C1390" s="63" t="s">
        <v>1346</v>
      </c>
      <c r="D1390" s="63" t="s">
        <v>94</v>
      </c>
      <c r="E1390" s="313">
        <v>6</v>
      </c>
      <c r="F1390" s="313">
        <v>5.5</v>
      </c>
      <c r="G1390" s="313">
        <v>1.5</v>
      </c>
      <c r="H1390" s="313">
        <v>9</v>
      </c>
      <c r="I1390" s="313">
        <v>8.5</v>
      </c>
      <c r="J1390" s="41" t="s">
        <v>302</v>
      </c>
      <c r="K1390" s="313">
        <v>36</v>
      </c>
      <c r="L1390" s="313">
        <v>25.5</v>
      </c>
      <c r="M1390" s="313">
        <v>12</v>
      </c>
      <c r="N1390" s="313">
        <v>3415</v>
      </c>
      <c r="O1390" s="41" t="s">
        <v>269</v>
      </c>
      <c r="P1390" t="s">
        <v>1361</v>
      </c>
      <c r="Q1390" s="285"/>
      <c r="R1390" s="313"/>
      <c r="S1390" s="63"/>
      <c r="T1390" s="303"/>
      <c r="U1390"/>
      <c r="V1390"/>
      <c r="W1390"/>
      <c r="X1390"/>
      <c r="Y1390" s="275" t="s">
        <v>2318</v>
      </c>
      <c r="AA1390" s="313" t="s">
        <v>269</v>
      </c>
      <c r="AB1390">
        <v>3415</v>
      </c>
      <c r="AC1390" t="s">
        <v>2936</v>
      </c>
      <c r="AD1390" s="313" t="s">
        <v>5651</v>
      </c>
    </row>
    <row r="1391" spans="2:30">
      <c r="B1391" s="26"/>
      <c r="C1391" s="64" t="s">
        <v>1347</v>
      </c>
      <c r="D1391" s="64" t="s">
        <v>2025</v>
      </c>
      <c r="E1391" s="313">
        <v>10.5625</v>
      </c>
      <c r="F1391" s="313">
        <v>6.1875</v>
      </c>
      <c r="G1391" s="313">
        <v>0.625</v>
      </c>
      <c r="H1391" s="313">
        <v>11.8125</v>
      </c>
      <c r="I1391" s="313">
        <v>7.4375</v>
      </c>
      <c r="J1391" s="47" t="s">
        <v>302</v>
      </c>
      <c r="K1391" s="313">
        <v>35.598999999999997</v>
      </c>
      <c r="L1391" s="313">
        <v>25.457999999999998</v>
      </c>
      <c r="M1391" s="313">
        <v>9</v>
      </c>
      <c r="N1391" s="313">
        <v>3416</v>
      </c>
      <c r="O1391" s="47" t="s">
        <v>269</v>
      </c>
      <c r="P1391" t="s">
        <v>1361</v>
      </c>
      <c r="Q1391" s="286"/>
      <c r="R1391" s="313"/>
      <c r="S1391" s="64"/>
      <c r="T1391" s="302"/>
      <c r="U1391"/>
      <c r="V1391"/>
      <c r="W1391"/>
      <c r="X1391"/>
      <c r="Y1391" s="275" t="s">
        <v>2318</v>
      </c>
      <c r="AA1391" s="313" t="s">
        <v>269</v>
      </c>
      <c r="AB1391">
        <v>3416</v>
      </c>
      <c r="AC1391" t="s">
        <v>2936</v>
      </c>
      <c r="AD1391" s="313" t="s">
        <v>5651</v>
      </c>
    </row>
    <row r="1392" spans="2:30">
      <c r="B1392" s="26"/>
      <c r="C1392" s="63" t="s">
        <v>1348</v>
      </c>
      <c r="D1392" s="63" t="s">
        <v>94</v>
      </c>
      <c r="E1392" s="313">
        <v>10.4375</v>
      </c>
      <c r="F1392" s="313">
        <v>6.0625</v>
      </c>
      <c r="G1392" s="313">
        <v>2</v>
      </c>
      <c r="H1392" s="313">
        <v>14.4375</v>
      </c>
      <c r="I1392" s="313">
        <v>10.0625</v>
      </c>
      <c r="J1392" s="41" t="s">
        <v>302</v>
      </c>
      <c r="K1392" s="313">
        <v>28.888999999999999</v>
      </c>
      <c r="L1392" s="313">
        <v>20.128</v>
      </c>
      <c r="M1392" s="313">
        <v>4</v>
      </c>
      <c r="N1392" s="313">
        <v>3416</v>
      </c>
      <c r="O1392" s="41" t="s">
        <v>269</v>
      </c>
      <c r="P1392" t="s">
        <v>1361</v>
      </c>
      <c r="Q1392" s="285"/>
      <c r="R1392" s="313"/>
      <c r="S1392" s="63"/>
      <c r="T1392" s="303"/>
      <c r="U1392"/>
      <c r="V1392"/>
      <c r="W1392"/>
      <c r="X1392"/>
      <c r="Y1392" s="275" t="s">
        <v>2318</v>
      </c>
      <c r="AA1392" s="313" t="s">
        <v>269</v>
      </c>
      <c r="AB1392">
        <v>3416</v>
      </c>
      <c r="AC1392" t="s">
        <v>2936</v>
      </c>
      <c r="AD1392" s="313" t="s">
        <v>5651</v>
      </c>
    </row>
    <row r="1393" spans="2:30">
      <c r="B1393" s="26"/>
      <c r="C1393" s="64" t="s">
        <v>249</v>
      </c>
      <c r="D1393" s="64" t="s">
        <v>2025</v>
      </c>
      <c r="E1393" s="313">
        <v>6.0625</v>
      </c>
      <c r="F1393" s="313">
        <v>3.9375</v>
      </c>
      <c r="G1393" s="313">
        <v>0.75</v>
      </c>
      <c r="H1393" s="313">
        <v>7.5625</v>
      </c>
      <c r="I1393" s="313">
        <v>5.4375</v>
      </c>
      <c r="J1393" s="47" t="s">
        <v>302</v>
      </c>
      <c r="K1393" s="313">
        <v>38.003</v>
      </c>
      <c r="L1393" s="313">
        <v>27.414000000000001</v>
      </c>
      <c r="M1393" s="313">
        <v>25</v>
      </c>
      <c r="N1393" s="313">
        <v>3417</v>
      </c>
      <c r="O1393" s="47" t="s">
        <v>269</v>
      </c>
      <c r="P1393" t="s">
        <v>1361</v>
      </c>
      <c r="Q1393" s="286"/>
      <c r="R1393" s="313"/>
      <c r="S1393" s="64"/>
      <c r="T1393" s="302"/>
      <c r="U1393"/>
      <c r="V1393"/>
      <c r="W1393"/>
      <c r="X1393"/>
      <c r="Y1393" s="275" t="s">
        <v>2318</v>
      </c>
      <c r="AA1393" s="313" t="s">
        <v>269</v>
      </c>
      <c r="AB1393">
        <v>3417</v>
      </c>
      <c r="AC1393" t="s">
        <v>2936</v>
      </c>
      <c r="AD1393" s="313" t="s">
        <v>5651</v>
      </c>
    </row>
    <row r="1394" spans="2:30">
      <c r="B1394" s="26"/>
      <c r="C1394" s="63" t="s">
        <v>1349</v>
      </c>
      <c r="D1394" s="63" t="s">
        <v>94</v>
      </c>
      <c r="E1394" s="313">
        <v>5.9375</v>
      </c>
      <c r="F1394" s="313">
        <v>3.8125</v>
      </c>
      <c r="G1394" s="313">
        <v>1.5</v>
      </c>
      <c r="H1394" s="313">
        <v>8.9375</v>
      </c>
      <c r="I1394" s="313">
        <v>6.8125</v>
      </c>
      <c r="J1394" s="41" t="s">
        <v>302</v>
      </c>
      <c r="K1394" s="313">
        <v>35.750100000000003</v>
      </c>
      <c r="L1394" s="313">
        <v>27.25</v>
      </c>
      <c r="M1394" s="313">
        <v>16</v>
      </c>
      <c r="N1394" s="313">
        <v>3417</v>
      </c>
      <c r="O1394" s="41" t="s">
        <v>269</v>
      </c>
      <c r="P1394" t="s">
        <v>1361</v>
      </c>
      <c r="Q1394" s="285"/>
      <c r="R1394" s="313"/>
      <c r="S1394" s="63"/>
      <c r="T1394" s="303"/>
      <c r="U1394"/>
      <c r="V1394"/>
      <c r="W1394"/>
      <c r="X1394"/>
      <c r="Y1394" s="275" t="s">
        <v>2318</v>
      </c>
      <c r="AA1394" s="313" t="s">
        <v>269</v>
      </c>
      <c r="AB1394">
        <v>3417</v>
      </c>
      <c r="AC1394" t="s">
        <v>2936</v>
      </c>
      <c r="AD1394" s="313" t="s">
        <v>5651</v>
      </c>
    </row>
    <row r="1395" spans="2:30">
      <c r="B1395" s="26"/>
      <c r="C1395" s="64" t="s">
        <v>1354</v>
      </c>
      <c r="D1395" s="64" t="s">
        <v>94</v>
      </c>
      <c r="E1395" s="313">
        <v>3</v>
      </c>
      <c r="F1395" s="313">
        <v>2.125</v>
      </c>
      <c r="G1395" s="313">
        <v>1</v>
      </c>
      <c r="H1395" s="313">
        <v>5</v>
      </c>
      <c r="I1395" s="313">
        <v>4.125</v>
      </c>
      <c r="J1395" s="47" t="s">
        <v>302</v>
      </c>
      <c r="K1395" s="313">
        <v>45</v>
      </c>
      <c r="L1395" s="313">
        <v>24</v>
      </c>
      <c r="M1395" s="313">
        <v>54</v>
      </c>
      <c r="N1395" s="313">
        <v>3419</v>
      </c>
      <c r="O1395" s="47" t="s">
        <v>269</v>
      </c>
      <c r="P1395" t="s">
        <v>1361</v>
      </c>
      <c r="Q1395" s="286"/>
      <c r="R1395" s="313"/>
      <c r="S1395" s="64"/>
      <c r="T1395" s="302"/>
      <c r="U1395"/>
      <c r="V1395"/>
      <c r="W1395"/>
      <c r="X1395"/>
      <c r="Y1395" s="275" t="s">
        <v>2318</v>
      </c>
      <c r="AA1395" s="313" t="s">
        <v>269</v>
      </c>
      <c r="AB1395">
        <v>3419</v>
      </c>
      <c r="AC1395" t="s">
        <v>2899</v>
      </c>
      <c r="AD1395" s="313" t="s">
        <v>5649</v>
      </c>
    </row>
    <row r="1396" spans="2:30">
      <c r="B1396" s="26"/>
      <c r="C1396" s="63" t="s">
        <v>2127</v>
      </c>
      <c r="D1396" s="63" t="s">
        <v>94</v>
      </c>
      <c r="E1396" s="313">
        <v>3</v>
      </c>
      <c r="F1396" s="313">
        <v>2.125</v>
      </c>
      <c r="G1396" s="313">
        <v>1</v>
      </c>
      <c r="H1396" s="313">
        <v>5</v>
      </c>
      <c r="I1396" s="313">
        <v>4.125</v>
      </c>
      <c r="J1396" s="41"/>
      <c r="K1396" s="313">
        <v>5</v>
      </c>
      <c r="L1396" s="313">
        <v>4.125</v>
      </c>
      <c r="M1396" s="313">
        <v>1</v>
      </c>
      <c r="N1396" s="313">
        <v>3419</v>
      </c>
      <c r="O1396" s="41" t="s">
        <v>1338</v>
      </c>
      <c r="P1396" t="s">
        <v>2128</v>
      </c>
      <c r="Q1396" s="285"/>
      <c r="R1396" s="313"/>
      <c r="S1396" s="63"/>
      <c r="T1396" s="303"/>
      <c r="U1396"/>
      <c r="V1396"/>
      <c r="W1396"/>
      <c r="X1396"/>
      <c r="Y1396" s="275" t="s">
        <v>1338</v>
      </c>
      <c r="AA1396" s="313" t="s">
        <v>1338</v>
      </c>
      <c r="AB1396">
        <v>3419</v>
      </c>
      <c r="AC1396" t="s">
        <v>2899</v>
      </c>
      <c r="AD1396" s="313" t="s">
        <v>5649</v>
      </c>
    </row>
    <row r="1397" spans="2:30">
      <c r="B1397" s="26"/>
      <c r="C1397" s="64" t="s">
        <v>1355</v>
      </c>
      <c r="D1397" s="64" t="s">
        <v>2025</v>
      </c>
      <c r="E1397" s="313">
        <v>9.25</v>
      </c>
      <c r="F1397" s="313">
        <v>5.25</v>
      </c>
      <c r="G1397" s="313">
        <v>3.3690000000000002</v>
      </c>
      <c r="H1397" s="313">
        <v>15.988</v>
      </c>
      <c r="I1397" s="313">
        <v>11.988</v>
      </c>
      <c r="J1397" s="47" t="s">
        <v>302</v>
      </c>
      <c r="K1397" s="313">
        <v>39.119</v>
      </c>
      <c r="L1397" s="313">
        <v>27.488</v>
      </c>
      <c r="M1397" s="313">
        <v>4</v>
      </c>
      <c r="N1397" s="313">
        <v>3421</v>
      </c>
      <c r="O1397" s="47" t="s">
        <v>269</v>
      </c>
      <c r="P1397" t="s">
        <v>1361</v>
      </c>
      <c r="Q1397" s="286"/>
      <c r="R1397" s="313"/>
      <c r="S1397" s="64"/>
      <c r="T1397" s="302"/>
      <c r="U1397"/>
      <c r="V1397"/>
      <c r="W1397"/>
      <c r="X1397"/>
      <c r="Y1397" s="275" t="s">
        <v>2318</v>
      </c>
      <c r="AA1397" s="313" t="s">
        <v>269</v>
      </c>
      <c r="AB1397">
        <v>3421</v>
      </c>
      <c r="AC1397" t="s">
        <v>4823</v>
      </c>
      <c r="AD1397" s="313" t="s">
        <v>5663</v>
      </c>
    </row>
    <row r="1398" spans="2:30">
      <c r="B1398" s="26"/>
      <c r="C1398" s="63" t="s">
        <v>1356</v>
      </c>
      <c r="D1398" s="63" t="s">
        <v>301</v>
      </c>
      <c r="E1398" s="313">
        <v>9.125</v>
      </c>
      <c r="F1398" s="313">
        <v>5.125</v>
      </c>
      <c r="G1398" s="313">
        <v>3.25</v>
      </c>
      <c r="H1398" s="313">
        <v>15.625</v>
      </c>
      <c r="I1398" s="313">
        <v>11.625</v>
      </c>
      <c r="J1398" s="41" t="s">
        <v>302</v>
      </c>
      <c r="K1398" s="313">
        <v>31.065999999999999</v>
      </c>
      <c r="L1398" s="313">
        <v>23.125</v>
      </c>
      <c r="M1398" s="313">
        <v>4</v>
      </c>
      <c r="N1398" s="313">
        <v>3421</v>
      </c>
      <c r="O1398" s="41" t="s">
        <v>269</v>
      </c>
      <c r="P1398" t="s">
        <v>1361</v>
      </c>
      <c r="Q1398" s="285"/>
      <c r="R1398" s="313"/>
      <c r="S1398" s="63"/>
      <c r="T1398" s="303"/>
      <c r="U1398"/>
      <c r="V1398"/>
      <c r="W1398"/>
      <c r="X1398"/>
      <c r="Y1398" s="275" t="s">
        <v>2318</v>
      </c>
      <c r="AA1398" s="313" t="s">
        <v>269</v>
      </c>
      <c r="AB1398">
        <v>3421</v>
      </c>
      <c r="AC1398" t="s">
        <v>4823</v>
      </c>
      <c r="AD1398" s="313" t="s">
        <v>5663</v>
      </c>
    </row>
    <row r="1399" spans="2:30">
      <c r="B1399" s="26"/>
      <c r="C1399" s="64" t="s">
        <v>1358</v>
      </c>
      <c r="D1399" s="64" t="s">
        <v>2025</v>
      </c>
      <c r="E1399" s="313">
        <v>9.875</v>
      </c>
      <c r="F1399" s="313">
        <v>2.125</v>
      </c>
      <c r="G1399" s="313">
        <v>0.625</v>
      </c>
      <c r="H1399" s="313">
        <v>11.125</v>
      </c>
      <c r="I1399" s="313">
        <v>3.375</v>
      </c>
      <c r="J1399" s="47"/>
      <c r="K1399" s="313"/>
      <c r="L1399" s="313"/>
      <c r="M1399" s="313"/>
      <c r="N1399" s="313">
        <v>3426</v>
      </c>
      <c r="O1399" s="47" t="s">
        <v>1351</v>
      </c>
      <c r="P1399" t="s">
        <v>1361</v>
      </c>
      <c r="Q1399" s="286"/>
      <c r="R1399" s="313"/>
      <c r="S1399" s="64"/>
      <c r="T1399" s="302"/>
      <c r="U1399"/>
      <c r="V1399"/>
      <c r="W1399"/>
      <c r="X1399"/>
      <c r="Y1399" s="275" t="s">
        <v>1351</v>
      </c>
      <c r="AA1399" s="313" t="s">
        <v>1351</v>
      </c>
      <c r="AB1399">
        <v>3426</v>
      </c>
      <c r="AC1399" t="s">
        <v>3574</v>
      </c>
      <c r="AD1399" s="313" t="s">
        <v>5658</v>
      </c>
    </row>
    <row r="1400" spans="2:30">
      <c r="B1400" s="26"/>
      <c r="C1400" s="63" t="s">
        <v>1357</v>
      </c>
      <c r="D1400" s="63" t="s">
        <v>301</v>
      </c>
      <c r="E1400" s="313">
        <v>9.75</v>
      </c>
      <c r="F1400" s="313">
        <v>2</v>
      </c>
      <c r="G1400" s="313">
        <v>0.875</v>
      </c>
      <c r="H1400" s="313">
        <v>11.5</v>
      </c>
      <c r="I1400" s="313">
        <v>3.75</v>
      </c>
      <c r="J1400" s="41"/>
      <c r="K1400" s="313"/>
      <c r="L1400" s="313"/>
      <c r="M1400" s="313"/>
      <c r="N1400" s="313">
        <v>3426</v>
      </c>
      <c r="O1400" s="41" t="s">
        <v>1351</v>
      </c>
      <c r="P1400" t="s">
        <v>1361</v>
      </c>
      <c r="Q1400" s="285"/>
      <c r="R1400" s="313"/>
      <c r="S1400" s="63"/>
      <c r="T1400" s="303"/>
      <c r="U1400"/>
      <c r="V1400"/>
      <c r="W1400"/>
      <c r="X1400"/>
      <c r="Y1400" s="275" t="s">
        <v>1351</v>
      </c>
      <c r="AA1400" s="313" t="s">
        <v>1351</v>
      </c>
      <c r="AB1400">
        <v>3426</v>
      </c>
      <c r="AC1400" t="s">
        <v>3574</v>
      </c>
      <c r="AD1400" s="313" t="s">
        <v>5658</v>
      </c>
    </row>
    <row r="1401" spans="2:30">
      <c r="B1401" s="26"/>
      <c r="C1401" s="64" t="s">
        <v>2340</v>
      </c>
      <c r="D1401" s="64" t="s">
        <v>301</v>
      </c>
      <c r="E1401" s="313">
        <v>13</v>
      </c>
      <c r="F1401" s="313">
        <v>7.625</v>
      </c>
      <c r="G1401" s="313">
        <v>4</v>
      </c>
      <c r="H1401" s="313">
        <v>21</v>
      </c>
      <c r="I1401" s="313">
        <v>15.625</v>
      </c>
      <c r="J1401" s="47" t="s">
        <v>318</v>
      </c>
      <c r="K1401" s="313">
        <v>36.156199999999998</v>
      </c>
      <c r="L1401" s="313">
        <v>25.406199999999998</v>
      </c>
      <c r="M1401" s="313">
        <v>4</v>
      </c>
      <c r="N1401" s="313">
        <v>3335</v>
      </c>
      <c r="O1401" s="47" t="s">
        <v>269</v>
      </c>
      <c r="P1401">
        <v>42706</v>
      </c>
      <c r="Q1401" s="286"/>
      <c r="R1401" s="313"/>
      <c r="S1401" s="64"/>
      <c r="T1401" s="302"/>
      <c r="U1401"/>
      <c r="V1401"/>
      <c r="W1401"/>
      <c r="X1401"/>
      <c r="Y1401" s="275" t="s">
        <v>269</v>
      </c>
      <c r="AA1401" s="313" t="s">
        <v>269</v>
      </c>
      <c r="AD1401" s="313"/>
    </row>
    <row r="1402" spans="2:30">
      <c r="B1402" s="26"/>
      <c r="C1402" s="63" t="s">
        <v>259</v>
      </c>
      <c r="D1402" s="63" t="s">
        <v>2025</v>
      </c>
      <c r="E1402" s="313">
        <v>3.6840999999999999</v>
      </c>
      <c r="F1402" s="313">
        <v>3.0417000000000001</v>
      </c>
      <c r="G1402" s="313">
        <v>0.75</v>
      </c>
      <c r="H1402" s="313">
        <v>5.1840999999999999</v>
      </c>
      <c r="I1402" s="313">
        <v>4.5417000000000005</v>
      </c>
      <c r="J1402" s="41" t="s">
        <v>302</v>
      </c>
      <c r="K1402" s="313">
        <v>36.287999999999997</v>
      </c>
      <c r="L1402" s="313">
        <v>22.708500000000001</v>
      </c>
      <c r="M1402" s="313">
        <v>35</v>
      </c>
      <c r="N1402" s="313">
        <v>3436</v>
      </c>
      <c r="O1402" s="41" t="s">
        <v>269</v>
      </c>
      <c r="P1402" t="s">
        <v>261</v>
      </c>
      <c r="Q1402" s="285"/>
      <c r="R1402" s="313"/>
      <c r="S1402" s="63"/>
      <c r="T1402" s="303"/>
      <c r="U1402"/>
      <c r="V1402"/>
      <c r="W1402"/>
      <c r="X1402"/>
      <c r="Y1402" s="275" t="s">
        <v>2318</v>
      </c>
      <c r="AA1402" s="313" t="s">
        <v>269</v>
      </c>
      <c r="AB1402">
        <v>3436</v>
      </c>
      <c r="AC1402" t="s">
        <v>3574</v>
      </c>
      <c r="AD1402" s="313" t="s">
        <v>5658</v>
      </c>
    </row>
    <row r="1403" spans="2:30">
      <c r="B1403" s="26"/>
      <c r="C1403" s="64" t="s">
        <v>260</v>
      </c>
      <c r="D1403" s="64" t="s">
        <v>301</v>
      </c>
      <c r="E1403" s="313">
        <v>3.5556000000000001</v>
      </c>
      <c r="F1403" s="313">
        <v>2.875</v>
      </c>
      <c r="G1403" s="313">
        <v>1.125</v>
      </c>
      <c r="H1403" s="313">
        <v>5.8056000000000001</v>
      </c>
      <c r="I1403" s="313">
        <v>5.125</v>
      </c>
      <c r="J1403" s="47" t="s">
        <v>302</v>
      </c>
      <c r="K1403" s="313">
        <v>34.848599999999998</v>
      </c>
      <c r="L1403" s="313">
        <v>25.625</v>
      </c>
      <c r="M1403" s="313">
        <v>30</v>
      </c>
      <c r="N1403" s="313">
        <v>3436</v>
      </c>
      <c r="O1403" s="47" t="s">
        <v>269</v>
      </c>
      <c r="P1403" t="s">
        <v>261</v>
      </c>
      <c r="Q1403" s="286"/>
      <c r="R1403" s="313"/>
      <c r="S1403" s="64"/>
      <c r="T1403" s="302"/>
      <c r="U1403"/>
      <c r="V1403"/>
      <c r="W1403"/>
      <c r="X1403"/>
      <c r="Y1403" s="275" t="s">
        <v>2318</v>
      </c>
      <c r="AA1403" s="313" t="s">
        <v>269</v>
      </c>
      <c r="AB1403">
        <v>3436</v>
      </c>
      <c r="AC1403" t="s">
        <v>3574</v>
      </c>
      <c r="AD1403" s="313" t="s">
        <v>5658</v>
      </c>
    </row>
    <row r="1404" spans="2:30">
      <c r="B1404" s="26"/>
      <c r="C1404" s="63" t="s">
        <v>2448</v>
      </c>
      <c r="D1404" s="63" t="s">
        <v>301</v>
      </c>
      <c r="E1404" s="313">
        <v>12</v>
      </c>
      <c r="F1404" s="313">
        <v>9</v>
      </c>
      <c r="G1404" s="313">
        <v>3.5</v>
      </c>
      <c r="H1404" s="313">
        <v>19</v>
      </c>
      <c r="I1404" s="313">
        <v>16</v>
      </c>
      <c r="J1404" s="41" t="s">
        <v>318</v>
      </c>
      <c r="K1404" s="313">
        <v>38</v>
      </c>
      <c r="L1404" s="313">
        <v>28.689</v>
      </c>
      <c r="M1404" s="313">
        <v>4</v>
      </c>
      <c r="N1404" s="313">
        <v>3437</v>
      </c>
      <c r="O1404" s="41" t="s">
        <v>269</v>
      </c>
      <c r="P1404" t="s">
        <v>2447</v>
      </c>
      <c r="Q1404" s="285"/>
      <c r="R1404" s="313"/>
      <c r="S1404" s="63"/>
      <c r="T1404" s="303"/>
      <c r="U1404"/>
      <c r="V1404"/>
      <c r="W1404"/>
      <c r="X1404"/>
      <c r="Y1404" s="275" t="s">
        <v>269</v>
      </c>
      <c r="AA1404" s="313" t="s">
        <v>269</v>
      </c>
      <c r="AB1404">
        <v>3437</v>
      </c>
      <c r="AC1404" t="s">
        <v>4102</v>
      </c>
      <c r="AD1404" s="313" t="s">
        <v>5659</v>
      </c>
    </row>
    <row r="1405" spans="2:30">
      <c r="B1405" s="26"/>
      <c r="C1405" s="64" t="s">
        <v>2315</v>
      </c>
      <c r="D1405" s="64" t="s">
        <v>301</v>
      </c>
      <c r="E1405" s="313">
        <v>9.4375</v>
      </c>
      <c r="F1405" s="313">
        <v>6.25</v>
      </c>
      <c r="G1405" s="313">
        <v>2.75</v>
      </c>
      <c r="H1405" s="313">
        <v>14.9375</v>
      </c>
      <c r="I1405" s="313">
        <v>11.75</v>
      </c>
      <c r="J1405" s="47" t="s">
        <v>318</v>
      </c>
      <c r="K1405" s="313">
        <v>29.8751</v>
      </c>
      <c r="L1405" s="313">
        <v>22.185500000000001</v>
      </c>
      <c r="M1405" s="313">
        <v>4</v>
      </c>
      <c r="N1405" s="313">
        <v>3363</v>
      </c>
      <c r="O1405" s="47" t="s">
        <v>269</v>
      </c>
      <c r="P1405">
        <v>42599</v>
      </c>
      <c r="Q1405" s="286"/>
      <c r="R1405" s="313"/>
      <c r="S1405" s="64"/>
      <c r="T1405" s="302"/>
      <c r="U1405"/>
      <c r="V1405"/>
      <c r="W1405"/>
      <c r="X1405"/>
      <c r="Y1405" s="275" t="s">
        <v>269</v>
      </c>
      <c r="AA1405" s="313" t="s">
        <v>269</v>
      </c>
      <c r="AD1405" s="313"/>
    </row>
    <row r="1406" spans="2:30">
      <c r="B1406" s="26"/>
      <c r="C1406" s="63" t="s">
        <v>2173</v>
      </c>
      <c r="D1406" s="63" t="s">
        <v>306</v>
      </c>
      <c r="E1406" s="313">
        <v>2.625</v>
      </c>
      <c r="F1406" s="313">
        <v>2.125</v>
      </c>
      <c r="G1406" s="313">
        <v>0.625</v>
      </c>
      <c r="H1406" s="313">
        <v>3.875</v>
      </c>
      <c r="I1406" s="313">
        <v>3.375</v>
      </c>
      <c r="J1406" s="41"/>
      <c r="K1406" s="313">
        <v>6.75</v>
      </c>
      <c r="L1406" s="313">
        <v>11.625</v>
      </c>
      <c r="M1406" s="313">
        <v>6</v>
      </c>
      <c r="N1406" s="313">
        <v>3451</v>
      </c>
      <c r="O1406" s="41" t="s">
        <v>1338</v>
      </c>
      <c r="P1406" t="s">
        <v>2175</v>
      </c>
      <c r="Q1406" s="285"/>
      <c r="R1406" s="313"/>
      <c r="S1406" s="63"/>
      <c r="T1406" s="303"/>
      <c r="U1406"/>
      <c r="V1406"/>
      <c r="W1406"/>
      <c r="X1406"/>
      <c r="Y1406" s="275" t="s">
        <v>1338</v>
      </c>
      <c r="AA1406" s="313" t="s">
        <v>1338</v>
      </c>
      <c r="AB1406">
        <v>3451</v>
      </c>
      <c r="AC1406" t="s">
        <v>2899</v>
      </c>
      <c r="AD1406" s="313" t="s">
        <v>5649</v>
      </c>
    </row>
    <row r="1407" spans="2:30">
      <c r="B1407" s="26"/>
      <c r="C1407" s="64" t="s">
        <v>2174</v>
      </c>
      <c r="D1407" s="64" t="s">
        <v>301</v>
      </c>
      <c r="E1407" s="313">
        <v>2.5</v>
      </c>
      <c r="F1407" s="313">
        <v>2</v>
      </c>
      <c r="G1407" s="313">
        <v>0.75</v>
      </c>
      <c r="H1407" s="313">
        <v>4</v>
      </c>
      <c r="I1407" s="313">
        <v>3.5</v>
      </c>
      <c r="J1407" s="47"/>
      <c r="K1407" s="313">
        <v>7</v>
      </c>
      <c r="L1407" s="313">
        <v>12</v>
      </c>
      <c r="M1407" s="313">
        <v>6</v>
      </c>
      <c r="N1407" s="313">
        <v>3451</v>
      </c>
      <c r="O1407" s="47" t="s">
        <v>1338</v>
      </c>
      <c r="P1407" t="s">
        <v>2175</v>
      </c>
      <c r="Q1407" s="286"/>
      <c r="R1407" s="313"/>
      <c r="S1407" s="64"/>
      <c r="T1407" s="302"/>
      <c r="U1407"/>
      <c r="V1407"/>
      <c r="W1407"/>
      <c r="X1407"/>
      <c r="Y1407" s="275" t="s">
        <v>1338</v>
      </c>
      <c r="AA1407" s="313" t="s">
        <v>1338</v>
      </c>
      <c r="AB1407">
        <v>3451</v>
      </c>
      <c r="AC1407" t="s">
        <v>2899</v>
      </c>
      <c r="AD1407" s="313" t="s">
        <v>5649</v>
      </c>
    </row>
    <row r="1408" spans="2:30">
      <c r="B1408" s="26"/>
      <c r="C1408" s="63" t="s">
        <v>2074</v>
      </c>
      <c r="D1408" s="63" t="s">
        <v>301</v>
      </c>
      <c r="E1408" s="313">
        <v>4.3125</v>
      </c>
      <c r="F1408" s="313">
        <v>3.5625</v>
      </c>
      <c r="G1408" s="313">
        <v>1.875</v>
      </c>
      <c r="H1408" s="313">
        <v>8.0625</v>
      </c>
      <c r="I1408" s="313">
        <v>7.3125</v>
      </c>
      <c r="J1408" s="41" t="s">
        <v>302</v>
      </c>
      <c r="K1408" s="313">
        <v>40.316000000000003</v>
      </c>
      <c r="L1408" s="313">
        <v>21.931999999999999</v>
      </c>
      <c r="M1408" s="313">
        <v>15</v>
      </c>
      <c r="N1408" s="313">
        <v>3452</v>
      </c>
      <c r="O1408" s="41" t="s">
        <v>269</v>
      </c>
      <c r="P1408" t="s">
        <v>2075</v>
      </c>
      <c r="Q1408" s="285"/>
      <c r="R1408" s="313"/>
      <c r="S1408" s="63"/>
      <c r="T1408" s="303"/>
      <c r="U1408"/>
      <c r="V1408"/>
      <c r="W1408"/>
      <c r="X1408"/>
      <c r="Y1408" s="275" t="s">
        <v>269</v>
      </c>
      <c r="AA1408" s="313" t="s">
        <v>269</v>
      </c>
      <c r="AB1408">
        <v>3452</v>
      </c>
      <c r="AC1408" t="s">
        <v>2861</v>
      </c>
      <c r="AD1408" s="313" t="s">
        <v>5645</v>
      </c>
    </row>
    <row r="1409" spans="2:30">
      <c r="B1409" s="26"/>
      <c r="C1409" s="64" t="s">
        <v>2122</v>
      </c>
      <c r="D1409" s="64" t="s">
        <v>306</v>
      </c>
      <c r="E1409" s="313">
        <v>4.4375</v>
      </c>
      <c r="F1409" s="313">
        <v>3.6875</v>
      </c>
      <c r="G1409" s="313">
        <v>1.3125</v>
      </c>
      <c r="H1409" s="313">
        <v>7.0625</v>
      </c>
      <c r="I1409" s="313">
        <v>6.3125</v>
      </c>
      <c r="J1409" s="47" t="s">
        <v>302</v>
      </c>
      <c r="K1409" s="313">
        <v>35.421500000000002</v>
      </c>
      <c r="L1409" s="313">
        <v>25.3612</v>
      </c>
      <c r="M1409" s="313">
        <v>20</v>
      </c>
      <c r="N1409" s="313">
        <v>3452</v>
      </c>
      <c r="O1409" s="47" t="s">
        <v>269</v>
      </c>
      <c r="P1409" t="s">
        <v>2075</v>
      </c>
      <c r="Q1409" s="286"/>
      <c r="R1409" s="313"/>
      <c r="S1409" s="64"/>
      <c r="T1409" s="302"/>
      <c r="U1409"/>
      <c r="V1409"/>
      <c r="W1409"/>
      <c r="X1409"/>
      <c r="Y1409" s="275" t="s">
        <v>2318</v>
      </c>
      <c r="AA1409" s="313" t="s">
        <v>269</v>
      </c>
      <c r="AB1409">
        <v>3452</v>
      </c>
      <c r="AC1409" t="s">
        <v>2861</v>
      </c>
      <c r="AD1409" s="313" t="s">
        <v>5645</v>
      </c>
    </row>
    <row r="1410" spans="2:30">
      <c r="B1410" s="26"/>
      <c r="C1410" s="63" t="s">
        <v>2357</v>
      </c>
      <c r="D1410" s="63" t="s">
        <v>306</v>
      </c>
      <c r="E1410" s="313">
        <v>4.4375</v>
      </c>
      <c r="F1410" s="313">
        <v>3.6875</v>
      </c>
      <c r="G1410" s="313">
        <v>1.3125</v>
      </c>
      <c r="H1410" s="313">
        <v>7.0625</v>
      </c>
      <c r="I1410" s="313">
        <v>6.3125</v>
      </c>
      <c r="J1410" s="41"/>
      <c r="K1410" s="313">
        <v>7.0625</v>
      </c>
      <c r="L1410" s="313">
        <v>6.3125</v>
      </c>
      <c r="M1410" s="313">
        <v>1</v>
      </c>
      <c r="N1410" s="313">
        <v>3452</v>
      </c>
      <c r="O1410" s="41" t="s">
        <v>1338</v>
      </c>
      <c r="P1410"/>
      <c r="Q1410" s="285"/>
      <c r="R1410" s="313"/>
      <c r="S1410" s="63"/>
      <c r="T1410" s="303"/>
      <c r="U1410"/>
      <c r="V1410"/>
      <c r="W1410"/>
      <c r="X1410"/>
      <c r="Y1410" s="275" t="s">
        <v>1338</v>
      </c>
      <c r="AA1410" s="313" t="s">
        <v>1338</v>
      </c>
      <c r="AB1410">
        <v>3452</v>
      </c>
      <c r="AC1410" t="s">
        <v>2861</v>
      </c>
      <c r="AD1410" s="313" t="s">
        <v>5645</v>
      </c>
    </row>
    <row r="1411" spans="2:30">
      <c r="B1411" s="26"/>
      <c r="C1411" s="64" t="s">
        <v>2358</v>
      </c>
      <c r="D1411" s="64" t="s">
        <v>301</v>
      </c>
      <c r="E1411" s="313">
        <v>4.3125</v>
      </c>
      <c r="F1411" s="313">
        <v>3.5625</v>
      </c>
      <c r="G1411" s="313">
        <v>1.875</v>
      </c>
      <c r="H1411" s="313">
        <v>8.0625</v>
      </c>
      <c r="I1411" s="313">
        <v>7.3125</v>
      </c>
      <c r="J1411" s="47"/>
      <c r="K1411" s="313">
        <v>8.0625</v>
      </c>
      <c r="L1411" s="313">
        <v>7.3125</v>
      </c>
      <c r="M1411" s="313">
        <v>1</v>
      </c>
      <c r="N1411" s="313">
        <v>3452</v>
      </c>
      <c r="O1411" s="47" t="s">
        <v>1338</v>
      </c>
      <c r="P1411"/>
      <c r="Q1411" s="286"/>
      <c r="R1411" s="313"/>
      <c r="S1411" s="64"/>
      <c r="T1411" s="302"/>
      <c r="U1411"/>
      <c r="V1411"/>
      <c r="W1411"/>
      <c r="X1411"/>
      <c r="Y1411" s="275" t="s">
        <v>1338</v>
      </c>
      <c r="AA1411" s="313" t="s">
        <v>1338</v>
      </c>
      <c r="AB1411">
        <v>3452</v>
      </c>
      <c r="AC1411" t="s">
        <v>2861</v>
      </c>
      <c r="AD1411" s="313" t="s">
        <v>5645</v>
      </c>
    </row>
    <row r="1412" spans="2:30">
      <c r="B1412" s="26"/>
      <c r="C1412" s="64" t="s">
        <v>794</v>
      </c>
      <c r="D1412" s="64" t="s">
        <v>2025</v>
      </c>
      <c r="E1412" s="313">
        <v>4.375</v>
      </c>
      <c r="F1412" s="313">
        <v>3.1875</v>
      </c>
      <c r="G1412" s="313">
        <v>1</v>
      </c>
      <c r="H1412" s="313">
        <v>6.375</v>
      </c>
      <c r="I1412" s="313">
        <v>5.1875</v>
      </c>
      <c r="J1412" s="47" t="s">
        <v>302</v>
      </c>
      <c r="K1412" s="313">
        <v>38.239699999999999</v>
      </c>
      <c r="L1412" s="313">
        <v>25.850899999999999</v>
      </c>
      <c r="M1412" s="313">
        <v>30</v>
      </c>
      <c r="N1412" s="313">
        <v>3453</v>
      </c>
      <c r="O1412" s="47" t="s">
        <v>269</v>
      </c>
      <c r="P1412" t="s">
        <v>796</v>
      </c>
      <c r="Q1412" s="286"/>
      <c r="R1412" s="313"/>
      <c r="S1412" s="64"/>
      <c r="T1412" s="302"/>
      <c r="U1412"/>
      <c r="V1412"/>
      <c r="W1412"/>
      <c r="X1412"/>
      <c r="Y1412" s="275" t="s">
        <v>2318</v>
      </c>
      <c r="AA1412" s="313" t="s">
        <v>269</v>
      </c>
      <c r="AB1412">
        <v>3453</v>
      </c>
      <c r="AC1412" t="s">
        <v>2861</v>
      </c>
      <c r="AD1412" s="313" t="s">
        <v>5645</v>
      </c>
    </row>
    <row r="1413" spans="2:30">
      <c r="B1413" s="26"/>
      <c r="C1413" s="63" t="s">
        <v>795</v>
      </c>
      <c r="D1413" s="63" t="s">
        <v>301</v>
      </c>
      <c r="E1413" s="313">
        <v>4.25</v>
      </c>
      <c r="F1413" s="313">
        <v>3.0625</v>
      </c>
      <c r="G1413" s="313">
        <v>1.6875</v>
      </c>
      <c r="H1413" s="313">
        <v>7.625</v>
      </c>
      <c r="I1413" s="313">
        <v>6.4375</v>
      </c>
      <c r="J1413" s="41" t="s">
        <v>302</v>
      </c>
      <c r="K1413" s="313">
        <v>37.9559</v>
      </c>
      <c r="L1413" s="313">
        <v>25.573</v>
      </c>
      <c r="M1413" s="313">
        <v>20</v>
      </c>
      <c r="N1413" s="313">
        <v>3453</v>
      </c>
      <c r="O1413" s="41" t="s">
        <v>269</v>
      </c>
      <c r="P1413" t="s">
        <v>796</v>
      </c>
      <c r="Q1413" s="285"/>
      <c r="R1413" s="313"/>
      <c r="S1413" s="63"/>
      <c r="T1413" s="303"/>
      <c r="U1413"/>
      <c r="V1413"/>
      <c r="W1413"/>
      <c r="X1413"/>
      <c r="Y1413" s="275" t="s">
        <v>2318</v>
      </c>
      <c r="AA1413" s="313" t="s">
        <v>269</v>
      </c>
      <c r="AB1413">
        <v>3453</v>
      </c>
      <c r="AC1413" t="s">
        <v>2861</v>
      </c>
      <c r="AD1413" s="313" t="s">
        <v>5645</v>
      </c>
    </row>
    <row r="1414" spans="2:30">
      <c r="B1414" s="26"/>
      <c r="C1414" s="64" t="s">
        <v>2296</v>
      </c>
      <c r="D1414" s="64" t="s">
        <v>301</v>
      </c>
      <c r="E1414" s="313">
        <v>8.3125</v>
      </c>
      <c r="F1414" s="313">
        <v>8.25</v>
      </c>
      <c r="G1414" s="313">
        <v>1.25</v>
      </c>
      <c r="H1414" s="313">
        <v>10.8125</v>
      </c>
      <c r="I1414" s="313">
        <v>10.75</v>
      </c>
      <c r="J1414" s="47" t="s">
        <v>318</v>
      </c>
      <c r="K1414" s="313">
        <v>11</v>
      </c>
      <c r="L1414" s="313">
        <v>20.5</v>
      </c>
      <c r="M1414" s="313">
        <v>2</v>
      </c>
      <c r="N1414" s="313">
        <v>3455</v>
      </c>
      <c r="O1414" s="47" t="s">
        <v>1351</v>
      </c>
      <c r="P1414"/>
      <c r="Q1414" s="286"/>
      <c r="R1414" s="313"/>
      <c r="S1414" s="64"/>
      <c r="T1414" s="302"/>
      <c r="U1414"/>
      <c r="V1414"/>
      <c r="W1414"/>
      <c r="X1414"/>
      <c r="Y1414" s="275" t="s">
        <v>1351</v>
      </c>
      <c r="AA1414" s="313" t="s">
        <v>1351</v>
      </c>
      <c r="AB1414">
        <v>3455</v>
      </c>
      <c r="AC1414" t="s">
        <v>4119</v>
      </c>
      <c r="AD1414" s="313" t="s">
        <v>5660</v>
      </c>
    </row>
    <row r="1415" spans="2:30">
      <c r="B1415" s="26"/>
      <c r="C1415" s="63" t="s">
        <v>798</v>
      </c>
      <c r="D1415" s="63" t="s">
        <v>2025</v>
      </c>
      <c r="E1415" s="313">
        <v>4.8440000000000003</v>
      </c>
      <c r="F1415" s="313">
        <v>3.6560000000000001</v>
      </c>
      <c r="G1415" s="313">
        <v>0.625</v>
      </c>
      <c r="H1415" s="313">
        <v>6.0940000000000003</v>
      </c>
      <c r="I1415" s="313">
        <v>4.9060000000000006</v>
      </c>
      <c r="J1415" s="41" t="s">
        <v>302</v>
      </c>
      <c r="K1415" s="313">
        <v>42.7194</v>
      </c>
      <c r="L1415" s="313">
        <v>29.436800000000002</v>
      </c>
      <c r="M1415" s="313">
        <v>42</v>
      </c>
      <c r="N1415" s="313">
        <v>3457</v>
      </c>
      <c r="O1415" s="41" t="s">
        <v>269</v>
      </c>
      <c r="P1415" t="s">
        <v>800</v>
      </c>
      <c r="Q1415" s="285"/>
      <c r="R1415" s="313"/>
      <c r="S1415" s="63"/>
      <c r="T1415" s="303"/>
      <c r="U1415"/>
      <c r="V1415"/>
      <c r="W1415"/>
      <c r="X1415"/>
      <c r="Y1415" s="275" t="s">
        <v>2318</v>
      </c>
      <c r="AA1415" s="313" t="s">
        <v>269</v>
      </c>
      <c r="AB1415">
        <v>3457</v>
      </c>
      <c r="AC1415" t="s">
        <v>2936</v>
      </c>
      <c r="AD1415" s="313" t="s">
        <v>5651</v>
      </c>
    </row>
    <row r="1416" spans="2:30">
      <c r="B1416" s="26"/>
      <c r="C1416" s="64" t="s">
        <v>799</v>
      </c>
      <c r="D1416" s="64" t="s">
        <v>301</v>
      </c>
      <c r="E1416" s="313">
        <v>4.7190000000000003</v>
      </c>
      <c r="F1416" s="313">
        <v>3.5310000000000001</v>
      </c>
      <c r="G1416" s="313">
        <v>1.56</v>
      </c>
      <c r="H1416" s="313">
        <v>7.8390000000000004</v>
      </c>
      <c r="I1416" s="313">
        <v>6.6509999999999998</v>
      </c>
      <c r="J1416" s="47" t="s">
        <v>302</v>
      </c>
      <c r="K1416" s="313">
        <v>47.249899999999997</v>
      </c>
      <c r="L1416" s="313">
        <v>26.8124</v>
      </c>
      <c r="M1416" s="313">
        <v>24</v>
      </c>
      <c r="N1416" s="313">
        <v>3457</v>
      </c>
      <c r="O1416" s="47" t="s">
        <v>269</v>
      </c>
      <c r="P1416" t="s">
        <v>800</v>
      </c>
      <c r="Q1416" s="286"/>
      <c r="R1416" s="313"/>
      <c r="S1416" s="64"/>
      <c r="T1416" s="302"/>
      <c r="U1416"/>
      <c r="V1416"/>
      <c r="W1416"/>
      <c r="X1416"/>
      <c r="Y1416" s="275" t="s">
        <v>2318</v>
      </c>
      <c r="AA1416" s="313" t="s">
        <v>269</v>
      </c>
      <c r="AB1416">
        <v>3457</v>
      </c>
      <c r="AC1416" t="s">
        <v>2936</v>
      </c>
      <c r="AD1416" s="313" t="s">
        <v>5651</v>
      </c>
    </row>
    <row r="1417" spans="2:30">
      <c r="B1417" s="26"/>
      <c r="C1417" s="63" t="s">
        <v>250</v>
      </c>
      <c r="D1417" s="63" t="s">
        <v>301</v>
      </c>
      <c r="E1417" s="313">
        <v>4</v>
      </c>
      <c r="F1417" s="313">
        <v>4</v>
      </c>
      <c r="G1417" s="313">
        <v>4</v>
      </c>
      <c r="H1417" s="313">
        <v>12</v>
      </c>
      <c r="I1417" s="313">
        <v>12</v>
      </c>
      <c r="J1417" s="41" t="s">
        <v>318</v>
      </c>
      <c r="K1417" s="313">
        <v>37.116999999999997</v>
      </c>
      <c r="L1417" s="313">
        <v>30.186199999999999</v>
      </c>
      <c r="M1417" s="313">
        <v>12</v>
      </c>
      <c r="N1417" s="313">
        <v>3461</v>
      </c>
      <c r="O1417" s="41" t="s">
        <v>269</v>
      </c>
      <c r="P1417" t="s">
        <v>251</v>
      </c>
      <c r="Q1417" s="285"/>
      <c r="R1417" s="313"/>
      <c r="S1417" s="63"/>
      <c r="T1417" s="303"/>
      <c r="U1417"/>
      <c r="V1417"/>
      <c r="W1417"/>
      <c r="X1417"/>
      <c r="Y1417" s="275" t="s">
        <v>2318</v>
      </c>
      <c r="AA1417" s="313" t="s">
        <v>269</v>
      </c>
      <c r="AB1417">
        <v>3461</v>
      </c>
      <c r="AC1417" t="s">
        <v>2936</v>
      </c>
      <c r="AD1417" s="313" t="s">
        <v>5651</v>
      </c>
    </row>
    <row r="1418" spans="2:30">
      <c r="B1418" s="26"/>
      <c r="C1418" s="64" t="s">
        <v>2492</v>
      </c>
      <c r="D1418" s="64" t="s">
        <v>301</v>
      </c>
      <c r="E1418" s="313">
        <v>7</v>
      </c>
      <c r="F1418" s="313">
        <v>5</v>
      </c>
      <c r="G1418" s="313">
        <v>1</v>
      </c>
      <c r="H1418" s="313">
        <v>9</v>
      </c>
      <c r="I1418" s="313">
        <v>7</v>
      </c>
      <c r="J1418" s="47" t="s">
        <v>318</v>
      </c>
      <c r="K1418" s="313">
        <v>18.375</v>
      </c>
      <c r="L1418" s="313">
        <v>21.5625</v>
      </c>
      <c r="M1418" s="313">
        <v>6</v>
      </c>
      <c r="N1418" s="313">
        <v>3462</v>
      </c>
      <c r="O1418" s="47" t="s">
        <v>1351</v>
      </c>
      <c r="P1418">
        <v>44321</v>
      </c>
      <c r="Q1418" s="286"/>
      <c r="R1418" s="313"/>
      <c r="S1418" s="64"/>
      <c r="T1418" s="302"/>
      <c r="U1418"/>
      <c r="V1418"/>
      <c r="W1418"/>
      <c r="X1418"/>
      <c r="Y1418" s="275" t="s">
        <v>1351</v>
      </c>
      <c r="AA1418" s="313" t="s">
        <v>1351</v>
      </c>
      <c r="AB1418">
        <v>3462</v>
      </c>
      <c r="AD1418" s="313"/>
    </row>
    <row r="1419" spans="2:30">
      <c r="B1419" s="26"/>
      <c r="C1419" s="63" t="s">
        <v>2187</v>
      </c>
      <c r="D1419" s="63" t="s">
        <v>301</v>
      </c>
      <c r="E1419" s="313">
        <v>6.6870000000000003</v>
      </c>
      <c r="F1419" s="313">
        <v>3.75</v>
      </c>
      <c r="G1419" s="313">
        <v>1.25</v>
      </c>
      <c r="H1419" s="313">
        <v>9.1870000000000012</v>
      </c>
      <c r="I1419" s="313">
        <v>6.25</v>
      </c>
      <c r="J1419" s="41" t="s">
        <v>318</v>
      </c>
      <c r="K1419" s="313">
        <v>27.373999999999999</v>
      </c>
      <c r="L1419" s="313">
        <v>18.75</v>
      </c>
      <c r="M1419" s="313">
        <v>8</v>
      </c>
      <c r="N1419" s="313">
        <v>3474</v>
      </c>
      <c r="O1419" s="41" t="s">
        <v>1351</v>
      </c>
      <c r="P1419" t="s">
        <v>2185</v>
      </c>
      <c r="Q1419" s="285"/>
      <c r="R1419" s="313"/>
      <c r="S1419" s="63"/>
      <c r="T1419" s="303"/>
      <c r="U1419"/>
      <c r="V1419"/>
      <c r="W1419"/>
      <c r="X1419"/>
      <c r="Y1419" s="275" t="s">
        <v>1351</v>
      </c>
      <c r="AA1419" s="313" t="s">
        <v>1351</v>
      </c>
      <c r="AB1419">
        <v>3474</v>
      </c>
      <c r="AC1419" t="s">
        <v>4102</v>
      </c>
      <c r="AD1419" s="313" t="s">
        <v>5659</v>
      </c>
    </row>
    <row r="1420" spans="2:30">
      <c r="B1420" s="26"/>
      <c r="C1420" s="64" t="s">
        <v>2110</v>
      </c>
      <c r="D1420" s="64" t="s">
        <v>301</v>
      </c>
      <c r="E1420" s="313">
        <v>3.802</v>
      </c>
      <c r="F1420" s="313">
        <v>3.802</v>
      </c>
      <c r="G1420" s="313">
        <v>3.0630000000000002</v>
      </c>
      <c r="H1420" s="313">
        <v>9.9280000000000008</v>
      </c>
      <c r="I1420" s="313">
        <v>9.9280000000000008</v>
      </c>
      <c r="J1420" s="47"/>
      <c r="K1420" s="313">
        <v>9.9269999999999996</v>
      </c>
      <c r="L1420" s="313">
        <v>9.9269999999999996</v>
      </c>
      <c r="M1420" s="313">
        <v>1</v>
      </c>
      <c r="N1420" s="313">
        <v>3475</v>
      </c>
      <c r="O1420" s="47" t="s">
        <v>1338</v>
      </c>
      <c r="P1420" t="s">
        <v>2109</v>
      </c>
      <c r="Q1420" s="286"/>
      <c r="R1420" s="313"/>
      <c r="S1420" s="64"/>
      <c r="T1420" s="302"/>
      <c r="U1420"/>
      <c r="V1420"/>
      <c r="W1420"/>
      <c r="X1420"/>
      <c r="Y1420" s="275" t="s">
        <v>1338</v>
      </c>
      <c r="AA1420" s="313" t="s">
        <v>1338</v>
      </c>
      <c r="AB1420">
        <v>3475</v>
      </c>
      <c r="AC1420" t="s">
        <v>2899</v>
      </c>
      <c r="AD1420" s="313" t="s">
        <v>5649</v>
      </c>
    </row>
    <row r="1421" spans="2:30">
      <c r="B1421" s="26"/>
      <c r="C1421" s="63" t="s">
        <v>2107</v>
      </c>
      <c r="D1421" s="63" t="s">
        <v>2025</v>
      </c>
      <c r="E1421" s="313">
        <v>2.0979999999999999</v>
      </c>
      <c r="F1421" s="313">
        <v>2.0979999999999999</v>
      </c>
      <c r="G1421" s="313">
        <v>1.5760000000000001</v>
      </c>
      <c r="H1421" s="313">
        <v>5.25</v>
      </c>
      <c r="I1421" s="313">
        <v>5.25</v>
      </c>
      <c r="J1421" s="41"/>
      <c r="K1421" s="313">
        <v>5.2510000000000003</v>
      </c>
      <c r="L1421" s="313">
        <v>10.504</v>
      </c>
      <c r="M1421" s="313">
        <v>2</v>
      </c>
      <c r="N1421" s="313">
        <v>3477</v>
      </c>
      <c r="O1421" s="41" t="s">
        <v>1338</v>
      </c>
      <c r="P1421" t="s">
        <v>2109</v>
      </c>
      <c r="Q1421" s="285"/>
      <c r="R1421" s="313"/>
      <c r="S1421" s="63"/>
      <c r="T1421" s="303"/>
      <c r="U1421"/>
      <c r="V1421"/>
      <c r="W1421"/>
      <c r="X1421"/>
      <c r="Y1421" s="275" t="s">
        <v>1338</v>
      </c>
      <c r="AA1421" s="313" t="s">
        <v>1338</v>
      </c>
      <c r="AB1421">
        <v>3477</v>
      </c>
      <c r="AC1421" t="s">
        <v>2899</v>
      </c>
      <c r="AD1421" s="313" t="s">
        <v>5649</v>
      </c>
    </row>
    <row r="1422" spans="2:30">
      <c r="B1422" s="26"/>
      <c r="C1422" s="64" t="s">
        <v>2108</v>
      </c>
      <c r="D1422" s="64" t="s">
        <v>301</v>
      </c>
      <c r="E1422" s="313">
        <v>2</v>
      </c>
      <c r="F1422" s="313">
        <v>2</v>
      </c>
      <c r="G1422" s="313">
        <v>0.93799999999999994</v>
      </c>
      <c r="H1422" s="313">
        <v>3.8759999999999999</v>
      </c>
      <c r="I1422" s="313">
        <v>3.8759999999999999</v>
      </c>
      <c r="J1422" s="47"/>
      <c r="K1422" s="313">
        <v>3.875</v>
      </c>
      <c r="L1422" s="313">
        <v>11.625</v>
      </c>
      <c r="M1422" s="313">
        <v>3</v>
      </c>
      <c r="N1422" s="313">
        <v>3477</v>
      </c>
      <c r="O1422" s="47" t="s">
        <v>1338</v>
      </c>
      <c r="P1422" t="s">
        <v>2109</v>
      </c>
      <c r="Q1422" s="286"/>
      <c r="R1422" s="313"/>
      <c r="S1422" s="64"/>
      <c r="T1422" s="302"/>
      <c r="U1422"/>
      <c r="V1422"/>
      <c r="W1422"/>
      <c r="X1422"/>
      <c r="Y1422" s="275" t="s">
        <v>1338</v>
      </c>
      <c r="AA1422" s="313" t="s">
        <v>1338</v>
      </c>
      <c r="AB1422">
        <v>3477</v>
      </c>
      <c r="AC1422" t="s">
        <v>2899</v>
      </c>
      <c r="AD1422" s="313" t="s">
        <v>5649</v>
      </c>
    </row>
    <row r="1423" spans="2:30">
      <c r="B1423" s="26"/>
      <c r="C1423" s="63" t="s">
        <v>2069</v>
      </c>
      <c r="D1423" s="63" t="s">
        <v>301</v>
      </c>
      <c r="E1423" s="313">
        <v>5.5</v>
      </c>
      <c r="F1423" s="313">
        <v>4</v>
      </c>
      <c r="G1423" s="313">
        <v>1.4690000000000001</v>
      </c>
      <c r="H1423" s="313">
        <v>8.4380000000000006</v>
      </c>
      <c r="I1423" s="313">
        <v>6.9380000000000006</v>
      </c>
      <c r="J1423" s="41" t="s">
        <v>318</v>
      </c>
      <c r="K1423" s="313">
        <v>32.772799999999997</v>
      </c>
      <c r="L1423" s="313">
        <v>27.394200000000001</v>
      </c>
      <c r="M1423" s="313">
        <v>16</v>
      </c>
      <c r="N1423" s="313">
        <v>3480</v>
      </c>
      <c r="O1423" s="41" t="s">
        <v>269</v>
      </c>
      <c r="P1423">
        <v>44413</v>
      </c>
      <c r="Q1423" s="285"/>
      <c r="R1423" s="313"/>
      <c r="S1423" s="63"/>
      <c r="T1423" s="303"/>
      <c r="U1423"/>
      <c r="V1423"/>
      <c r="W1423"/>
      <c r="X1423"/>
      <c r="Y1423" s="275" t="s">
        <v>269</v>
      </c>
      <c r="AA1423" s="313" t="s">
        <v>269</v>
      </c>
      <c r="AB1423">
        <v>3480</v>
      </c>
      <c r="AC1423" t="s">
        <v>2936</v>
      </c>
      <c r="AD1423" s="313" t="s">
        <v>5651</v>
      </c>
    </row>
    <row r="1424" spans="2:30">
      <c r="B1424" s="26"/>
      <c r="C1424" s="64" t="s">
        <v>2518</v>
      </c>
      <c r="D1424" s="64" t="s">
        <v>306</v>
      </c>
      <c r="E1424" s="313">
        <v>5.625</v>
      </c>
      <c r="F1424" s="313">
        <v>4.125</v>
      </c>
      <c r="G1424" s="313">
        <v>1.2190000000000001</v>
      </c>
      <c r="H1424" s="313">
        <v>8.0630000000000006</v>
      </c>
      <c r="I1424" s="313">
        <v>6.5630000000000006</v>
      </c>
      <c r="J1424" s="47" t="s">
        <v>302</v>
      </c>
      <c r="K1424" s="313">
        <v>16.068999999999999</v>
      </c>
      <c r="L1424" s="313">
        <v>26.146000000000001</v>
      </c>
      <c r="M1424" s="313">
        <v>8</v>
      </c>
      <c r="N1424" s="313">
        <v>3480</v>
      </c>
      <c r="O1424" s="47" t="s">
        <v>1351</v>
      </c>
      <c r="P1424" t="s">
        <v>2073</v>
      </c>
      <c r="Q1424" s="286"/>
      <c r="R1424" s="313"/>
      <c r="S1424" s="64"/>
      <c r="T1424" s="302"/>
      <c r="U1424"/>
      <c r="V1424"/>
      <c r="W1424"/>
      <c r="X1424"/>
      <c r="Y1424" s="275" t="s">
        <v>1351</v>
      </c>
      <c r="AA1424" s="313" t="s">
        <v>1351</v>
      </c>
      <c r="AB1424">
        <v>3480</v>
      </c>
      <c r="AC1424" t="s">
        <v>2936</v>
      </c>
      <c r="AD1424" s="313" t="s">
        <v>5651</v>
      </c>
    </row>
    <row r="1425" spans="2:30">
      <c r="B1425" s="26"/>
      <c r="C1425" s="63" t="s">
        <v>2518</v>
      </c>
      <c r="D1425" s="63" t="s">
        <v>301</v>
      </c>
      <c r="E1425" s="313">
        <v>5.5</v>
      </c>
      <c r="F1425" s="313">
        <v>4</v>
      </c>
      <c r="G1425" s="313">
        <v>1.4690000000000001</v>
      </c>
      <c r="H1425" s="313">
        <v>8.4380000000000006</v>
      </c>
      <c r="I1425" s="313">
        <v>6.9380000000000006</v>
      </c>
      <c r="J1425" s="41" t="s">
        <v>302</v>
      </c>
      <c r="K1425" s="313">
        <v>16.693999999999999</v>
      </c>
      <c r="L1425" s="313">
        <v>27.391999999999999</v>
      </c>
      <c r="M1425" s="313">
        <v>8</v>
      </c>
      <c r="N1425" s="313">
        <v>3480</v>
      </c>
      <c r="O1425" s="41" t="s">
        <v>1351</v>
      </c>
      <c r="P1425" t="s">
        <v>2073</v>
      </c>
      <c r="Q1425" s="285"/>
      <c r="R1425" s="313"/>
      <c r="S1425" s="63"/>
      <c r="T1425" s="303"/>
      <c r="U1425"/>
      <c r="V1425"/>
      <c r="W1425"/>
      <c r="X1425"/>
      <c r="Y1425" s="275" t="s">
        <v>1351</v>
      </c>
      <c r="AA1425" s="313" t="s">
        <v>1351</v>
      </c>
      <c r="AB1425">
        <v>3480</v>
      </c>
      <c r="AC1425" t="s">
        <v>2936</v>
      </c>
      <c r="AD1425" s="313" t="s">
        <v>5651</v>
      </c>
    </row>
    <row r="1426" spans="2:30">
      <c r="B1426" s="26"/>
      <c r="C1426" s="64" t="s">
        <v>2104</v>
      </c>
      <c r="D1426" s="64" t="s">
        <v>306</v>
      </c>
      <c r="E1426" s="313">
        <v>6.75</v>
      </c>
      <c r="F1426" s="313">
        <v>3.25</v>
      </c>
      <c r="G1426" s="313">
        <v>1.125</v>
      </c>
      <c r="H1426" s="313">
        <v>9</v>
      </c>
      <c r="I1426" s="313">
        <v>5.5</v>
      </c>
      <c r="J1426" s="47"/>
      <c r="K1426" s="313">
        <v>9</v>
      </c>
      <c r="L1426" s="313">
        <v>11</v>
      </c>
      <c r="M1426" s="313">
        <v>2</v>
      </c>
      <c r="N1426" s="313">
        <v>3481</v>
      </c>
      <c r="O1426" s="47" t="s">
        <v>1338</v>
      </c>
      <c r="P1426" t="s">
        <v>2106</v>
      </c>
      <c r="Q1426" s="47"/>
      <c r="R1426" s="313"/>
      <c r="S1426" s="64"/>
      <c r="T1426" s="302"/>
      <c r="U1426"/>
      <c r="V1426"/>
      <c r="W1426"/>
      <c r="X1426"/>
      <c r="Y1426" s="275" t="s">
        <v>1338</v>
      </c>
      <c r="AA1426" s="313" t="s">
        <v>1338</v>
      </c>
      <c r="AB1426">
        <v>3481</v>
      </c>
      <c r="AC1426" t="s">
        <v>2899</v>
      </c>
      <c r="AD1426" s="313" t="s">
        <v>5649</v>
      </c>
    </row>
    <row r="1427" spans="2:30">
      <c r="B1427" s="26"/>
      <c r="C1427" s="63" t="s">
        <v>2105</v>
      </c>
      <c r="D1427" s="63" t="s">
        <v>301</v>
      </c>
      <c r="E1427" s="313">
        <v>6.625</v>
      </c>
      <c r="F1427" s="313">
        <v>3.125</v>
      </c>
      <c r="G1427" s="313">
        <v>1.5</v>
      </c>
      <c r="H1427" s="313">
        <v>9.625</v>
      </c>
      <c r="I1427" s="313">
        <v>6.125</v>
      </c>
      <c r="J1427" s="41"/>
      <c r="K1427" s="313">
        <v>9.625</v>
      </c>
      <c r="L1427" s="313">
        <v>12.278</v>
      </c>
      <c r="M1427" s="313">
        <v>2</v>
      </c>
      <c r="N1427" s="313">
        <v>3481</v>
      </c>
      <c r="O1427" s="41" t="s">
        <v>1338</v>
      </c>
      <c r="P1427" t="s">
        <v>2106</v>
      </c>
      <c r="Q1427" s="285"/>
      <c r="R1427" s="313"/>
      <c r="S1427" s="63"/>
      <c r="T1427" s="303"/>
      <c r="U1427"/>
      <c r="V1427"/>
      <c r="W1427"/>
      <c r="X1427"/>
      <c r="Y1427" s="275" t="s">
        <v>1338</v>
      </c>
      <c r="AA1427" s="313" t="s">
        <v>1338</v>
      </c>
      <c r="AB1427">
        <v>3481</v>
      </c>
      <c r="AC1427" t="s">
        <v>2899</v>
      </c>
      <c r="AD1427" s="313" t="s">
        <v>5649</v>
      </c>
    </row>
    <row r="1428" spans="2:30">
      <c r="B1428" s="26"/>
      <c r="C1428" s="64" t="s">
        <v>2112</v>
      </c>
      <c r="D1428" s="64" t="s">
        <v>1970</v>
      </c>
      <c r="E1428" s="313">
        <v>3.75</v>
      </c>
      <c r="F1428" s="313">
        <v>1.875</v>
      </c>
      <c r="G1428" s="313">
        <v>1.09375</v>
      </c>
      <c r="H1428" s="313">
        <v>5.9375</v>
      </c>
      <c r="I1428" s="313">
        <v>4.0625</v>
      </c>
      <c r="J1428" s="47"/>
      <c r="K1428" s="313">
        <v>6.6</v>
      </c>
      <c r="L1428" s="313">
        <v>11.25</v>
      </c>
      <c r="M1428" s="313">
        <v>3</v>
      </c>
      <c r="N1428" s="313">
        <v>3484</v>
      </c>
      <c r="O1428" s="47" t="s">
        <v>2111</v>
      </c>
      <c r="P1428" t="s">
        <v>2109</v>
      </c>
      <c r="Q1428" s="286"/>
      <c r="R1428" s="313"/>
      <c r="S1428" s="64"/>
      <c r="T1428" s="302"/>
      <c r="U1428"/>
      <c r="V1428"/>
      <c r="W1428"/>
      <c r="X1428"/>
      <c r="Y1428" s="275" t="s">
        <v>2111</v>
      </c>
      <c r="AA1428" s="313" t="s">
        <v>2111</v>
      </c>
      <c r="AB1428">
        <v>3484</v>
      </c>
      <c r="AC1428" t="s">
        <v>2980</v>
      </c>
      <c r="AD1428" s="313" t="s">
        <v>5656</v>
      </c>
    </row>
    <row r="1429" spans="2:30">
      <c r="B1429" s="26"/>
      <c r="C1429" s="63" t="s">
        <v>2058</v>
      </c>
      <c r="D1429" s="63" t="s">
        <v>306</v>
      </c>
      <c r="E1429" s="313">
        <v>5.1875</v>
      </c>
      <c r="F1429" s="313">
        <v>4.1875</v>
      </c>
      <c r="G1429" s="313">
        <v>1.75</v>
      </c>
      <c r="H1429" s="313">
        <v>8.6875</v>
      </c>
      <c r="I1429" s="313">
        <v>7.6875</v>
      </c>
      <c r="J1429" s="41" t="s">
        <v>302</v>
      </c>
      <c r="K1429" s="313">
        <v>43.436999999999998</v>
      </c>
      <c r="L1429" s="313">
        <v>30.75</v>
      </c>
      <c r="M1429" s="313">
        <v>20</v>
      </c>
      <c r="N1429" s="313">
        <v>3397</v>
      </c>
      <c r="O1429" s="41" t="s">
        <v>269</v>
      </c>
      <c r="P1429" t="s">
        <v>2068</v>
      </c>
      <c r="Q1429" s="285"/>
      <c r="R1429" s="313"/>
      <c r="S1429" s="63"/>
      <c r="T1429" s="303"/>
      <c r="U1429"/>
      <c r="V1429"/>
      <c r="W1429"/>
      <c r="X1429"/>
      <c r="Y1429" s="275" t="s">
        <v>269</v>
      </c>
      <c r="AA1429" s="313" t="s">
        <v>269</v>
      </c>
      <c r="AD1429" s="313"/>
    </row>
    <row r="1430" spans="2:30">
      <c r="B1430" s="26"/>
      <c r="C1430" s="64" t="s">
        <v>2059</v>
      </c>
      <c r="D1430" s="64" t="s">
        <v>301</v>
      </c>
      <c r="E1430" s="313">
        <v>5.0468999999999999</v>
      </c>
      <c r="F1430" s="313">
        <v>4.0468999999999999</v>
      </c>
      <c r="G1430" s="313">
        <v>4</v>
      </c>
      <c r="H1430" s="313">
        <v>13.046900000000001</v>
      </c>
      <c r="I1430" s="313">
        <v>12.046900000000001</v>
      </c>
      <c r="J1430" s="47" t="s">
        <v>302</v>
      </c>
      <c r="K1430" s="313">
        <v>39.140999999999998</v>
      </c>
      <c r="L1430" s="313">
        <v>24.094000000000001</v>
      </c>
      <c r="M1430" s="313">
        <v>6</v>
      </c>
      <c r="N1430" s="313">
        <v>3397</v>
      </c>
      <c r="O1430" s="47" t="s">
        <v>269</v>
      </c>
      <c r="P1430" t="s">
        <v>2068</v>
      </c>
      <c r="Q1430" s="286"/>
      <c r="R1430" s="313"/>
      <c r="S1430" s="64"/>
      <c r="T1430" s="302"/>
      <c r="U1430"/>
      <c r="V1430"/>
      <c r="W1430"/>
      <c r="X1430"/>
      <c r="Y1430" s="275" t="s">
        <v>269</v>
      </c>
      <c r="AA1430" s="313" t="s">
        <v>269</v>
      </c>
      <c r="AD1430" s="313"/>
    </row>
    <row r="1431" spans="2:30">
      <c r="B1431" s="26"/>
      <c r="C1431" s="63" t="s">
        <v>2114</v>
      </c>
      <c r="D1431" s="63" t="s">
        <v>306</v>
      </c>
      <c r="E1431" s="313">
        <v>5.9370000000000003</v>
      </c>
      <c r="F1431" s="313">
        <v>5.1879999999999997</v>
      </c>
      <c r="G1431" s="313">
        <v>0.56299999999999994</v>
      </c>
      <c r="H1431" s="313">
        <v>7.0630000000000006</v>
      </c>
      <c r="I1431" s="313">
        <v>6.3140000000000001</v>
      </c>
      <c r="J1431" s="41"/>
      <c r="K1431" s="313">
        <v>6.3129999999999997</v>
      </c>
      <c r="L1431" s="313">
        <v>14.125</v>
      </c>
      <c r="M1431" s="313">
        <v>2</v>
      </c>
      <c r="N1431" s="313">
        <v>3489</v>
      </c>
      <c r="O1431" s="41" t="s">
        <v>1338</v>
      </c>
      <c r="P1431" t="s">
        <v>2109</v>
      </c>
      <c r="Q1431" s="285"/>
      <c r="R1431" s="313"/>
      <c r="S1431" s="63"/>
      <c r="T1431" s="303"/>
      <c r="U1431"/>
      <c r="V1431"/>
      <c r="W1431"/>
      <c r="X1431"/>
      <c r="Y1431" s="275" t="s">
        <v>1338</v>
      </c>
      <c r="AA1431" s="313" t="s">
        <v>1338</v>
      </c>
      <c r="AB1431">
        <v>3489</v>
      </c>
      <c r="AC1431" t="s">
        <v>4102</v>
      </c>
      <c r="AD1431" s="313" t="s">
        <v>5659</v>
      </c>
    </row>
    <row r="1432" spans="2:30">
      <c r="B1432" s="26"/>
      <c r="C1432" s="64" t="s">
        <v>2115</v>
      </c>
      <c r="D1432" s="64" t="s">
        <v>301</v>
      </c>
      <c r="E1432" s="313">
        <v>5.75</v>
      </c>
      <c r="F1432" s="313">
        <v>5</v>
      </c>
      <c r="G1432" s="313">
        <v>0.56299999999999994</v>
      </c>
      <c r="H1432" s="313">
        <v>6.8759999999999994</v>
      </c>
      <c r="I1432" s="313">
        <v>6.1259999999999994</v>
      </c>
      <c r="J1432" s="47"/>
      <c r="K1432" s="313">
        <v>6.125</v>
      </c>
      <c r="L1432" s="313">
        <v>13.75</v>
      </c>
      <c r="M1432" s="313">
        <v>2</v>
      </c>
      <c r="N1432" s="313">
        <v>3489</v>
      </c>
      <c r="O1432" s="47" t="s">
        <v>1338</v>
      </c>
      <c r="P1432" t="s">
        <v>2109</v>
      </c>
      <c r="Q1432" s="286"/>
      <c r="R1432" s="313"/>
      <c r="S1432" s="64"/>
      <c r="T1432" s="302"/>
      <c r="U1432"/>
      <c r="V1432"/>
      <c r="W1432"/>
      <c r="X1432"/>
      <c r="Y1432" s="275" t="s">
        <v>1338</v>
      </c>
      <c r="AA1432" s="313" t="s">
        <v>1338</v>
      </c>
      <c r="AB1432">
        <v>3489</v>
      </c>
      <c r="AC1432" t="s">
        <v>4102</v>
      </c>
      <c r="AD1432" s="313" t="s">
        <v>5659</v>
      </c>
    </row>
    <row r="1433" spans="2:30">
      <c r="B1433" s="26"/>
      <c r="C1433" s="63" t="s">
        <v>2060</v>
      </c>
      <c r="D1433" s="63" t="s">
        <v>306</v>
      </c>
      <c r="E1433" s="313">
        <v>4.25</v>
      </c>
      <c r="F1433" s="313">
        <v>2.25</v>
      </c>
      <c r="G1433" s="313">
        <v>1.25</v>
      </c>
      <c r="H1433" s="313">
        <v>6.75</v>
      </c>
      <c r="I1433" s="313">
        <v>4.75</v>
      </c>
      <c r="J1433" s="41" t="s">
        <v>302</v>
      </c>
      <c r="K1433" s="313">
        <v>47.2498</v>
      </c>
      <c r="L1433" s="313">
        <v>28.5</v>
      </c>
      <c r="M1433" s="313">
        <v>42</v>
      </c>
      <c r="N1433" s="313">
        <v>3399</v>
      </c>
      <c r="O1433" s="41" t="s">
        <v>269</v>
      </c>
      <c r="P1433" t="s">
        <v>2068</v>
      </c>
      <c r="Q1433" s="285"/>
      <c r="R1433" s="313"/>
      <c r="S1433" s="63"/>
      <c r="T1433" s="303"/>
      <c r="U1433"/>
      <c r="V1433"/>
      <c r="W1433"/>
      <c r="X1433"/>
      <c r="Y1433" s="275" t="s">
        <v>269</v>
      </c>
      <c r="AA1433" s="313" t="s">
        <v>269</v>
      </c>
      <c r="AD1433" s="313"/>
    </row>
    <row r="1434" spans="2:30">
      <c r="B1434" s="26"/>
      <c r="C1434" s="64" t="s">
        <v>2061</v>
      </c>
      <c r="D1434" s="64" t="s">
        <v>301</v>
      </c>
      <c r="E1434" s="313">
        <v>4.1093999999999999</v>
      </c>
      <c r="F1434" s="313">
        <v>2.1093999999999999</v>
      </c>
      <c r="G1434" s="313">
        <v>3</v>
      </c>
      <c r="H1434" s="313">
        <v>10.109400000000001</v>
      </c>
      <c r="I1434" s="313">
        <v>8.1094000000000008</v>
      </c>
      <c r="J1434" s="47" t="s">
        <v>302</v>
      </c>
      <c r="K1434" s="313">
        <v>40.4375</v>
      </c>
      <c r="L1434" s="313">
        <v>24.328099999999999</v>
      </c>
      <c r="M1434" s="313">
        <v>12</v>
      </c>
      <c r="N1434" s="313">
        <v>3399</v>
      </c>
      <c r="O1434" s="47" t="s">
        <v>269</v>
      </c>
      <c r="P1434" t="s">
        <v>2068</v>
      </c>
      <c r="Q1434" s="286"/>
      <c r="R1434" s="313"/>
      <c r="S1434" s="64"/>
      <c r="T1434" s="302"/>
      <c r="U1434"/>
      <c r="V1434"/>
      <c r="W1434"/>
      <c r="X1434"/>
      <c r="Y1434" s="275" t="s">
        <v>269</v>
      </c>
      <c r="AA1434" s="313" t="s">
        <v>269</v>
      </c>
      <c r="AD1434" s="313"/>
    </row>
    <row r="1435" spans="2:30">
      <c r="B1435" s="26"/>
      <c r="C1435" s="63" t="s">
        <v>2062</v>
      </c>
      <c r="D1435" s="63" t="s">
        <v>306</v>
      </c>
      <c r="E1435" s="313">
        <v>7.5</v>
      </c>
      <c r="F1435" s="313">
        <v>4.75</v>
      </c>
      <c r="G1435" s="313">
        <v>1</v>
      </c>
      <c r="H1435" s="313">
        <v>9.5</v>
      </c>
      <c r="I1435" s="313">
        <v>6.75</v>
      </c>
      <c r="J1435" s="41" t="s">
        <v>302</v>
      </c>
      <c r="K1435" s="313">
        <v>38</v>
      </c>
      <c r="L1435" s="313">
        <v>27</v>
      </c>
      <c r="M1435" s="313">
        <v>16</v>
      </c>
      <c r="N1435" s="313">
        <v>3400</v>
      </c>
      <c r="O1435" s="41" t="s">
        <v>269</v>
      </c>
      <c r="P1435" t="s">
        <v>2068</v>
      </c>
      <c r="Q1435" s="285"/>
      <c r="R1435" s="313"/>
      <c r="S1435" s="63"/>
      <c r="T1435" s="303"/>
      <c r="U1435"/>
      <c r="V1435"/>
      <c r="W1435"/>
      <c r="X1435"/>
      <c r="Y1435" s="275" t="s">
        <v>269</v>
      </c>
      <c r="AA1435" s="313" t="s">
        <v>269</v>
      </c>
      <c r="AD1435" s="313"/>
    </row>
    <row r="1436" spans="2:30">
      <c r="B1436" s="26"/>
      <c r="C1436" s="64" t="s">
        <v>2063</v>
      </c>
      <c r="D1436" s="64" t="s">
        <v>301</v>
      </c>
      <c r="E1436" s="313">
        <v>7.3593999999999999</v>
      </c>
      <c r="F1436" s="313">
        <v>4.6093999999999999</v>
      </c>
      <c r="G1436" s="313">
        <v>1.6875</v>
      </c>
      <c r="H1436" s="313">
        <v>10.734400000000001</v>
      </c>
      <c r="I1436" s="313">
        <v>7.9843999999999999</v>
      </c>
      <c r="J1436" s="47" t="s">
        <v>302</v>
      </c>
      <c r="K1436" s="313">
        <v>42.9375</v>
      </c>
      <c r="L1436" s="313">
        <v>23.953099999999999</v>
      </c>
      <c r="M1436" s="313">
        <v>12</v>
      </c>
      <c r="N1436" s="313">
        <v>3400</v>
      </c>
      <c r="O1436" s="47" t="s">
        <v>269</v>
      </c>
      <c r="P1436" t="s">
        <v>2068</v>
      </c>
      <c r="Q1436" s="286"/>
      <c r="R1436" s="313"/>
      <c r="S1436" s="64"/>
      <c r="T1436" s="302"/>
      <c r="U1436"/>
      <c r="V1436"/>
      <c r="W1436"/>
      <c r="X1436"/>
      <c r="Y1436" s="275" t="s">
        <v>269</v>
      </c>
      <c r="AA1436" s="313" t="s">
        <v>269</v>
      </c>
      <c r="AD1436" s="313"/>
    </row>
    <row r="1437" spans="2:30">
      <c r="B1437" s="26"/>
      <c r="C1437" s="63" t="s">
        <v>2252</v>
      </c>
      <c r="D1437" s="63" t="s">
        <v>301</v>
      </c>
      <c r="E1437" s="313">
        <v>3.625</v>
      </c>
      <c r="F1437" s="313">
        <v>2.6875</v>
      </c>
      <c r="G1437" s="313">
        <v>1.25</v>
      </c>
      <c r="H1437" s="313">
        <v>6.125</v>
      </c>
      <c r="I1437" s="313">
        <v>5.1875</v>
      </c>
      <c r="J1437" s="41" t="s">
        <v>318</v>
      </c>
      <c r="K1437" s="313">
        <v>24.875</v>
      </c>
      <c r="L1437" s="313">
        <v>16.120999999999999</v>
      </c>
      <c r="M1437" s="313">
        <v>12</v>
      </c>
      <c r="N1437" s="313">
        <v>3595</v>
      </c>
      <c r="O1437" s="41" t="s">
        <v>1351</v>
      </c>
      <c r="P1437">
        <v>42347</v>
      </c>
      <c r="Q1437" s="285"/>
      <c r="R1437" s="313"/>
      <c r="S1437" s="63"/>
      <c r="T1437" s="303"/>
      <c r="U1437"/>
      <c r="V1437"/>
      <c r="W1437"/>
      <c r="X1437"/>
      <c r="Y1437" s="275" t="s">
        <v>1351</v>
      </c>
      <c r="AA1437" s="313" t="s">
        <v>1351</v>
      </c>
      <c r="AB1437">
        <v>3595</v>
      </c>
      <c r="AC1437" t="s">
        <v>4102</v>
      </c>
      <c r="AD1437" s="313" t="s">
        <v>5659</v>
      </c>
    </row>
    <row r="1438" spans="2:30">
      <c r="B1438" s="26"/>
      <c r="C1438" s="64" t="s">
        <v>2064</v>
      </c>
      <c r="D1438" s="64" t="s">
        <v>306</v>
      </c>
      <c r="E1438" s="313">
        <v>9.1562999999999999</v>
      </c>
      <c r="F1438" s="313">
        <v>8.1562000000000001</v>
      </c>
      <c r="G1438" s="313">
        <v>1</v>
      </c>
      <c r="H1438" s="313">
        <v>11.1563</v>
      </c>
      <c r="I1438" s="313">
        <v>10.1562</v>
      </c>
      <c r="J1438" s="47" t="s">
        <v>302</v>
      </c>
      <c r="K1438" s="313">
        <v>44.625</v>
      </c>
      <c r="L1438" s="313">
        <v>30.468699999999998</v>
      </c>
      <c r="M1438" s="313">
        <v>12</v>
      </c>
      <c r="N1438" s="313">
        <v>3401</v>
      </c>
      <c r="O1438" s="47" t="s">
        <v>269</v>
      </c>
      <c r="P1438" t="s">
        <v>2068</v>
      </c>
      <c r="Q1438" s="286"/>
      <c r="R1438" s="313"/>
      <c r="S1438" s="64"/>
      <c r="T1438" s="302"/>
      <c r="U1438"/>
      <c r="V1438"/>
      <c r="W1438"/>
      <c r="X1438"/>
      <c r="Y1438" s="275" t="s">
        <v>2318</v>
      </c>
      <c r="AA1438" s="313" t="s">
        <v>269</v>
      </c>
      <c r="AD1438" s="313"/>
    </row>
    <row r="1439" spans="2:30">
      <c r="B1439" s="26"/>
      <c r="C1439" s="63" t="s">
        <v>2065</v>
      </c>
      <c r="D1439" s="63" t="s">
        <v>301</v>
      </c>
      <c r="E1439" s="313">
        <v>9.0312999999999999</v>
      </c>
      <c r="F1439" s="313">
        <v>8.0312000000000001</v>
      </c>
      <c r="G1439" s="313">
        <v>1.25</v>
      </c>
      <c r="H1439" s="313">
        <v>11.5313</v>
      </c>
      <c r="I1439" s="313">
        <v>10.5312</v>
      </c>
      <c r="J1439" s="41" t="s">
        <v>302</v>
      </c>
      <c r="K1439" s="313">
        <v>46.125</v>
      </c>
      <c r="L1439" s="313">
        <v>31.5</v>
      </c>
      <c r="M1439" s="313">
        <v>12</v>
      </c>
      <c r="N1439" s="313">
        <v>3401</v>
      </c>
      <c r="O1439" s="41" t="s">
        <v>269</v>
      </c>
      <c r="P1439" t="s">
        <v>2068</v>
      </c>
      <c r="Q1439" s="285"/>
      <c r="R1439" s="313"/>
      <c r="S1439" s="63"/>
      <c r="T1439" s="303"/>
      <c r="U1439"/>
      <c r="V1439"/>
      <c r="W1439"/>
      <c r="X1439"/>
      <c r="Y1439" s="275" t="s">
        <v>2318</v>
      </c>
      <c r="AA1439" s="313" t="s">
        <v>269</v>
      </c>
      <c r="AD1439" s="313"/>
    </row>
    <row r="1440" spans="2:30">
      <c r="B1440" s="26"/>
      <c r="C1440" s="64" t="s">
        <v>2223</v>
      </c>
      <c r="D1440" s="64" t="s">
        <v>301</v>
      </c>
      <c r="E1440" s="313">
        <v>3.5</v>
      </c>
      <c r="F1440" s="313">
        <v>2.25</v>
      </c>
      <c r="G1440" s="313">
        <v>2</v>
      </c>
      <c r="H1440" s="313">
        <v>7.5</v>
      </c>
      <c r="I1440" s="313">
        <v>6.25</v>
      </c>
      <c r="J1440" s="47" t="s">
        <v>318</v>
      </c>
      <c r="K1440" s="313">
        <v>25.375</v>
      </c>
      <c r="L1440" s="313">
        <v>15.375</v>
      </c>
      <c r="M1440" s="313">
        <v>8</v>
      </c>
      <c r="N1440" s="313">
        <v>3596</v>
      </c>
      <c r="O1440" s="47" t="s">
        <v>1351</v>
      </c>
      <c r="P1440">
        <v>42234</v>
      </c>
      <c r="Q1440" s="286"/>
      <c r="R1440" s="313"/>
      <c r="S1440" s="64"/>
      <c r="T1440" s="302"/>
      <c r="U1440"/>
      <c r="V1440"/>
      <c r="W1440"/>
      <c r="X1440"/>
      <c r="Y1440" s="275" t="s">
        <v>1351</v>
      </c>
      <c r="AA1440" s="313" t="s">
        <v>1351</v>
      </c>
      <c r="AB1440">
        <v>3596</v>
      </c>
      <c r="AC1440" t="s">
        <v>4102</v>
      </c>
      <c r="AD1440" s="313" t="s">
        <v>5659</v>
      </c>
    </row>
    <row r="1441" spans="2:30">
      <c r="B1441" s="26"/>
      <c r="C1441" s="63" t="s">
        <v>2117</v>
      </c>
      <c r="D1441" s="63" t="s">
        <v>306</v>
      </c>
      <c r="E1441" s="313">
        <v>3.6880000000000002</v>
      </c>
      <c r="F1441" s="313">
        <v>2.4369999999999998</v>
      </c>
      <c r="G1441" s="313">
        <v>2</v>
      </c>
      <c r="H1441" s="313">
        <v>7.6880000000000006</v>
      </c>
      <c r="I1441" s="313">
        <v>6.4369999999999994</v>
      </c>
      <c r="J1441" s="41"/>
      <c r="K1441" s="313">
        <v>7.6879999999999997</v>
      </c>
      <c r="L1441" s="313">
        <v>12.875</v>
      </c>
      <c r="M1441" s="313">
        <v>2</v>
      </c>
      <c r="N1441" s="313">
        <v>3596</v>
      </c>
      <c r="O1441" s="41" t="s">
        <v>1338</v>
      </c>
      <c r="P1441">
        <v>41941</v>
      </c>
      <c r="Q1441" s="285"/>
      <c r="R1441" s="313"/>
      <c r="S1441" s="63"/>
      <c r="T1441" s="303"/>
      <c r="U1441"/>
      <c r="V1441"/>
      <c r="W1441"/>
      <c r="X1441"/>
      <c r="Y1441" s="275" t="s">
        <v>1338</v>
      </c>
      <c r="AA1441" s="313" t="s">
        <v>1338</v>
      </c>
      <c r="AB1441">
        <v>3596</v>
      </c>
      <c r="AC1441" t="s">
        <v>4102</v>
      </c>
      <c r="AD1441" s="313" t="s">
        <v>5659</v>
      </c>
    </row>
    <row r="1442" spans="2:30">
      <c r="B1442" s="26"/>
      <c r="C1442" s="64" t="s">
        <v>2118</v>
      </c>
      <c r="D1442" s="64" t="s">
        <v>301</v>
      </c>
      <c r="E1442" s="313">
        <v>3.5</v>
      </c>
      <c r="F1442" s="313">
        <v>2.25</v>
      </c>
      <c r="G1442" s="313">
        <v>2</v>
      </c>
      <c r="H1442" s="313">
        <v>7.5</v>
      </c>
      <c r="I1442" s="313">
        <v>6.25</v>
      </c>
      <c r="J1442" s="47"/>
      <c r="K1442" s="313">
        <v>7.5</v>
      </c>
      <c r="L1442" s="313">
        <v>12.5</v>
      </c>
      <c r="M1442" s="313">
        <v>2</v>
      </c>
      <c r="N1442" s="313">
        <v>3596</v>
      </c>
      <c r="O1442" s="47" t="s">
        <v>1338</v>
      </c>
      <c r="P1442">
        <v>41941</v>
      </c>
      <c r="Q1442" s="286"/>
      <c r="R1442" s="313"/>
      <c r="S1442" s="64"/>
      <c r="T1442" s="302"/>
      <c r="U1442"/>
      <c r="V1442"/>
      <c r="W1442"/>
      <c r="X1442"/>
      <c r="Y1442" s="275" t="s">
        <v>1338</v>
      </c>
      <c r="AA1442" s="313" t="s">
        <v>1338</v>
      </c>
      <c r="AB1442">
        <v>3596</v>
      </c>
      <c r="AC1442" t="s">
        <v>4102</v>
      </c>
      <c r="AD1442" s="313" t="s">
        <v>5659</v>
      </c>
    </row>
    <row r="1443" spans="2:30">
      <c r="B1443" s="26"/>
      <c r="C1443" s="63" t="s">
        <v>2121</v>
      </c>
      <c r="D1443" s="63" t="s">
        <v>1970</v>
      </c>
      <c r="E1443" s="313"/>
      <c r="F1443" s="313"/>
      <c r="G1443" s="313"/>
      <c r="H1443" s="313"/>
      <c r="I1443" s="313"/>
      <c r="J1443" s="41"/>
      <c r="K1443" s="313"/>
      <c r="L1443" s="313"/>
      <c r="M1443" s="313"/>
      <c r="N1443" s="313">
        <v>3597</v>
      </c>
      <c r="O1443" s="41" t="s">
        <v>2111</v>
      </c>
      <c r="P1443"/>
      <c r="Q1443" s="285"/>
      <c r="R1443" s="313"/>
      <c r="S1443" s="63"/>
      <c r="T1443" s="303"/>
      <c r="U1443"/>
      <c r="V1443"/>
      <c r="W1443"/>
      <c r="X1443"/>
      <c r="Y1443" s="275" t="s">
        <v>2111</v>
      </c>
      <c r="AA1443" s="313" t="s">
        <v>2111</v>
      </c>
      <c r="AB1443">
        <v>3597</v>
      </c>
      <c r="AC1443" t="s">
        <v>2980</v>
      </c>
      <c r="AD1443" s="313" t="s">
        <v>5656</v>
      </c>
    </row>
    <row r="1444" spans="2:30">
      <c r="B1444" s="26"/>
      <c r="C1444" s="64" t="s">
        <v>2066</v>
      </c>
      <c r="D1444" s="64" t="s">
        <v>306</v>
      </c>
      <c r="E1444" s="313">
        <v>9.0625</v>
      </c>
      <c r="F1444" s="313">
        <v>2.5</v>
      </c>
      <c r="G1444" s="313">
        <v>1</v>
      </c>
      <c r="H1444" s="313">
        <v>11.0625</v>
      </c>
      <c r="I1444" s="313">
        <v>4.5</v>
      </c>
      <c r="J1444" s="47" t="s">
        <v>302</v>
      </c>
      <c r="K1444" s="313">
        <v>44.25</v>
      </c>
      <c r="L1444" s="313">
        <v>31.5</v>
      </c>
      <c r="M1444" s="313">
        <v>28</v>
      </c>
      <c r="N1444" s="313">
        <v>3402</v>
      </c>
      <c r="O1444" s="47" t="s">
        <v>269</v>
      </c>
      <c r="P1444" t="s">
        <v>2068</v>
      </c>
      <c r="Q1444" s="286"/>
      <c r="R1444" s="313"/>
      <c r="S1444" s="64"/>
      <c r="T1444" s="302"/>
      <c r="U1444"/>
      <c r="V1444"/>
      <c r="W1444"/>
      <c r="X1444"/>
      <c r="Y1444" s="275" t="s">
        <v>269</v>
      </c>
      <c r="AA1444" s="313" t="s">
        <v>269</v>
      </c>
      <c r="AD1444" s="313"/>
    </row>
    <row r="1445" spans="2:30">
      <c r="B1445" s="26"/>
      <c r="C1445" s="63" t="s">
        <v>2067</v>
      </c>
      <c r="D1445" s="63" t="s">
        <v>301</v>
      </c>
      <c r="E1445" s="313">
        <v>8.9219000000000008</v>
      </c>
      <c r="F1445" s="313">
        <v>2.3593999999999999</v>
      </c>
      <c r="G1445" s="313">
        <v>1.25</v>
      </c>
      <c r="H1445" s="313">
        <v>11.421900000000001</v>
      </c>
      <c r="I1445" s="313">
        <v>4.8593999999999999</v>
      </c>
      <c r="J1445" s="41" t="s">
        <v>302</v>
      </c>
      <c r="K1445" s="313">
        <v>45.6875</v>
      </c>
      <c r="L1445" s="313">
        <v>29.156300000000002</v>
      </c>
      <c r="M1445" s="313">
        <v>24</v>
      </c>
      <c r="N1445" s="313">
        <v>3402</v>
      </c>
      <c r="O1445" s="41" t="s">
        <v>269</v>
      </c>
      <c r="P1445" t="s">
        <v>2068</v>
      </c>
      <c r="Q1445" s="285"/>
      <c r="R1445" s="313"/>
      <c r="S1445" s="63"/>
      <c r="T1445" s="303"/>
      <c r="U1445"/>
      <c r="V1445"/>
      <c r="W1445"/>
      <c r="X1445"/>
      <c r="Y1445" s="275" t="s">
        <v>2318</v>
      </c>
      <c r="AA1445" s="313" t="s">
        <v>269</v>
      </c>
      <c r="AD1445" s="313"/>
    </row>
    <row r="1446" spans="2:30">
      <c r="B1446" s="26"/>
      <c r="C1446" s="64" t="s">
        <v>2120</v>
      </c>
      <c r="D1446" s="64" t="s">
        <v>1970</v>
      </c>
      <c r="E1446" s="313">
        <v>3.5625</v>
      </c>
      <c r="F1446" s="313">
        <v>3.5625</v>
      </c>
      <c r="G1446" s="313">
        <v>1.28125</v>
      </c>
      <c r="H1446" s="313">
        <v>6.125</v>
      </c>
      <c r="I1446" s="313">
        <v>6.125</v>
      </c>
      <c r="J1446" s="47"/>
      <c r="K1446" s="313">
        <v>14.25</v>
      </c>
      <c r="L1446" s="313">
        <v>9.8089999999999993</v>
      </c>
      <c r="M1446" s="313">
        <v>4</v>
      </c>
      <c r="N1446" s="313">
        <v>3598</v>
      </c>
      <c r="O1446" s="47" t="s">
        <v>2111</v>
      </c>
      <c r="P1446">
        <v>41941</v>
      </c>
      <c r="Q1446" s="286"/>
      <c r="R1446" s="313"/>
      <c r="S1446" s="64"/>
      <c r="T1446" s="302"/>
      <c r="U1446"/>
      <c r="V1446"/>
      <c r="W1446"/>
      <c r="X1446"/>
      <c r="Y1446" s="275" t="s">
        <v>2111</v>
      </c>
      <c r="AA1446" s="313" t="s">
        <v>2111</v>
      </c>
      <c r="AB1446">
        <v>3598</v>
      </c>
      <c r="AC1446" t="s">
        <v>2980</v>
      </c>
      <c r="AD1446" s="313" t="s">
        <v>5656</v>
      </c>
    </row>
    <row r="1447" spans="2:30">
      <c r="B1447" s="26"/>
      <c r="C1447" s="63" t="s">
        <v>2119</v>
      </c>
      <c r="D1447" s="63" t="s">
        <v>1970</v>
      </c>
      <c r="E1447" s="313">
        <v>8</v>
      </c>
      <c r="F1447" s="313">
        <v>2.0625</v>
      </c>
      <c r="G1447" s="313">
        <v>1.25</v>
      </c>
      <c r="H1447" s="313">
        <v>10.5</v>
      </c>
      <c r="I1447" s="313">
        <v>4.5625</v>
      </c>
      <c r="J1447" s="41"/>
      <c r="K1447" s="313">
        <v>7.7220000000000004</v>
      </c>
      <c r="L1447" s="313">
        <v>14.625</v>
      </c>
      <c r="M1447" s="313">
        <v>2</v>
      </c>
      <c r="N1447" s="313">
        <v>3599</v>
      </c>
      <c r="O1447" s="41" t="s">
        <v>2111</v>
      </c>
      <c r="P1447">
        <v>41941</v>
      </c>
      <c r="Q1447" s="285"/>
      <c r="R1447" s="313"/>
      <c r="S1447" s="63"/>
      <c r="T1447" s="303"/>
      <c r="U1447"/>
      <c r="V1447"/>
      <c r="W1447"/>
      <c r="X1447"/>
      <c r="Y1447" s="275" t="s">
        <v>2111</v>
      </c>
      <c r="AA1447" s="313" t="s">
        <v>2111</v>
      </c>
      <c r="AB1447">
        <v>3599</v>
      </c>
      <c r="AC1447" t="s">
        <v>2980</v>
      </c>
      <c r="AD1447" s="313" t="s">
        <v>5656</v>
      </c>
    </row>
    <row r="1448" spans="2:30">
      <c r="B1448" s="26"/>
      <c r="C1448" s="64" t="s">
        <v>2113</v>
      </c>
      <c r="D1448" s="64" t="s">
        <v>301</v>
      </c>
      <c r="E1448" s="313">
        <v>2.75</v>
      </c>
      <c r="F1448" s="313">
        <v>2.75</v>
      </c>
      <c r="G1448" s="313">
        <v>0.68799999999999994</v>
      </c>
      <c r="H1448" s="313">
        <v>4.1259999999999994</v>
      </c>
      <c r="I1448" s="313">
        <v>4.1259999999999994</v>
      </c>
      <c r="J1448" s="47"/>
      <c r="K1448" s="313">
        <v>8.25</v>
      </c>
      <c r="L1448" s="313">
        <v>12.375</v>
      </c>
      <c r="M1448" s="313">
        <v>6</v>
      </c>
      <c r="N1448" s="313">
        <v>3600</v>
      </c>
      <c r="O1448" s="47" t="s">
        <v>1338</v>
      </c>
      <c r="P1448">
        <v>41941</v>
      </c>
      <c r="Q1448" s="286"/>
      <c r="R1448" s="313"/>
      <c r="S1448" s="64"/>
      <c r="T1448" s="302"/>
      <c r="U1448"/>
      <c r="V1448"/>
      <c r="W1448"/>
      <c r="X1448"/>
      <c r="Y1448" s="275" t="s">
        <v>1338</v>
      </c>
      <c r="AA1448" s="313" t="s">
        <v>1338</v>
      </c>
      <c r="AB1448">
        <v>3600</v>
      </c>
      <c r="AC1448" t="s">
        <v>2899</v>
      </c>
      <c r="AD1448" s="313" t="s">
        <v>5649</v>
      </c>
    </row>
    <row r="1449" spans="2:30">
      <c r="B1449" s="26"/>
      <c r="C1449" s="63" t="s">
        <v>2186</v>
      </c>
      <c r="D1449" s="63" t="s">
        <v>301</v>
      </c>
      <c r="E1449" s="313">
        <v>5.609375</v>
      </c>
      <c r="F1449" s="313">
        <v>5.03125</v>
      </c>
      <c r="G1449" s="313">
        <v>0.5625</v>
      </c>
      <c r="H1449" s="313">
        <v>6.734375</v>
      </c>
      <c r="I1449" s="313">
        <v>6.15625</v>
      </c>
      <c r="J1449" s="41"/>
      <c r="K1449" s="313">
        <v>6.75</v>
      </c>
      <c r="L1449" s="313">
        <v>12.375</v>
      </c>
      <c r="M1449" s="313">
        <v>2</v>
      </c>
      <c r="N1449" s="313">
        <v>3603</v>
      </c>
      <c r="O1449" s="41" t="s">
        <v>1338</v>
      </c>
      <c r="P1449">
        <v>42118</v>
      </c>
      <c r="Q1449" s="285"/>
      <c r="R1449" s="313"/>
      <c r="S1449" s="63"/>
      <c r="T1449" s="303"/>
      <c r="U1449"/>
      <c r="V1449"/>
      <c r="W1449"/>
      <c r="X1449"/>
      <c r="Y1449" s="275" t="s">
        <v>1338</v>
      </c>
      <c r="AA1449" s="313" t="s">
        <v>1338</v>
      </c>
      <c r="AB1449">
        <v>3603</v>
      </c>
      <c r="AC1449" t="s">
        <v>4940</v>
      </c>
      <c r="AD1449" s="313" t="s">
        <v>5664</v>
      </c>
    </row>
    <row r="1450" spans="2:30">
      <c r="B1450" s="26"/>
      <c r="C1450" s="64" t="s">
        <v>2125</v>
      </c>
      <c r="D1450" s="64" t="s">
        <v>2025</v>
      </c>
      <c r="E1450" s="313">
        <v>4.125</v>
      </c>
      <c r="F1450" s="313">
        <v>4.125</v>
      </c>
      <c r="G1450" s="313">
        <v>1.25</v>
      </c>
      <c r="H1450" s="313">
        <v>6.625</v>
      </c>
      <c r="I1450" s="313">
        <v>6.625</v>
      </c>
      <c r="J1450" s="47"/>
      <c r="K1450" s="313">
        <v>39.771000000000001</v>
      </c>
      <c r="L1450" s="313">
        <v>26.513999999999999</v>
      </c>
      <c r="M1450" s="313">
        <v>24</v>
      </c>
      <c r="N1450" s="313">
        <v>3605</v>
      </c>
      <c r="O1450" s="47" t="s">
        <v>269</v>
      </c>
      <c r="P1450">
        <v>41984</v>
      </c>
      <c r="Q1450" s="286"/>
      <c r="R1450" s="313"/>
      <c r="S1450" s="64"/>
      <c r="T1450" s="302"/>
      <c r="U1450"/>
      <c r="V1450"/>
      <c r="W1450"/>
      <c r="X1450"/>
      <c r="Y1450" s="275" t="s">
        <v>2318</v>
      </c>
      <c r="AA1450" s="313" t="s">
        <v>269</v>
      </c>
      <c r="AB1450">
        <v>3605</v>
      </c>
      <c r="AC1450" t="s">
        <v>2899</v>
      </c>
      <c r="AD1450" s="313" t="s">
        <v>5649</v>
      </c>
    </row>
    <row r="1451" spans="2:30">
      <c r="B1451" s="26"/>
      <c r="C1451" s="63" t="s">
        <v>2126</v>
      </c>
      <c r="D1451" s="63" t="s">
        <v>301</v>
      </c>
      <c r="E1451" s="313">
        <v>4</v>
      </c>
      <c r="F1451" s="313">
        <v>4</v>
      </c>
      <c r="G1451" s="313">
        <v>1.5</v>
      </c>
      <c r="H1451" s="313">
        <v>7</v>
      </c>
      <c r="I1451" s="313">
        <v>7</v>
      </c>
      <c r="J1451" s="41"/>
      <c r="K1451" s="313">
        <v>21</v>
      </c>
      <c r="L1451" s="313">
        <v>7</v>
      </c>
      <c r="M1451" s="313">
        <v>3</v>
      </c>
      <c r="N1451" s="313">
        <v>3605</v>
      </c>
      <c r="O1451" s="41" t="s">
        <v>1351</v>
      </c>
      <c r="P1451">
        <v>41984</v>
      </c>
      <c r="Q1451" s="285"/>
      <c r="R1451" s="313"/>
      <c r="S1451" s="63"/>
      <c r="T1451" s="303"/>
      <c r="U1451"/>
      <c r="V1451"/>
      <c r="W1451"/>
      <c r="X1451"/>
      <c r="Y1451" s="275" t="s">
        <v>1351</v>
      </c>
      <c r="AA1451" s="313" t="s">
        <v>1351</v>
      </c>
      <c r="AB1451">
        <v>3605</v>
      </c>
      <c r="AC1451" t="s">
        <v>2899</v>
      </c>
      <c r="AD1451" s="313" t="s">
        <v>5649</v>
      </c>
    </row>
    <row r="1452" spans="2:30">
      <c r="B1452" s="26"/>
      <c r="C1452" s="64" t="s">
        <v>2348</v>
      </c>
      <c r="D1452" s="64" t="s">
        <v>2025</v>
      </c>
      <c r="E1452" s="313">
        <v>4.125</v>
      </c>
      <c r="F1452" s="313">
        <v>4.125</v>
      </c>
      <c r="G1452" s="313">
        <v>1.25</v>
      </c>
      <c r="H1452" s="313">
        <v>6.625</v>
      </c>
      <c r="I1452" s="313">
        <v>6.625</v>
      </c>
      <c r="J1452" s="47"/>
      <c r="K1452" s="313">
        <v>19.875</v>
      </c>
      <c r="L1452" s="313">
        <v>6.625</v>
      </c>
      <c r="M1452" s="313">
        <v>3</v>
      </c>
      <c r="N1452" s="313">
        <v>3605</v>
      </c>
      <c r="O1452" s="47" t="s">
        <v>1351</v>
      </c>
      <c r="P1452" t="s">
        <v>2277</v>
      </c>
      <c r="Q1452" s="286"/>
      <c r="R1452" s="313"/>
      <c r="S1452" s="64"/>
      <c r="T1452" s="302"/>
      <c r="U1452"/>
      <c r="V1452"/>
      <c r="W1452"/>
      <c r="X1452"/>
      <c r="Y1452" s="275" t="s">
        <v>1351</v>
      </c>
      <c r="AA1452" s="313" t="s">
        <v>1351</v>
      </c>
      <c r="AB1452">
        <v>3605</v>
      </c>
      <c r="AC1452" t="s">
        <v>2899</v>
      </c>
      <c r="AD1452" s="313" t="s">
        <v>5649</v>
      </c>
    </row>
    <row r="1453" spans="2:30">
      <c r="B1453" s="26"/>
      <c r="C1453" s="63" t="s">
        <v>2790</v>
      </c>
      <c r="D1453" s="63" t="s">
        <v>2791</v>
      </c>
      <c r="E1453" s="313">
        <v>4</v>
      </c>
      <c r="F1453" s="313">
        <v>4</v>
      </c>
      <c r="G1453" s="313">
        <v>1.5</v>
      </c>
      <c r="H1453" s="313">
        <v>7</v>
      </c>
      <c r="I1453" s="313">
        <v>7</v>
      </c>
      <c r="J1453" s="41" t="s">
        <v>318</v>
      </c>
      <c r="K1453" s="313">
        <v>35</v>
      </c>
      <c r="L1453" s="313">
        <v>27.312999999999999</v>
      </c>
      <c r="M1453" s="313">
        <v>20</v>
      </c>
      <c r="N1453" s="313">
        <v>3605</v>
      </c>
      <c r="O1453" s="41" t="s">
        <v>269</v>
      </c>
      <c r="P1453">
        <v>44880</v>
      </c>
      <c r="Q1453" s="285"/>
      <c r="R1453" s="313">
        <v>3.2000000000000001E-2</v>
      </c>
      <c r="S1453" s="63"/>
      <c r="T1453" s="303"/>
      <c r="U1453"/>
      <c r="V1453"/>
      <c r="W1453"/>
      <c r="X1453"/>
      <c r="Y1453" s="275" t="s">
        <v>2771</v>
      </c>
      <c r="AA1453" s="313" t="s">
        <v>269</v>
      </c>
      <c r="AB1453">
        <v>3605</v>
      </c>
      <c r="AC1453" t="s">
        <v>2899</v>
      </c>
      <c r="AD1453" s="313" t="s">
        <v>5649</v>
      </c>
    </row>
    <row r="1454" spans="2:30">
      <c r="B1454" s="26"/>
      <c r="C1454" s="64" t="s">
        <v>2129</v>
      </c>
      <c r="D1454" s="64" t="s">
        <v>2025</v>
      </c>
      <c r="E1454" s="313">
        <v>3.375</v>
      </c>
      <c r="F1454" s="313">
        <v>3.375</v>
      </c>
      <c r="G1454" s="313">
        <v>1</v>
      </c>
      <c r="H1454" s="313">
        <v>5.375</v>
      </c>
      <c r="I1454" s="313">
        <v>5.375</v>
      </c>
      <c r="J1454" s="47"/>
      <c r="K1454" s="313">
        <v>25.694500000000001</v>
      </c>
      <c r="L1454" s="313">
        <v>15.416600000000001</v>
      </c>
      <c r="M1454" s="313">
        <v>15</v>
      </c>
      <c r="N1454" s="313">
        <v>3606</v>
      </c>
      <c r="O1454" s="47" t="s">
        <v>1351</v>
      </c>
      <c r="P1454">
        <v>41989</v>
      </c>
      <c r="Q1454" s="286"/>
      <c r="R1454" s="313"/>
      <c r="S1454" s="64"/>
      <c r="T1454" s="302"/>
      <c r="U1454"/>
      <c r="V1454"/>
      <c r="W1454"/>
      <c r="X1454"/>
      <c r="Y1454" s="275" t="s">
        <v>1351</v>
      </c>
      <c r="AA1454" s="313" t="s">
        <v>1351</v>
      </c>
      <c r="AB1454">
        <v>3606</v>
      </c>
      <c r="AC1454" t="s">
        <v>2899</v>
      </c>
      <c r="AD1454" s="313" t="s">
        <v>5649</v>
      </c>
    </row>
    <row r="1455" spans="2:30">
      <c r="B1455" s="26"/>
      <c r="C1455" s="262" t="s">
        <v>2130</v>
      </c>
      <c r="D1455" s="262" t="s">
        <v>301</v>
      </c>
      <c r="E1455" s="313">
        <v>3</v>
      </c>
      <c r="F1455" s="313">
        <v>3</v>
      </c>
      <c r="G1455" s="313">
        <v>1.625</v>
      </c>
      <c r="H1455" s="313">
        <v>6.25</v>
      </c>
      <c r="I1455" s="313">
        <v>6.25</v>
      </c>
      <c r="J1455" s="276"/>
      <c r="K1455" s="313">
        <v>24.9999</v>
      </c>
      <c r="L1455" s="313">
        <v>18.7501</v>
      </c>
      <c r="M1455" s="313">
        <v>12</v>
      </c>
      <c r="N1455" s="313">
        <v>3606</v>
      </c>
      <c r="O1455" s="276" t="s">
        <v>1351</v>
      </c>
      <c r="P1455">
        <v>41989</v>
      </c>
      <c r="Q1455" s="287"/>
      <c r="R1455" s="313"/>
      <c r="S1455" s="262"/>
      <c r="T1455" s="305"/>
      <c r="U1455"/>
      <c r="V1455"/>
      <c r="W1455"/>
      <c r="X1455"/>
      <c r="Y1455" s="275" t="s">
        <v>1351</v>
      </c>
      <c r="AA1455" s="313" t="s">
        <v>1351</v>
      </c>
      <c r="AB1455">
        <v>3606</v>
      </c>
      <c r="AC1455" t="s">
        <v>2899</v>
      </c>
      <c r="AD1455" s="313" t="s">
        <v>5649</v>
      </c>
    </row>
    <row r="1456" spans="2:30">
      <c r="B1456" s="26"/>
      <c r="C1456" s="63" t="s">
        <v>2521</v>
      </c>
      <c r="D1456" s="63" t="s">
        <v>2025</v>
      </c>
      <c r="E1456" s="313">
        <v>3.375</v>
      </c>
      <c r="F1456" s="313">
        <v>3.375</v>
      </c>
      <c r="G1456" s="313">
        <v>1</v>
      </c>
      <c r="H1456" s="313">
        <v>5.375</v>
      </c>
      <c r="I1456" s="313">
        <v>5.375</v>
      </c>
      <c r="J1456" s="41"/>
      <c r="K1456" s="313">
        <v>10.75</v>
      </c>
      <c r="L1456" s="313">
        <v>10.75</v>
      </c>
      <c r="M1456" s="313">
        <v>4</v>
      </c>
      <c r="N1456" s="313">
        <v>3606</v>
      </c>
      <c r="O1456" s="41" t="s">
        <v>1338</v>
      </c>
      <c r="P1456"/>
      <c r="Q1456" s="285"/>
      <c r="R1456" s="313"/>
      <c r="S1456" s="63"/>
      <c r="T1456" s="303"/>
      <c r="U1456"/>
      <c r="V1456"/>
      <c r="W1456"/>
      <c r="X1456"/>
      <c r="Y1456" s="275" t="s">
        <v>1338</v>
      </c>
      <c r="AA1456" s="313" t="s">
        <v>1338</v>
      </c>
      <c r="AB1456">
        <v>3606</v>
      </c>
      <c r="AC1456" t="s">
        <v>2899</v>
      </c>
      <c r="AD1456" s="313" t="s">
        <v>5649</v>
      </c>
    </row>
    <row r="1457" spans="2:30">
      <c r="B1457" s="26"/>
      <c r="C1457" s="64" t="s">
        <v>2522</v>
      </c>
      <c r="D1457" s="64" t="s">
        <v>301</v>
      </c>
      <c r="E1457" s="313">
        <v>3</v>
      </c>
      <c r="F1457" s="313">
        <v>3</v>
      </c>
      <c r="G1457" s="313">
        <v>1.625</v>
      </c>
      <c r="H1457" s="313">
        <v>6.25</v>
      </c>
      <c r="I1457" s="313">
        <v>6.25</v>
      </c>
      <c r="J1457" s="47"/>
      <c r="K1457" s="313">
        <v>12.5</v>
      </c>
      <c r="L1457" s="313">
        <v>6.25</v>
      </c>
      <c r="M1457" s="313">
        <v>2</v>
      </c>
      <c r="N1457" s="313">
        <v>3606</v>
      </c>
      <c r="O1457" s="47" t="s">
        <v>1338</v>
      </c>
      <c r="P1457"/>
      <c r="Q1457" s="286"/>
      <c r="R1457" s="313"/>
      <c r="S1457" s="64"/>
      <c r="T1457" s="302"/>
      <c r="U1457"/>
      <c r="V1457"/>
      <c r="W1457"/>
      <c r="X1457"/>
      <c r="Y1457" s="275" t="s">
        <v>1338</v>
      </c>
      <c r="AA1457" s="313" t="s">
        <v>1338</v>
      </c>
      <c r="AB1457">
        <v>3606</v>
      </c>
      <c r="AC1457" t="s">
        <v>2899</v>
      </c>
      <c r="AD1457" s="313" t="s">
        <v>5649</v>
      </c>
    </row>
    <row r="1458" spans="2:30">
      <c r="B1458" s="26"/>
      <c r="C1458" s="63" t="s">
        <v>2131</v>
      </c>
      <c r="D1458" s="63" t="s">
        <v>2025</v>
      </c>
      <c r="E1458" s="313">
        <v>3.75</v>
      </c>
      <c r="F1458" s="313">
        <v>2.8125</v>
      </c>
      <c r="G1458" s="313">
        <v>0.75</v>
      </c>
      <c r="H1458" s="313">
        <v>5.25</v>
      </c>
      <c r="I1458" s="313">
        <v>4.3125</v>
      </c>
      <c r="J1458" s="41"/>
      <c r="K1458" s="313">
        <v>37.139299999999999</v>
      </c>
      <c r="L1458" s="313">
        <v>26.133700000000001</v>
      </c>
      <c r="M1458" s="313">
        <v>42</v>
      </c>
      <c r="N1458" s="313">
        <v>3610</v>
      </c>
      <c r="O1458" s="41" t="s">
        <v>269</v>
      </c>
      <c r="P1458">
        <v>42026</v>
      </c>
      <c r="Q1458" s="285"/>
      <c r="R1458" s="313"/>
      <c r="S1458" s="63"/>
      <c r="T1458" s="303"/>
      <c r="U1458"/>
      <c r="V1458"/>
      <c r="W1458"/>
      <c r="X1458"/>
      <c r="Y1458" s="275" t="s">
        <v>2318</v>
      </c>
      <c r="AA1458" s="313" t="s">
        <v>269</v>
      </c>
      <c r="AB1458">
        <v>3610</v>
      </c>
      <c r="AC1458" t="s">
        <v>2899</v>
      </c>
      <c r="AD1458" s="313" t="s">
        <v>5649</v>
      </c>
    </row>
    <row r="1459" spans="2:30">
      <c r="B1459" s="26"/>
      <c r="C1459" s="64" t="s">
        <v>2132</v>
      </c>
      <c r="D1459" s="64" t="s">
        <v>301</v>
      </c>
      <c r="E1459" s="313">
        <v>3.625</v>
      </c>
      <c r="F1459" s="313">
        <v>2.6875</v>
      </c>
      <c r="G1459" s="313">
        <v>1.1875</v>
      </c>
      <c r="H1459" s="313">
        <v>6</v>
      </c>
      <c r="I1459" s="313">
        <v>5.0625</v>
      </c>
      <c r="J1459" s="47"/>
      <c r="K1459" s="313">
        <v>10.061</v>
      </c>
      <c r="L1459" s="313">
        <v>11.9612</v>
      </c>
      <c r="M1459" s="313">
        <v>4</v>
      </c>
      <c r="N1459" s="313">
        <v>3610</v>
      </c>
      <c r="O1459" s="47" t="s">
        <v>1338</v>
      </c>
      <c r="P1459">
        <v>42026</v>
      </c>
      <c r="Q1459" s="286"/>
      <c r="R1459" s="313"/>
      <c r="S1459" s="64"/>
      <c r="T1459" s="302"/>
      <c r="U1459"/>
      <c r="V1459"/>
      <c r="W1459"/>
      <c r="X1459"/>
      <c r="Y1459" s="275" t="s">
        <v>1338</v>
      </c>
      <c r="AA1459" s="313" t="s">
        <v>1338</v>
      </c>
      <c r="AB1459">
        <v>3610</v>
      </c>
      <c r="AC1459" t="s">
        <v>2899</v>
      </c>
      <c r="AD1459" s="313" t="s">
        <v>5649</v>
      </c>
    </row>
    <row r="1460" spans="2:30">
      <c r="B1460" s="26"/>
      <c r="C1460" s="63" t="s">
        <v>2231</v>
      </c>
      <c r="D1460" s="63" t="s">
        <v>2025</v>
      </c>
      <c r="E1460" s="313">
        <v>7.25</v>
      </c>
      <c r="F1460" s="313">
        <v>3.25</v>
      </c>
      <c r="G1460" s="313">
        <v>0.5</v>
      </c>
      <c r="H1460" s="313">
        <v>8.25</v>
      </c>
      <c r="I1460" s="313">
        <v>4.25</v>
      </c>
      <c r="J1460" s="41"/>
      <c r="K1460" s="313">
        <v>8.25</v>
      </c>
      <c r="L1460" s="313">
        <v>4.25</v>
      </c>
      <c r="M1460" s="313">
        <v>3</v>
      </c>
      <c r="N1460" s="313">
        <v>3612</v>
      </c>
      <c r="O1460" s="41" t="s">
        <v>1338</v>
      </c>
      <c r="P1460">
        <v>42234</v>
      </c>
      <c r="Q1460" s="285"/>
      <c r="R1460" s="313"/>
      <c r="S1460" s="63"/>
      <c r="T1460" s="303"/>
      <c r="U1460"/>
      <c r="V1460"/>
      <c r="W1460"/>
      <c r="X1460"/>
      <c r="Y1460" s="275" t="s">
        <v>1338</v>
      </c>
      <c r="AA1460" s="313" t="s">
        <v>1338</v>
      </c>
      <c r="AB1460">
        <v>3612</v>
      </c>
      <c r="AC1460" t="s">
        <v>2899</v>
      </c>
      <c r="AD1460" s="313" t="s">
        <v>5649</v>
      </c>
    </row>
    <row r="1461" spans="2:30">
      <c r="B1461" s="26"/>
      <c r="C1461" s="64" t="s">
        <v>2232</v>
      </c>
      <c r="D1461" s="64" t="s">
        <v>301</v>
      </c>
      <c r="E1461" s="313">
        <v>7.125</v>
      </c>
      <c r="F1461" s="313">
        <v>3.125</v>
      </c>
      <c r="G1461" s="313">
        <v>0.75</v>
      </c>
      <c r="H1461" s="313">
        <v>8.625</v>
      </c>
      <c r="I1461" s="313">
        <v>4.625</v>
      </c>
      <c r="J1461" s="47"/>
      <c r="K1461" s="313">
        <v>8.625</v>
      </c>
      <c r="L1461" s="313">
        <v>4.625</v>
      </c>
      <c r="M1461" s="313">
        <v>3</v>
      </c>
      <c r="N1461" s="313">
        <v>3612</v>
      </c>
      <c r="O1461" s="47" t="s">
        <v>1338</v>
      </c>
      <c r="P1461">
        <v>42234</v>
      </c>
      <c r="Q1461" s="286"/>
      <c r="R1461" s="313"/>
      <c r="S1461" s="64"/>
      <c r="T1461" s="302"/>
      <c r="U1461"/>
      <c r="V1461"/>
      <c r="W1461"/>
      <c r="X1461"/>
      <c r="Y1461" s="275" t="s">
        <v>1338</v>
      </c>
      <c r="AA1461" s="313" t="s">
        <v>1338</v>
      </c>
      <c r="AB1461">
        <v>3612</v>
      </c>
      <c r="AC1461" t="s">
        <v>2899</v>
      </c>
      <c r="AD1461" s="313" t="s">
        <v>5649</v>
      </c>
    </row>
    <row r="1462" spans="2:30">
      <c r="B1462" s="26"/>
      <c r="C1462" s="63" t="s">
        <v>2165</v>
      </c>
      <c r="D1462" s="63" t="s">
        <v>2026</v>
      </c>
      <c r="E1462" s="313">
        <v>2.125</v>
      </c>
      <c r="F1462" s="313">
        <v>2.125</v>
      </c>
      <c r="G1462" s="313">
        <v>1.5</v>
      </c>
      <c r="H1462" s="313">
        <v>5.125</v>
      </c>
      <c r="I1462" s="313">
        <v>5.125</v>
      </c>
      <c r="J1462" s="41" t="s">
        <v>318</v>
      </c>
      <c r="K1462" s="313">
        <v>45.520899999999997</v>
      </c>
      <c r="L1462" s="313">
        <v>24.665400000000002</v>
      </c>
      <c r="M1462" s="313">
        <v>54</v>
      </c>
      <c r="N1462" s="313">
        <v>3614</v>
      </c>
      <c r="O1462" s="41" t="s">
        <v>269</v>
      </c>
      <c r="P1462">
        <v>42082</v>
      </c>
      <c r="Q1462" s="285"/>
      <c r="R1462" s="313"/>
      <c r="S1462" s="63"/>
      <c r="T1462" s="303"/>
      <c r="U1462"/>
      <c r="V1462"/>
      <c r="W1462"/>
      <c r="X1462"/>
      <c r="Y1462" s="275" t="s">
        <v>2318</v>
      </c>
      <c r="AA1462" s="313" t="s">
        <v>269</v>
      </c>
      <c r="AB1462">
        <v>3614</v>
      </c>
      <c r="AC1462" t="s">
        <v>2899</v>
      </c>
      <c r="AD1462" s="313" t="s">
        <v>5649</v>
      </c>
    </row>
    <row r="1463" spans="2:30">
      <c r="B1463" s="26"/>
      <c r="C1463" s="64" t="s">
        <v>2253</v>
      </c>
      <c r="D1463" s="64" t="s">
        <v>2025</v>
      </c>
      <c r="E1463" s="313">
        <v>2.1667000000000001</v>
      </c>
      <c r="F1463" s="313">
        <v>2.1665999999999999</v>
      </c>
      <c r="G1463" s="313">
        <v>0.5</v>
      </c>
      <c r="H1463" s="313">
        <v>3.1667000000000001</v>
      </c>
      <c r="I1463" s="313">
        <v>3.1665999999999999</v>
      </c>
      <c r="J1463" s="47" t="s">
        <v>302</v>
      </c>
      <c r="K1463" s="313">
        <v>25.333200000000001</v>
      </c>
      <c r="L1463" s="313">
        <v>15.827400000000001</v>
      </c>
      <c r="M1463" s="313">
        <v>40</v>
      </c>
      <c r="N1463" s="313">
        <v>3614</v>
      </c>
      <c r="O1463" s="47" t="s">
        <v>1351</v>
      </c>
      <c r="P1463">
        <v>42082</v>
      </c>
      <c r="Q1463" s="286"/>
      <c r="R1463" s="313"/>
      <c r="S1463" s="64"/>
      <c r="T1463" s="302"/>
      <c r="U1463"/>
      <c r="V1463"/>
      <c r="W1463"/>
      <c r="X1463"/>
      <c r="Y1463" s="275" t="s">
        <v>1351</v>
      </c>
      <c r="AA1463" s="313" t="s">
        <v>1351</v>
      </c>
      <c r="AB1463">
        <v>3614</v>
      </c>
      <c r="AC1463" t="s">
        <v>2899</v>
      </c>
      <c r="AD1463" s="313" t="s">
        <v>5649</v>
      </c>
    </row>
    <row r="1464" spans="2:30">
      <c r="B1464" s="26"/>
      <c r="C1464" s="63" t="s">
        <v>2166</v>
      </c>
      <c r="D1464" s="63" t="s">
        <v>2025</v>
      </c>
      <c r="E1464" s="313">
        <v>2.125</v>
      </c>
      <c r="F1464" s="313">
        <v>2.125</v>
      </c>
      <c r="G1464" s="313">
        <v>1.5</v>
      </c>
      <c r="H1464" s="313">
        <v>5.125</v>
      </c>
      <c r="I1464" s="313">
        <v>5.125</v>
      </c>
      <c r="J1464" s="41" t="s">
        <v>318</v>
      </c>
      <c r="K1464" s="313">
        <v>11.911099999999999</v>
      </c>
      <c r="L1464" s="313">
        <v>14.069599999999999</v>
      </c>
      <c r="M1464" s="313">
        <v>12</v>
      </c>
      <c r="N1464" s="313">
        <v>3614</v>
      </c>
      <c r="O1464" s="41" t="s">
        <v>1338</v>
      </c>
      <c r="P1464">
        <v>42347</v>
      </c>
      <c r="Q1464" s="285"/>
      <c r="R1464" s="313"/>
      <c r="S1464" s="63"/>
      <c r="T1464" s="303"/>
      <c r="U1464"/>
      <c r="V1464"/>
      <c r="W1464"/>
      <c r="X1464"/>
      <c r="Y1464" s="275" t="s">
        <v>1338</v>
      </c>
      <c r="AA1464" s="313" t="s">
        <v>1338</v>
      </c>
      <c r="AB1464">
        <v>3614</v>
      </c>
      <c r="AC1464" t="s">
        <v>2899</v>
      </c>
      <c r="AD1464" s="313" t="s">
        <v>5649</v>
      </c>
    </row>
    <row r="1465" spans="2:30">
      <c r="B1465" s="26"/>
      <c r="C1465" s="64" t="s">
        <v>2254</v>
      </c>
      <c r="D1465" s="64" t="s">
        <v>2035</v>
      </c>
      <c r="E1465" s="313">
        <v>2.0417000000000001</v>
      </c>
      <c r="F1465" s="313">
        <v>2.0417000000000001</v>
      </c>
      <c r="G1465" s="313">
        <v>1.508</v>
      </c>
      <c r="H1465" s="313">
        <v>5.0577000000000005</v>
      </c>
      <c r="I1465" s="313">
        <v>5.0577000000000005</v>
      </c>
      <c r="J1465" s="47"/>
      <c r="K1465" s="313">
        <v>10.1157</v>
      </c>
      <c r="L1465" s="313">
        <v>15.1912</v>
      </c>
      <c r="M1465" s="313">
        <v>6</v>
      </c>
      <c r="N1465" s="313">
        <v>3614</v>
      </c>
      <c r="O1465" s="47" t="s">
        <v>1338</v>
      </c>
      <c r="P1465">
        <v>42347</v>
      </c>
      <c r="Q1465" s="286"/>
      <c r="R1465" s="313"/>
      <c r="S1465" s="64"/>
      <c r="T1465" s="302"/>
      <c r="U1465"/>
      <c r="V1465"/>
      <c r="W1465"/>
      <c r="X1465"/>
      <c r="Y1465" s="275" t="s">
        <v>1338</v>
      </c>
      <c r="AA1465" s="313" t="s">
        <v>1338</v>
      </c>
      <c r="AB1465">
        <v>3614</v>
      </c>
      <c r="AC1465" t="s">
        <v>2899</v>
      </c>
      <c r="AD1465" s="313" t="s">
        <v>5649</v>
      </c>
    </row>
    <row r="1466" spans="2:30">
      <c r="B1466" s="26"/>
      <c r="C1466" s="63" t="s">
        <v>2196</v>
      </c>
      <c r="D1466" s="63" t="s">
        <v>301</v>
      </c>
      <c r="E1466" s="313">
        <v>2.875</v>
      </c>
      <c r="F1466" s="313">
        <v>2.875</v>
      </c>
      <c r="G1466" s="313">
        <v>1.375</v>
      </c>
      <c r="H1466" s="313">
        <v>5.625</v>
      </c>
      <c r="I1466" s="313">
        <v>5.625</v>
      </c>
      <c r="J1466" s="41" t="s">
        <v>318</v>
      </c>
      <c r="K1466" s="313">
        <v>38.744999999999997</v>
      </c>
      <c r="L1466" s="313">
        <v>24.16</v>
      </c>
      <c r="M1466" s="313">
        <v>40</v>
      </c>
      <c r="N1466" s="313">
        <v>3615</v>
      </c>
      <c r="O1466" s="41" t="s">
        <v>269</v>
      </c>
      <c r="P1466">
        <v>42082</v>
      </c>
      <c r="Q1466" s="285"/>
      <c r="R1466" s="313"/>
      <c r="S1466" s="63"/>
      <c r="T1466" s="303"/>
      <c r="U1466"/>
      <c r="V1466"/>
      <c r="W1466"/>
      <c r="X1466"/>
      <c r="Y1466" s="275" t="s">
        <v>2318</v>
      </c>
      <c r="AA1466" s="313" t="s">
        <v>269</v>
      </c>
      <c r="AB1466">
        <v>3615</v>
      </c>
      <c r="AC1466" t="s">
        <v>2899</v>
      </c>
      <c r="AD1466" s="313" t="s">
        <v>5649</v>
      </c>
    </row>
    <row r="1467" spans="2:30">
      <c r="B1467" s="26"/>
      <c r="C1467" s="64" t="s">
        <v>2288</v>
      </c>
      <c r="D1467" s="64" t="s">
        <v>2025</v>
      </c>
      <c r="E1467" s="313">
        <v>2.875</v>
      </c>
      <c r="F1467" s="313">
        <v>2.8889999999999998</v>
      </c>
      <c r="G1467" s="313">
        <v>0.5</v>
      </c>
      <c r="H1467" s="313">
        <v>3.875</v>
      </c>
      <c r="I1467" s="313">
        <v>3.8889999999999998</v>
      </c>
      <c r="J1467" s="47" t="s">
        <v>302</v>
      </c>
      <c r="K1467" s="313">
        <v>23.25</v>
      </c>
      <c r="L1467" s="313">
        <v>15.555999999999999</v>
      </c>
      <c r="M1467" s="313">
        <v>24</v>
      </c>
      <c r="N1467" s="313">
        <v>3615</v>
      </c>
      <c r="O1467" s="47" t="s">
        <v>1351</v>
      </c>
      <c r="P1467">
        <v>42082</v>
      </c>
      <c r="Q1467" s="286"/>
      <c r="R1467" s="313"/>
      <c r="S1467" s="64"/>
      <c r="T1467" s="302"/>
      <c r="U1467"/>
      <c r="V1467"/>
      <c r="W1467"/>
      <c r="X1467"/>
      <c r="Y1467" s="275" t="s">
        <v>1351</v>
      </c>
      <c r="AA1467" s="313" t="s">
        <v>1351</v>
      </c>
      <c r="AB1467">
        <v>3615</v>
      </c>
      <c r="AC1467" t="s">
        <v>2899</v>
      </c>
      <c r="AD1467" s="313" t="s">
        <v>5649</v>
      </c>
    </row>
    <row r="1468" spans="2:30">
      <c r="B1468" s="26"/>
      <c r="C1468" s="63" t="s">
        <v>2167</v>
      </c>
      <c r="D1468" s="63" t="s">
        <v>2025</v>
      </c>
      <c r="E1468" s="313">
        <v>2.875</v>
      </c>
      <c r="F1468" s="313">
        <v>2.8889</v>
      </c>
      <c r="G1468" s="313">
        <v>0.5</v>
      </c>
      <c r="H1468" s="313">
        <v>3.875</v>
      </c>
      <c r="I1468" s="313">
        <v>3.8889</v>
      </c>
      <c r="J1468" s="41" t="s">
        <v>318</v>
      </c>
      <c r="K1468" s="313">
        <v>7.75</v>
      </c>
      <c r="L1468" s="313">
        <v>15.555</v>
      </c>
      <c r="M1468" s="313">
        <v>8</v>
      </c>
      <c r="N1468" s="313">
        <v>3615</v>
      </c>
      <c r="O1468" s="41" t="s">
        <v>1338</v>
      </c>
      <c r="P1468">
        <v>42347</v>
      </c>
      <c r="Q1468" s="285"/>
      <c r="R1468" s="313"/>
      <c r="S1468" s="63"/>
      <c r="T1468" s="303"/>
      <c r="U1468"/>
      <c r="V1468"/>
      <c r="W1468"/>
      <c r="X1468"/>
      <c r="Y1468" s="275" t="s">
        <v>1338</v>
      </c>
      <c r="AA1468" s="313" t="s">
        <v>1338</v>
      </c>
      <c r="AB1468">
        <v>3615</v>
      </c>
      <c r="AC1468" t="s">
        <v>2899</v>
      </c>
      <c r="AD1468" s="313" t="s">
        <v>5649</v>
      </c>
    </row>
    <row r="1469" spans="2:30">
      <c r="B1469" s="26"/>
      <c r="C1469" s="64" t="s">
        <v>2250</v>
      </c>
      <c r="D1469" s="64" t="s">
        <v>2035</v>
      </c>
      <c r="E1469" s="313">
        <v>2.75</v>
      </c>
      <c r="F1469" s="313">
        <v>2.75</v>
      </c>
      <c r="G1469" s="313">
        <v>1.3542000000000001</v>
      </c>
      <c r="H1469" s="313">
        <v>5.4584000000000001</v>
      </c>
      <c r="I1469" s="313">
        <v>5.4584000000000001</v>
      </c>
      <c r="J1469" s="47"/>
      <c r="K1469" s="313">
        <v>10.9213</v>
      </c>
      <c r="L1469" s="313">
        <v>10.9213</v>
      </c>
      <c r="M1469" s="313">
        <v>4</v>
      </c>
      <c r="N1469" s="313">
        <v>3615</v>
      </c>
      <c r="O1469" s="47" t="s">
        <v>1338</v>
      </c>
      <c r="P1469"/>
      <c r="Q1469" s="286"/>
      <c r="R1469" s="313"/>
      <c r="S1469" s="64"/>
      <c r="T1469" s="302"/>
      <c r="U1469"/>
      <c r="V1469"/>
      <c r="W1469"/>
      <c r="X1469"/>
      <c r="Y1469" s="275" t="s">
        <v>1338</v>
      </c>
      <c r="AA1469" s="313" t="s">
        <v>1338</v>
      </c>
      <c r="AB1469">
        <v>3615</v>
      </c>
      <c r="AC1469" t="s">
        <v>2899</v>
      </c>
      <c r="AD1469" s="313" t="s">
        <v>5649</v>
      </c>
    </row>
    <row r="1470" spans="2:30">
      <c r="B1470" s="26"/>
      <c r="C1470" s="63" t="s">
        <v>2169</v>
      </c>
      <c r="D1470" s="63" t="s">
        <v>2025</v>
      </c>
      <c r="E1470" s="313">
        <v>3.625</v>
      </c>
      <c r="F1470" s="313">
        <v>2.25</v>
      </c>
      <c r="G1470" s="313">
        <v>2</v>
      </c>
      <c r="H1470" s="313">
        <v>7.625</v>
      </c>
      <c r="I1470" s="313">
        <v>6.25</v>
      </c>
      <c r="J1470" s="41" t="s">
        <v>302</v>
      </c>
      <c r="K1470" s="313">
        <v>23.062000000000001</v>
      </c>
      <c r="L1470" s="313">
        <v>12.625</v>
      </c>
      <c r="M1470" s="313">
        <v>6</v>
      </c>
      <c r="N1470" s="313">
        <v>3616</v>
      </c>
      <c r="O1470" s="41" t="s">
        <v>1351</v>
      </c>
      <c r="P1470">
        <v>42094</v>
      </c>
      <c r="Q1470" s="285"/>
      <c r="R1470" s="313"/>
      <c r="S1470" s="63"/>
      <c r="T1470" s="303"/>
      <c r="U1470"/>
      <c r="V1470"/>
      <c r="W1470"/>
      <c r="X1470"/>
      <c r="Y1470" s="275" t="s">
        <v>1351</v>
      </c>
      <c r="AA1470" s="313" t="s">
        <v>1351</v>
      </c>
      <c r="AB1470">
        <v>3616</v>
      </c>
      <c r="AC1470" t="s">
        <v>4102</v>
      </c>
      <c r="AD1470" s="313" t="s">
        <v>5659</v>
      </c>
    </row>
    <row r="1471" spans="2:30">
      <c r="B1471" s="26"/>
      <c r="C1471" s="64" t="s">
        <v>2170</v>
      </c>
      <c r="D1471" s="64" t="s">
        <v>301</v>
      </c>
      <c r="E1471" s="313">
        <v>3.5</v>
      </c>
      <c r="F1471" s="313">
        <v>2.125</v>
      </c>
      <c r="G1471" s="313">
        <v>2</v>
      </c>
      <c r="H1471" s="313">
        <v>7.5</v>
      </c>
      <c r="I1471" s="313">
        <v>6.125</v>
      </c>
      <c r="J1471" s="47" t="s">
        <v>302</v>
      </c>
      <c r="K1471" s="313">
        <v>22.5</v>
      </c>
      <c r="L1471" s="313">
        <v>18.375</v>
      </c>
      <c r="M1471" s="313">
        <v>9</v>
      </c>
      <c r="N1471" s="313">
        <v>3616</v>
      </c>
      <c r="O1471" s="47" t="s">
        <v>1351</v>
      </c>
      <c r="P1471">
        <v>42094</v>
      </c>
      <c r="Q1471" s="286"/>
      <c r="R1471" s="313"/>
      <c r="S1471" s="64"/>
      <c r="T1471" s="302"/>
      <c r="U1471"/>
      <c r="V1471"/>
      <c r="W1471"/>
      <c r="X1471"/>
      <c r="Y1471" s="275" t="s">
        <v>1351</v>
      </c>
      <c r="AA1471" s="313" t="s">
        <v>1351</v>
      </c>
      <c r="AB1471">
        <v>3616</v>
      </c>
      <c r="AC1471" t="s">
        <v>4102</v>
      </c>
      <c r="AD1471" s="313" t="s">
        <v>5659</v>
      </c>
    </row>
    <row r="1472" spans="2:30">
      <c r="B1472" s="26"/>
      <c r="C1472" s="63" t="s">
        <v>2409</v>
      </c>
      <c r="D1472" s="63" t="s">
        <v>301</v>
      </c>
      <c r="E1472" s="313">
        <v>3</v>
      </c>
      <c r="F1472" s="313">
        <v>3</v>
      </c>
      <c r="G1472" s="313">
        <v>1</v>
      </c>
      <c r="H1472" s="313">
        <v>5</v>
      </c>
      <c r="I1472" s="313">
        <v>5</v>
      </c>
      <c r="J1472" s="41" t="s">
        <v>318</v>
      </c>
      <c r="K1472" s="313">
        <v>35.625</v>
      </c>
      <c r="L1472" s="313">
        <v>24.25</v>
      </c>
      <c r="M1472" s="313">
        <v>20</v>
      </c>
      <c r="N1472" s="313">
        <v>3617</v>
      </c>
      <c r="O1472" s="41" t="s">
        <v>269</v>
      </c>
      <c r="P1472">
        <v>42234</v>
      </c>
      <c r="Q1472" s="285"/>
      <c r="R1472" s="313"/>
      <c r="S1472" s="63"/>
      <c r="T1472" s="303"/>
      <c r="U1472"/>
      <c r="V1472"/>
      <c r="W1472"/>
      <c r="X1472"/>
      <c r="Y1472" s="275" t="s">
        <v>2318</v>
      </c>
      <c r="AA1472" s="313" t="s">
        <v>269</v>
      </c>
      <c r="AB1472">
        <v>3617</v>
      </c>
      <c r="AC1472" t="s">
        <v>2861</v>
      </c>
      <c r="AD1472" s="313" t="s">
        <v>5645</v>
      </c>
    </row>
    <row r="1473" spans="2:30">
      <c r="B1473" s="26"/>
      <c r="C1473" s="64" t="s">
        <v>2171</v>
      </c>
      <c r="D1473" s="64" t="s">
        <v>2025</v>
      </c>
      <c r="E1473" s="313">
        <v>3.125</v>
      </c>
      <c r="F1473" s="313">
        <v>3.125</v>
      </c>
      <c r="G1473" s="313">
        <v>2</v>
      </c>
      <c r="H1473" s="313">
        <v>7.125</v>
      </c>
      <c r="I1473" s="313">
        <v>7.125</v>
      </c>
      <c r="J1473" s="47" t="s">
        <v>302</v>
      </c>
      <c r="K1473" s="313">
        <v>21.375</v>
      </c>
      <c r="L1473" s="313">
        <v>14.25</v>
      </c>
      <c r="M1473" s="313">
        <v>6</v>
      </c>
      <c r="N1473" s="313">
        <v>3617</v>
      </c>
      <c r="O1473" s="47" t="s">
        <v>1351</v>
      </c>
      <c r="P1473">
        <v>42094</v>
      </c>
      <c r="Q1473" s="286"/>
      <c r="R1473" s="313"/>
      <c r="S1473" s="64"/>
      <c r="T1473" s="302"/>
      <c r="U1473"/>
      <c r="V1473"/>
      <c r="W1473"/>
      <c r="X1473"/>
      <c r="Y1473" s="275" t="s">
        <v>1351</v>
      </c>
      <c r="AA1473" s="313" t="s">
        <v>1351</v>
      </c>
      <c r="AB1473">
        <v>3617</v>
      </c>
      <c r="AC1473" t="s">
        <v>2861</v>
      </c>
      <c r="AD1473" s="313" t="s">
        <v>5645</v>
      </c>
    </row>
    <row r="1474" spans="2:30">
      <c r="B1474" s="26"/>
      <c r="C1474" s="63" t="s">
        <v>2172</v>
      </c>
      <c r="D1474" s="63" t="s">
        <v>301</v>
      </c>
      <c r="E1474" s="313">
        <v>3</v>
      </c>
      <c r="F1474" s="313">
        <v>3</v>
      </c>
      <c r="G1474" s="313">
        <v>1</v>
      </c>
      <c r="H1474" s="313">
        <v>5</v>
      </c>
      <c r="I1474" s="313">
        <v>5</v>
      </c>
      <c r="J1474" s="41" t="s">
        <v>302</v>
      </c>
      <c r="K1474" s="313">
        <v>25</v>
      </c>
      <c r="L1474" s="313">
        <v>15</v>
      </c>
      <c r="M1474" s="313">
        <v>15</v>
      </c>
      <c r="N1474" s="313">
        <v>3617</v>
      </c>
      <c r="O1474" s="41" t="s">
        <v>1351</v>
      </c>
      <c r="P1474">
        <v>42094</v>
      </c>
      <c r="Q1474" s="285"/>
      <c r="R1474" s="313"/>
      <c r="S1474" s="63"/>
      <c r="T1474" s="303"/>
      <c r="U1474"/>
      <c r="V1474"/>
      <c r="W1474"/>
      <c r="X1474"/>
      <c r="Y1474" s="275" t="s">
        <v>1351</v>
      </c>
      <c r="AA1474" s="313" t="s">
        <v>1351</v>
      </c>
      <c r="AB1474">
        <v>3617</v>
      </c>
      <c r="AC1474" t="s">
        <v>2861</v>
      </c>
      <c r="AD1474" s="313" t="s">
        <v>5645</v>
      </c>
    </row>
    <row r="1475" spans="2:30">
      <c r="B1475" s="26"/>
      <c r="C1475" s="64" t="s">
        <v>2408</v>
      </c>
      <c r="D1475" s="64" t="s">
        <v>2025</v>
      </c>
      <c r="E1475" s="313">
        <v>3.125</v>
      </c>
      <c r="F1475" s="313">
        <v>3.125</v>
      </c>
      <c r="G1475" s="313">
        <v>2</v>
      </c>
      <c r="H1475" s="313">
        <v>7.125</v>
      </c>
      <c r="I1475" s="313">
        <v>7.125</v>
      </c>
      <c r="J1475" s="47"/>
      <c r="K1475" s="313">
        <v>7.125</v>
      </c>
      <c r="L1475" s="313">
        <v>7.125</v>
      </c>
      <c r="M1475" s="313">
        <v>1</v>
      </c>
      <c r="N1475" s="313">
        <v>3617</v>
      </c>
      <c r="O1475" s="47" t="s">
        <v>1338</v>
      </c>
      <c r="P1475"/>
      <c r="Q1475" s="286"/>
      <c r="R1475" s="313"/>
      <c r="S1475" s="64"/>
      <c r="T1475" s="302"/>
      <c r="U1475"/>
      <c r="V1475"/>
      <c r="W1475"/>
      <c r="X1475"/>
      <c r="Y1475" s="275" t="s">
        <v>1338</v>
      </c>
      <c r="AA1475" s="313" t="s">
        <v>1338</v>
      </c>
      <c r="AB1475">
        <v>3617</v>
      </c>
      <c r="AC1475" t="s">
        <v>2861</v>
      </c>
      <c r="AD1475" s="313" t="s">
        <v>5645</v>
      </c>
    </row>
    <row r="1476" spans="2:30">
      <c r="B1476" s="26"/>
      <c r="C1476" s="63" t="s">
        <v>2203</v>
      </c>
      <c r="D1476" s="63" t="s">
        <v>301</v>
      </c>
      <c r="E1476" s="313">
        <v>3</v>
      </c>
      <c r="F1476" s="313">
        <v>3</v>
      </c>
      <c r="G1476" s="313">
        <v>1</v>
      </c>
      <c r="H1476" s="313">
        <v>5</v>
      </c>
      <c r="I1476" s="313">
        <v>5</v>
      </c>
      <c r="J1476" s="41"/>
      <c r="K1476" s="313">
        <v>5</v>
      </c>
      <c r="L1476" s="313">
        <v>5</v>
      </c>
      <c r="M1476" s="313">
        <v>1</v>
      </c>
      <c r="N1476" s="313">
        <v>3617</v>
      </c>
      <c r="O1476" s="41" t="s">
        <v>1338</v>
      </c>
      <c r="P1476"/>
      <c r="Q1476" s="285"/>
      <c r="R1476" s="313"/>
      <c r="S1476" s="63"/>
      <c r="T1476" s="303"/>
      <c r="U1476"/>
      <c r="V1476"/>
      <c r="W1476"/>
      <c r="X1476"/>
      <c r="Y1476" s="275" t="s">
        <v>1338</v>
      </c>
      <c r="AA1476" s="313" t="s">
        <v>1338</v>
      </c>
      <c r="AB1476">
        <v>3617</v>
      </c>
      <c r="AC1476" t="s">
        <v>2861</v>
      </c>
      <c r="AD1476" s="313" t="s">
        <v>5645</v>
      </c>
    </row>
    <row r="1477" spans="2:30">
      <c r="B1477" s="26"/>
      <c r="C1477" s="64" t="s">
        <v>2240</v>
      </c>
      <c r="D1477" s="64" t="s">
        <v>2025</v>
      </c>
      <c r="E1477" s="313">
        <v>3.171875</v>
      </c>
      <c r="F1477" s="313">
        <v>3.171875</v>
      </c>
      <c r="G1477" s="313">
        <v>0.6875</v>
      </c>
      <c r="H1477" s="313">
        <v>4.546875</v>
      </c>
      <c r="I1477" s="313">
        <v>4.546875</v>
      </c>
      <c r="J1477" s="47"/>
      <c r="K1477" s="313">
        <v>9.0969999999999995</v>
      </c>
      <c r="L1477" s="313">
        <v>9.0969999999999995</v>
      </c>
      <c r="M1477" s="313">
        <v>4</v>
      </c>
      <c r="N1477" s="313">
        <v>3618</v>
      </c>
      <c r="O1477" s="47" t="s">
        <v>1338</v>
      </c>
      <c r="P1477">
        <v>42244</v>
      </c>
      <c r="Q1477" s="286"/>
      <c r="R1477" s="313"/>
      <c r="S1477" s="64"/>
      <c r="T1477" s="302"/>
      <c r="U1477"/>
      <c r="V1477"/>
      <c r="W1477"/>
      <c r="X1477"/>
      <c r="Y1477" s="275" t="s">
        <v>1338</v>
      </c>
      <c r="AA1477" s="313" t="s">
        <v>1338</v>
      </c>
      <c r="AB1477">
        <v>3618</v>
      </c>
      <c r="AC1477" t="s">
        <v>2899</v>
      </c>
      <c r="AD1477" s="313" t="s">
        <v>5649</v>
      </c>
    </row>
    <row r="1478" spans="2:30">
      <c r="B1478" s="26"/>
      <c r="C1478" s="63" t="s">
        <v>2241</v>
      </c>
      <c r="D1478" s="63" t="s">
        <v>301</v>
      </c>
      <c r="E1478" s="313">
        <v>3.046875</v>
      </c>
      <c r="F1478" s="313">
        <v>3.046875</v>
      </c>
      <c r="G1478" s="313">
        <v>0.796875</v>
      </c>
      <c r="H1478" s="313">
        <v>4.640625</v>
      </c>
      <c r="I1478" s="313">
        <v>4.640625</v>
      </c>
      <c r="J1478" s="41"/>
      <c r="K1478" s="313">
        <v>9.3209999999999997</v>
      </c>
      <c r="L1478" s="313">
        <v>9.3209999999999997</v>
      </c>
      <c r="M1478" s="313">
        <v>4</v>
      </c>
      <c r="N1478" s="313">
        <v>3618</v>
      </c>
      <c r="O1478" s="41" t="s">
        <v>1338</v>
      </c>
      <c r="P1478">
        <v>42244</v>
      </c>
      <c r="Q1478" s="285"/>
      <c r="R1478" s="313"/>
      <c r="S1478" s="63"/>
      <c r="T1478" s="303"/>
      <c r="U1478"/>
      <c r="V1478"/>
      <c r="W1478"/>
      <c r="X1478"/>
      <c r="Y1478" s="275" t="s">
        <v>1338</v>
      </c>
      <c r="AA1478" s="313" t="s">
        <v>1338</v>
      </c>
      <c r="AB1478">
        <v>3618</v>
      </c>
      <c r="AC1478" t="s">
        <v>2899</v>
      </c>
      <c r="AD1478" s="313" t="s">
        <v>5649</v>
      </c>
    </row>
    <row r="1479" spans="2:30">
      <c r="B1479" s="26"/>
      <c r="C1479" s="64" t="s">
        <v>2303</v>
      </c>
      <c r="D1479" s="64" t="s">
        <v>301</v>
      </c>
      <c r="E1479" s="313">
        <v>5.6875</v>
      </c>
      <c r="F1479" s="313">
        <v>4.0625</v>
      </c>
      <c r="G1479" s="313">
        <v>1.1875</v>
      </c>
      <c r="H1479" s="313">
        <v>8.0625</v>
      </c>
      <c r="I1479" s="313">
        <v>6.4375</v>
      </c>
      <c r="J1479" s="47" t="s">
        <v>302</v>
      </c>
      <c r="K1479" s="313">
        <v>39.311999999999998</v>
      </c>
      <c r="L1479" s="313">
        <v>25.75</v>
      </c>
      <c r="M1479" s="313">
        <v>20</v>
      </c>
      <c r="N1479" s="313">
        <v>3620</v>
      </c>
      <c r="O1479" s="47" t="s">
        <v>269</v>
      </c>
      <c r="P1479">
        <v>42426</v>
      </c>
      <c r="Q1479" s="286"/>
      <c r="R1479" s="313"/>
      <c r="S1479" s="64"/>
      <c r="T1479" s="302"/>
      <c r="U1479"/>
      <c r="V1479"/>
      <c r="W1479"/>
      <c r="X1479"/>
      <c r="Y1479" s="275" t="s">
        <v>2318</v>
      </c>
      <c r="AA1479" s="313" t="s">
        <v>269</v>
      </c>
      <c r="AB1479">
        <v>3620</v>
      </c>
      <c r="AC1479" t="s">
        <v>2861</v>
      </c>
      <c r="AD1479" s="313" t="s">
        <v>5645</v>
      </c>
    </row>
    <row r="1480" spans="2:30">
      <c r="B1480" s="25"/>
      <c r="C1480" s="63" t="s">
        <v>2273</v>
      </c>
      <c r="D1480" s="63" t="s">
        <v>301</v>
      </c>
      <c r="E1480" s="313">
        <v>5.6875</v>
      </c>
      <c r="F1480" s="313">
        <v>4.0625</v>
      </c>
      <c r="G1480" s="313">
        <v>1.1875</v>
      </c>
      <c r="H1480" s="313">
        <v>8.0625</v>
      </c>
      <c r="I1480" s="313">
        <v>6.4375</v>
      </c>
      <c r="J1480" s="41" t="s">
        <v>302</v>
      </c>
      <c r="K1480" s="313">
        <v>24.1875</v>
      </c>
      <c r="L1480" s="313">
        <v>19.3125</v>
      </c>
      <c r="M1480" s="313">
        <v>9</v>
      </c>
      <c r="N1480" s="313">
        <v>3620</v>
      </c>
      <c r="O1480" s="41" t="s">
        <v>1351</v>
      </c>
      <c r="P1480">
        <v>42118</v>
      </c>
      <c r="Q1480" s="285"/>
      <c r="R1480" s="313"/>
      <c r="S1480" s="63"/>
      <c r="T1480" s="303"/>
      <c r="U1480"/>
      <c r="V1480"/>
      <c r="W1480"/>
      <c r="X1480"/>
      <c r="Y1480" s="275" t="s">
        <v>1351</v>
      </c>
      <c r="AA1480" s="313" t="s">
        <v>1351</v>
      </c>
      <c r="AB1480">
        <v>3620</v>
      </c>
      <c r="AC1480" t="s">
        <v>2861</v>
      </c>
      <c r="AD1480" s="313" t="s">
        <v>5645</v>
      </c>
    </row>
    <row r="1481" spans="2:30">
      <c r="B1481" s="26"/>
      <c r="C1481" s="64" t="s">
        <v>2199</v>
      </c>
      <c r="D1481" s="64" t="s">
        <v>301</v>
      </c>
      <c r="E1481" s="313">
        <v>7.4379999999999997</v>
      </c>
      <c r="F1481" s="313">
        <v>5.4370000000000003</v>
      </c>
      <c r="G1481" s="313">
        <v>1.75</v>
      </c>
      <c r="H1481" s="313">
        <v>10.937999999999999</v>
      </c>
      <c r="I1481" s="313">
        <v>8.9370000000000012</v>
      </c>
      <c r="J1481" s="47" t="s">
        <v>318</v>
      </c>
      <c r="K1481" s="313">
        <v>44.125</v>
      </c>
      <c r="L1481" s="313">
        <v>27.375</v>
      </c>
      <c r="M1481" s="313">
        <v>12</v>
      </c>
      <c r="N1481" s="313">
        <v>3628</v>
      </c>
      <c r="O1481" s="47" t="s">
        <v>269</v>
      </c>
      <c r="P1481">
        <v>42174</v>
      </c>
      <c r="Q1481" s="286"/>
      <c r="R1481" s="313"/>
      <c r="S1481" s="64"/>
      <c r="T1481" s="302"/>
      <c r="U1481"/>
      <c r="V1481"/>
      <c r="W1481"/>
      <c r="X1481"/>
      <c r="Y1481" s="275" t="s">
        <v>2318</v>
      </c>
      <c r="AA1481" s="313" t="s">
        <v>269</v>
      </c>
      <c r="AB1481">
        <v>3628</v>
      </c>
      <c r="AC1481" t="s">
        <v>4102</v>
      </c>
      <c r="AD1481" s="313" t="s">
        <v>5659</v>
      </c>
    </row>
    <row r="1482" spans="2:30">
      <c r="B1482" s="26"/>
      <c r="C1482" s="63" t="s">
        <v>2249</v>
      </c>
      <c r="D1482" s="63" t="s">
        <v>306</v>
      </c>
      <c r="E1482" s="313">
        <v>4.1280000000000001</v>
      </c>
      <c r="F1482" s="313">
        <v>4.1280000000000001</v>
      </c>
      <c r="G1482" s="313">
        <v>0.75</v>
      </c>
      <c r="H1482" s="313">
        <v>5.6280000000000001</v>
      </c>
      <c r="I1482" s="313">
        <v>5.6280000000000001</v>
      </c>
      <c r="J1482" s="41"/>
      <c r="K1482" s="313">
        <v>11.257</v>
      </c>
      <c r="L1482" s="313">
        <v>11.257</v>
      </c>
      <c r="M1482" s="313">
        <v>4</v>
      </c>
      <c r="N1482" s="313">
        <v>3630</v>
      </c>
      <c r="O1482" s="41" t="s">
        <v>1338</v>
      </c>
      <c r="P1482">
        <v>42347</v>
      </c>
      <c r="Q1482" s="285"/>
      <c r="R1482" s="313"/>
      <c r="S1482" s="63"/>
      <c r="T1482" s="303"/>
      <c r="U1482"/>
      <c r="V1482"/>
      <c r="W1482"/>
      <c r="X1482"/>
      <c r="Y1482" s="275" t="s">
        <v>1338</v>
      </c>
      <c r="AA1482" s="313" t="s">
        <v>1338</v>
      </c>
      <c r="AB1482">
        <v>3630</v>
      </c>
      <c r="AC1482" t="s">
        <v>2899</v>
      </c>
      <c r="AD1482" s="313" t="s">
        <v>5649</v>
      </c>
    </row>
    <row r="1483" spans="2:30">
      <c r="B1483" s="26"/>
      <c r="C1483" s="64" t="s">
        <v>2230</v>
      </c>
      <c r="D1483" s="64" t="s">
        <v>301</v>
      </c>
      <c r="E1483" s="313">
        <v>6.2625000000000002</v>
      </c>
      <c r="F1483" s="313">
        <v>4.625</v>
      </c>
      <c r="G1483" s="313">
        <v>1.125</v>
      </c>
      <c r="H1483" s="313">
        <v>8.5124999999999993</v>
      </c>
      <c r="I1483" s="313">
        <v>6.875</v>
      </c>
      <c r="J1483" s="47" t="s">
        <v>318</v>
      </c>
      <c r="K1483" s="313">
        <v>25.5</v>
      </c>
      <c r="L1483" s="313">
        <v>13.9375</v>
      </c>
      <c r="M1483" s="313">
        <v>6</v>
      </c>
      <c r="N1483" s="313">
        <v>3631</v>
      </c>
      <c r="O1483" s="47" t="s">
        <v>1351</v>
      </c>
      <c r="P1483">
        <v>42234</v>
      </c>
      <c r="Q1483" s="286"/>
      <c r="R1483" s="313"/>
      <c r="S1483" s="64"/>
      <c r="T1483" s="302"/>
      <c r="U1483"/>
      <c r="V1483"/>
      <c r="W1483"/>
      <c r="X1483"/>
      <c r="Y1483" s="275" t="s">
        <v>1351</v>
      </c>
      <c r="AA1483" s="313" t="s">
        <v>1351</v>
      </c>
      <c r="AB1483">
        <v>3631</v>
      </c>
      <c r="AC1483" t="s">
        <v>4102</v>
      </c>
      <c r="AD1483" s="313" t="s">
        <v>5659</v>
      </c>
    </row>
    <row r="1484" spans="2:30">
      <c r="B1484" s="26"/>
      <c r="C1484" s="63" t="s">
        <v>2251</v>
      </c>
      <c r="D1484" s="63" t="s">
        <v>301</v>
      </c>
      <c r="E1484" s="313">
        <v>3.177</v>
      </c>
      <c r="F1484" s="313">
        <v>4.0860000000000003</v>
      </c>
      <c r="G1484" s="313">
        <v>0.623</v>
      </c>
      <c r="H1484" s="313">
        <v>4.423</v>
      </c>
      <c r="I1484" s="313">
        <v>5.3320000000000007</v>
      </c>
      <c r="J1484" s="41" t="s">
        <v>302</v>
      </c>
      <c r="K1484" s="313">
        <v>17.527000000000001</v>
      </c>
      <c r="L1484" s="313">
        <v>19.931999999999999</v>
      </c>
      <c r="M1484" s="313">
        <v>8</v>
      </c>
      <c r="N1484" s="313">
        <v>3633</v>
      </c>
      <c r="O1484" s="41" t="s">
        <v>1351</v>
      </c>
      <c r="P1484">
        <v>42347</v>
      </c>
      <c r="Q1484" s="285"/>
      <c r="R1484" s="313"/>
      <c r="S1484" s="63"/>
      <c r="T1484" s="303"/>
      <c r="U1484"/>
      <c r="V1484"/>
      <c r="W1484"/>
      <c r="X1484"/>
      <c r="Y1484" s="275" t="s">
        <v>1351</v>
      </c>
      <c r="AA1484" s="313" t="s">
        <v>1351</v>
      </c>
      <c r="AB1484">
        <v>3633</v>
      </c>
      <c r="AC1484" t="s">
        <v>2899</v>
      </c>
      <c r="AD1484" s="313" t="s">
        <v>5649</v>
      </c>
    </row>
    <row r="1485" spans="2:30">
      <c r="B1485" s="25"/>
      <c r="C1485" s="64" t="s">
        <v>2229</v>
      </c>
      <c r="D1485" s="64" t="s">
        <v>301</v>
      </c>
      <c r="E1485" s="313">
        <v>3.177</v>
      </c>
      <c r="F1485" s="313">
        <v>4.0860000000000003</v>
      </c>
      <c r="G1485" s="313">
        <v>0.623</v>
      </c>
      <c r="H1485" s="313">
        <v>4.423</v>
      </c>
      <c r="I1485" s="313">
        <v>5.3320000000000007</v>
      </c>
      <c r="J1485" s="47"/>
      <c r="K1485" s="313">
        <v>8.7629999999999999</v>
      </c>
      <c r="L1485" s="313">
        <v>9.9649999999999999</v>
      </c>
      <c r="M1485" s="313">
        <v>2</v>
      </c>
      <c r="N1485" s="313">
        <v>3633</v>
      </c>
      <c r="O1485" s="47" t="s">
        <v>1338</v>
      </c>
      <c r="P1485">
        <v>42234</v>
      </c>
      <c r="Q1485" s="286"/>
      <c r="R1485" s="313"/>
      <c r="S1485" s="64"/>
      <c r="T1485" s="302"/>
      <c r="U1485"/>
      <c r="V1485"/>
      <c r="W1485"/>
      <c r="X1485"/>
      <c r="Y1485" s="275" t="s">
        <v>1338</v>
      </c>
      <c r="AA1485" s="313" t="s">
        <v>1338</v>
      </c>
      <c r="AB1485">
        <v>3633</v>
      </c>
      <c r="AC1485" t="s">
        <v>2899</v>
      </c>
      <c r="AD1485" s="313" t="s">
        <v>5649</v>
      </c>
    </row>
    <row r="1486" spans="2:30">
      <c r="B1486" s="26"/>
      <c r="C1486" s="63" t="s">
        <v>1350</v>
      </c>
      <c r="D1486" s="63" t="s">
        <v>301</v>
      </c>
      <c r="E1486" s="313">
        <v>4</v>
      </c>
      <c r="F1486" s="313">
        <v>4</v>
      </c>
      <c r="G1486" s="313">
        <v>3</v>
      </c>
      <c r="H1486" s="313">
        <v>10</v>
      </c>
      <c r="I1486" s="313">
        <v>10</v>
      </c>
      <c r="J1486" s="41" t="s">
        <v>302</v>
      </c>
      <c r="K1486" s="313">
        <v>40</v>
      </c>
      <c r="L1486" s="313">
        <v>20</v>
      </c>
      <c r="M1486" s="313">
        <v>8</v>
      </c>
      <c r="N1486" s="313">
        <v>3425</v>
      </c>
      <c r="O1486" s="41" t="s">
        <v>269</v>
      </c>
      <c r="P1486" t="s">
        <v>1361</v>
      </c>
      <c r="Q1486" s="285"/>
      <c r="R1486" s="313"/>
      <c r="S1486" s="63"/>
      <c r="T1486" s="303"/>
      <c r="U1486"/>
      <c r="V1486"/>
      <c r="W1486"/>
      <c r="X1486"/>
      <c r="Y1486" s="275" t="s">
        <v>2318</v>
      </c>
      <c r="AA1486" s="313" t="s">
        <v>269</v>
      </c>
      <c r="AD1486" s="313"/>
    </row>
    <row r="1487" spans="2:30">
      <c r="B1487" s="26"/>
      <c r="C1487" s="64" t="s">
        <v>2228</v>
      </c>
      <c r="D1487" s="64" t="s">
        <v>301</v>
      </c>
      <c r="E1487" s="313">
        <v>2.3439999999999999</v>
      </c>
      <c r="F1487" s="313">
        <v>2.125</v>
      </c>
      <c r="G1487" s="313">
        <v>1</v>
      </c>
      <c r="H1487" s="313">
        <v>4.3439999999999994</v>
      </c>
      <c r="I1487" s="313">
        <v>4.125</v>
      </c>
      <c r="J1487" s="47"/>
      <c r="K1487" s="313">
        <v>4.3439999999999994</v>
      </c>
      <c r="L1487" s="313">
        <v>4.125</v>
      </c>
      <c r="M1487" s="313">
        <v>4</v>
      </c>
      <c r="N1487" s="313">
        <v>3635</v>
      </c>
      <c r="O1487" s="47" t="s">
        <v>1338</v>
      </c>
      <c r="P1487">
        <v>42234</v>
      </c>
      <c r="Q1487" s="286"/>
      <c r="R1487" s="313"/>
      <c r="S1487" s="64"/>
      <c r="T1487" s="302"/>
      <c r="U1487"/>
      <c r="V1487"/>
      <c r="W1487"/>
      <c r="X1487"/>
      <c r="Y1487" s="275" t="s">
        <v>1338</v>
      </c>
      <c r="AA1487" s="313" t="s">
        <v>1338</v>
      </c>
      <c r="AB1487">
        <v>3635</v>
      </c>
      <c r="AC1487" t="s">
        <v>2899</v>
      </c>
      <c r="AD1487" s="313" t="s">
        <v>5649</v>
      </c>
    </row>
    <row r="1488" spans="2:30">
      <c r="B1488" s="26"/>
      <c r="C1488" s="63" t="s">
        <v>2238</v>
      </c>
      <c r="D1488" s="63" t="s">
        <v>2025</v>
      </c>
      <c r="E1488" s="313">
        <v>6.375</v>
      </c>
      <c r="F1488" s="313">
        <v>3.5</v>
      </c>
      <c r="G1488" s="313">
        <v>2</v>
      </c>
      <c r="H1488" s="313">
        <v>10.375</v>
      </c>
      <c r="I1488" s="313">
        <v>7.5</v>
      </c>
      <c r="J1488" s="41"/>
      <c r="K1488" s="313">
        <v>10.375</v>
      </c>
      <c r="L1488" s="313">
        <v>7.5</v>
      </c>
      <c r="M1488" s="313">
        <v>1</v>
      </c>
      <c r="N1488" s="313">
        <v>3638</v>
      </c>
      <c r="O1488" s="41" t="s">
        <v>1338</v>
      </c>
      <c r="P1488">
        <v>42242</v>
      </c>
      <c r="Q1488" s="285"/>
      <c r="R1488" s="313"/>
      <c r="S1488" s="63"/>
      <c r="T1488" s="303"/>
      <c r="U1488"/>
      <c r="V1488"/>
      <c r="W1488"/>
      <c r="X1488"/>
      <c r="Y1488" s="275" t="s">
        <v>1338</v>
      </c>
      <c r="AA1488" s="313" t="s">
        <v>1338</v>
      </c>
      <c r="AB1488">
        <v>3638</v>
      </c>
      <c r="AC1488" t="s">
        <v>2861</v>
      </c>
      <c r="AD1488" s="313" t="s">
        <v>5645</v>
      </c>
    </row>
    <row r="1489" spans="2:30">
      <c r="B1489" s="26"/>
      <c r="C1489" s="64" t="s">
        <v>2239</v>
      </c>
      <c r="D1489" s="64" t="s">
        <v>301</v>
      </c>
      <c r="E1489" s="313">
        <v>6.25</v>
      </c>
      <c r="F1489" s="313">
        <v>3.32</v>
      </c>
      <c r="G1489" s="313">
        <v>1.028</v>
      </c>
      <c r="H1489" s="313">
        <v>8.3060000000000009</v>
      </c>
      <c r="I1489" s="313">
        <v>5.3759999999999994</v>
      </c>
      <c r="J1489" s="47"/>
      <c r="K1489" s="313">
        <v>8.3060000000000009</v>
      </c>
      <c r="L1489" s="313">
        <v>5.3759999999999994</v>
      </c>
      <c r="M1489" s="313">
        <v>1</v>
      </c>
      <c r="N1489" s="313">
        <v>3638</v>
      </c>
      <c r="O1489" s="47" t="s">
        <v>1338</v>
      </c>
      <c r="P1489">
        <v>42242</v>
      </c>
      <c r="Q1489" s="286"/>
      <c r="R1489" s="313"/>
      <c r="S1489" s="64"/>
      <c r="T1489" s="302"/>
      <c r="U1489"/>
      <c r="V1489"/>
      <c r="W1489"/>
      <c r="X1489"/>
      <c r="Y1489" s="275" t="s">
        <v>1338</v>
      </c>
      <c r="AA1489" s="313" t="s">
        <v>1338</v>
      </c>
      <c r="AB1489">
        <v>3638</v>
      </c>
      <c r="AC1489" t="s">
        <v>2861</v>
      </c>
      <c r="AD1489" s="313" t="s">
        <v>5645</v>
      </c>
    </row>
    <row r="1490" spans="2:30">
      <c r="B1490" s="26"/>
      <c r="C1490" s="63" t="s">
        <v>805</v>
      </c>
      <c r="D1490" s="63" t="s">
        <v>301</v>
      </c>
      <c r="E1490" s="313">
        <v>15.0625</v>
      </c>
      <c r="F1490" s="313">
        <v>3.875</v>
      </c>
      <c r="G1490" s="313">
        <v>0.8125</v>
      </c>
      <c r="H1490" s="313">
        <v>16.6875</v>
      </c>
      <c r="I1490" s="313">
        <v>5.5</v>
      </c>
      <c r="J1490" s="41" t="s">
        <v>318</v>
      </c>
      <c r="K1490" s="313">
        <v>33.194499999999998</v>
      </c>
      <c r="L1490" s="313">
        <v>32.621400000000001</v>
      </c>
      <c r="M1490" s="313">
        <v>12</v>
      </c>
      <c r="N1490" s="313">
        <v>3428</v>
      </c>
      <c r="O1490" s="41" t="s">
        <v>269</v>
      </c>
      <c r="P1490" t="s">
        <v>806</v>
      </c>
      <c r="Q1490" s="285"/>
      <c r="R1490" s="313"/>
      <c r="S1490" s="63"/>
      <c r="T1490" s="303"/>
      <c r="U1490"/>
      <c r="V1490"/>
      <c r="W1490"/>
      <c r="X1490"/>
      <c r="Y1490" s="275" t="s">
        <v>2318</v>
      </c>
      <c r="AA1490" s="313" t="s">
        <v>269</v>
      </c>
      <c r="AD1490" s="313"/>
    </row>
    <row r="1491" spans="2:30">
      <c r="B1491" s="26"/>
      <c r="C1491" s="64" t="s">
        <v>2248</v>
      </c>
      <c r="D1491" s="64" t="s">
        <v>301</v>
      </c>
      <c r="E1491" s="313">
        <v>6.5</v>
      </c>
      <c r="F1491" s="313">
        <v>1.5</v>
      </c>
      <c r="G1491" s="313">
        <v>0.56299999999999994</v>
      </c>
      <c r="H1491" s="313">
        <v>7.6259999999999994</v>
      </c>
      <c r="I1491" s="313">
        <v>2.6259999999999999</v>
      </c>
      <c r="J1491" s="47" t="s">
        <v>318</v>
      </c>
      <c r="K1491" s="313">
        <v>15.436999999999999</v>
      </c>
      <c r="L1491" s="313">
        <v>8.4380000000000006</v>
      </c>
      <c r="M1491" s="313">
        <v>6</v>
      </c>
      <c r="N1491" s="313">
        <v>3643</v>
      </c>
      <c r="O1491" s="47" t="s">
        <v>1351</v>
      </c>
      <c r="P1491">
        <v>42347</v>
      </c>
      <c r="Q1491" s="286"/>
      <c r="R1491" s="313"/>
      <c r="S1491" s="64"/>
      <c r="T1491" s="302"/>
      <c r="U1491"/>
      <c r="V1491"/>
      <c r="W1491"/>
      <c r="X1491"/>
      <c r="Y1491" s="275" t="s">
        <v>1351</v>
      </c>
      <c r="AA1491" s="313" t="s">
        <v>1351</v>
      </c>
      <c r="AB1491">
        <v>3643</v>
      </c>
      <c r="AC1491" t="s">
        <v>4102</v>
      </c>
      <c r="AD1491" s="313" t="s">
        <v>5659</v>
      </c>
    </row>
    <row r="1492" spans="2:30">
      <c r="B1492" s="26"/>
      <c r="C1492" s="64" t="s">
        <v>2525</v>
      </c>
      <c r="D1492" s="64" t="s">
        <v>2524</v>
      </c>
      <c r="E1492" s="313"/>
      <c r="F1492" s="313"/>
      <c r="G1492" s="313"/>
      <c r="H1492" s="313">
        <v>0</v>
      </c>
      <c r="I1492" s="313">
        <v>0</v>
      </c>
      <c r="J1492" s="47"/>
      <c r="K1492" s="313"/>
      <c r="L1492" s="313"/>
      <c r="M1492" s="313"/>
      <c r="N1492" s="313">
        <v>3646</v>
      </c>
      <c r="O1492" s="47" t="s">
        <v>269</v>
      </c>
      <c r="P1492"/>
      <c r="Q1492" s="286"/>
      <c r="R1492" s="313"/>
      <c r="S1492" s="64"/>
      <c r="T1492" s="302"/>
      <c r="U1492"/>
      <c r="V1492"/>
      <c r="W1492"/>
      <c r="X1492"/>
      <c r="Y1492" s="275" t="s">
        <v>269</v>
      </c>
      <c r="AA1492" s="313" t="s">
        <v>269</v>
      </c>
      <c r="AB1492">
        <v>3646</v>
      </c>
      <c r="AC1492" t="s">
        <v>2899</v>
      </c>
      <c r="AD1492" s="313" t="s">
        <v>5649</v>
      </c>
    </row>
    <row r="1493" spans="2:30">
      <c r="B1493" s="26"/>
      <c r="C1493" s="63" t="s">
        <v>2523</v>
      </c>
      <c r="D1493" s="63" t="s">
        <v>2524</v>
      </c>
      <c r="E1493" s="313">
        <v>12.236000000000001</v>
      </c>
      <c r="F1493" s="313">
        <v>11.180999999999999</v>
      </c>
      <c r="G1493" s="313">
        <v>1.486</v>
      </c>
      <c r="H1493" s="313">
        <v>15.208</v>
      </c>
      <c r="I1493" s="313">
        <v>14.152999999999999</v>
      </c>
      <c r="J1493" s="41" t="s">
        <v>318</v>
      </c>
      <c r="K1493" s="313">
        <v>29.912299999999998</v>
      </c>
      <c r="L1493" s="313">
        <v>26.694400000000002</v>
      </c>
      <c r="M1493" s="313">
        <v>2</v>
      </c>
      <c r="N1493" s="313">
        <v>3648</v>
      </c>
      <c r="O1493" s="41" t="s">
        <v>269</v>
      </c>
      <c r="P1493">
        <v>44448</v>
      </c>
      <c r="Q1493" s="285"/>
      <c r="R1493" s="313"/>
      <c r="S1493" s="63"/>
      <c r="T1493" s="303"/>
      <c r="U1493"/>
      <c r="V1493"/>
      <c r="W1493"/>
      <c r="X1493"/>
      <c r="Y1493" s="275" t="s">
        <v>269</v>
      </c>
      <c r="AA1493" s="313" t="s">
        <v>269</v>
      </c>
      <c r="AB1493">
        <v>3648</v>
      </c>
      <c r="AC1493" t="s">
        <v>2899</v>
      </c>
      <c r="AD1493" s="313" t="s">
        <v>5649</v>
      </c>
    </row>
    <row r="1494" spans="2:30">
      <c r="B1494" s="26"/>
      <c r="C1494" s="64" t="s">
        <v>2302</v>
      </c>
      <c r="D1494" s="64" t="s">
        <v>301</v>
      </c>
      <c r="E1494" s="313">
        <v>4.625</v>
      </c>
      <c r="F1494" s="313">
        <v>3.5</v>
      </c>
      <c r="G1494" s="313">
        <v>1</v>
      </c>
      <c r="H1494" s="313">
        <v>6.625</v>
      </c>
      <c r="I1494" s="313">
        <v>5.5</v>
      </c>
      <c r="J1494" s="47" t="s">
        <v>318</v>
      </c>
      <c r="K1494" s="313">
        <v>19.875</v>
      </c>
      <c r="L1494" s="313">
        <v>11.188000000000001</v>
      </c>
      <c r="M1494" s="313">
        <v>6</v>
      </c>
      <c r="N1494" s="313">
        <v>3652</v>
      </c>
      <c r="O1494" s="47" t="s">
        <v>1351</v>
      </c>
      <c r="P1494">
        <v>42425</v>
      </c>
      <c r="Q1494" s="286"/>
      <c r="R1494" s="313"/>
      <c r="S1494" s="64"/>
      <c r="T1494" s="302"/>
      <c r="U1494"/>
      <c r="V1494"/>
      <c r="W1494"/>
      <c r="X1494"/>
      <c r="Y1494" s="275" t="s">
        <v>1351</v>
      </c>
      <c r="AA1494" s="313" t="s">
        <v>1351</v>
      </c>
      <c r="AB1494">
        <v>3652</v>
      </c>
      <c r="AC1494" t="s">
        <v>4102</v>
      </c>
      <c r="AD1494" s="313" t="s">
        <v>5659</v>
      </c>
    </row>
    <row r="1495" spans="2:30">
      <c r="B1495" s="26"/>
      <c r="C1495" s="63" t="s">
        <v>2289</v>
      </c>
      <c r="D1495" s="63" t="s">
        <v>1970</v>
      </c>
      <c r="E1495" s="313">
        <v>21.152999999999999</v>
      </c>
      <c r="F1495" s="313">
        <v>4.3609999999999998</v>
      </c>
      <c r="G1495" s="313">
        <v>1E-4</v>
      </c>
      <c r="H1495" s="313">
        <v>21.153199999999998</v>
      </c>
      <c r="I1495" s="313">
        <v>4.3612000000000002</v>
      </c>
      <c r="J1495" s="41"/>
      <c r="K1495" s="313">
        <v>21.152999999999999</v>
      </c>
      <c r="L1495" s="313">
        <v>13.081</v>
      </c>
      <c r="M1495" s="313">
        <v>3</v>
      </c>
      <c r="N1495" s="313">
        <v>3658</v>
      </c>
      <c r="O1495" s="41" t="s">
        <v>1351</v>
      </c>
      <c r="P1495">
        <v>42482</v>
      </c>
      <c r="Q1495" s="285"/>
      <c r="R1495" s="313"/>
      <c r="S1495" s="63"/>
      <c r="T1495" s="303"/>
      <c r="U1495"/>
      <c r="V1495"/>
      <c r="W1495"/>
      <c r="X1495"/>
      <c r="Y1495" s="275" t="s">
        <v>1351</v>
      </c>
      <c r="AA1495" s="313" t="s">
        <v>1351</v>
      </c>
      <c r="AB1495">
        <v>3658</v>
      </c>
      <c r="AC1495" t="s">
        <v>2980</v>
      </c>
      <c r="AD1495" s="313" t="s">
        <v>5656</v>
      </c>
    </row>
    <row r="1496" spans="2:30">
      <c r="B1496" s="26"/>
      <c r="C1496" s="64" t="s">
        <v>2527</v>
      </c>
      <c r="D1496" s="64" t="s">
        <v>1970</v>
      </c>
      <c r="E1496" s="313"/>
      <c r="F1496" s="313"/>
      <c r="G1496" s="313"/>
      <c r="H1496" s="313"/>
      <c r="I1496" s="313"/>
      <c r="J1496" s="47" t="s">
        <v>302</v>
      </c>
      <c r="K1496" s="313">
        <v>36.058999999999997</v>
      </c>
      <c r="L1496" s="313">
        <v>22.788900000000002</v>
      </c>
      <c r="M1496" s="313">
        <v>6</v>
      </c>
      <c r="N1496" s="313">
        <v>3659</v>
      </c>
      <c r="O1496" s="47" t="s">
        <v>269</v>
      </c>
      <c r="P1496">
        <v>44475</v>
      </c>
      <c r="Q1496" s="286" t="s">
        <v>2528</v>
      </c>
      <c r="R1496" s="313"/>
      <c r="S1496" s="64"/>
      <c r="T1496" s="302"/>
      <c r="U1496"/>
      <c r="V1496"/>
      <c r="W1496"/>
      <c r="X1496"/>
      <c r="Y1496" s="275" t="s">
        <v>269</v>
      </c>
      <c r="AA1496" s="313" t="s">
        <v>269</v>
      </c>
      <c r="AB1496">
        <v>3659</v>
      </c>
      <c r="AC1496" t="s">
        <v>5031</v>
      </c>
      <c r="AD1496" s="313" t="s">
        <v>5665</v>
      </c>
    </row>
    <row r="1497" spans="2:30">
      <c r="B1497" s="26"/>
      <c r="C1497" s="63" t="s">
        <v>2511</v>
      </c>
      <c r="D1497" s="63" t="s">
        <v>301</v>
      </c>
      <c r="E1497" s="313">
        <v>7.2973999999999997</v>
      </c>
      <c r="F1497" s="313">
        <v>7.1272000000000002</v>
      </c>
      <c r="G1497" s="313">
        <v>1</v>
      </c>
      <c r="H1497" s="313">
        <v>9.2973999999999997</v>
      </c>
      <c r="I1497" s="313">
        <v>9.1272000000000002</v>
      </c>
      <c r="J1497" s="41" t="s">
        <v>302</v>
      </c>
      <c r="K1497" s="313">
        <v>36.509</v>
      </c>
      <c r="L1497" s="313">
        <v>27.382000000000001</v>
      </c>
      <c r="M1497" s="313">
        <v>12</v>
      </c>
      <c r="N1497" s="313">
        <v>3661</v>
      </c>
      <c r="O1497" s="41" t="s">
        <v>2512</v>
      </c>
      <c r="P1497">
        <v>44349</v>
      </c>
      <c r="Q1497" s="285"/>
      <c r="R1497" s="313"/>
      <c r="S1497" s="63"/>
      <c r="T1497" s="303"/>
      <c r="U1497"/>
      <c r="V1497"/>
      <c r="W1497"/>
      <c r="X1497"/>
      <c r="Y1497" s="275" t="s">
        <v>2512</v>
      </c>
      <c r="AA1497" s="313" t="s">
        <v>2806</v>
      </c>
      <c r="AB1497">
        <v>3661</v>
      </c>
      <c r="AC1497" t="s">
        <v>2936</v>
      </c>
      <c r="AD1497" s="313" t="s">
        <v>5651</v>
      </c>
    </row>
    <row r="1498" spans="2:30">
      <c r="B1498" s="26"/>
      <c r="C1498" s="64" t="s">
        <v>2543</v>
      </c>
      <c r="D1498" s="64" t="s">
        <v>2025</v>
      </c>
      <c r="E1498" s="313">
        <v>7.2969999999999997</v>
      </c>
      <c r="F1498" s="313">
        <v>7.2969999999999997</v>
      </c>
      <c r="G1498" s="313">
        <v>0.625</v>
      </c>
      <c r="H1498" s="313">
        <v>8.5470000000000006</v>
      </c>
      <c r="I1498" s="313">
        <v>8.5470000000000006</v>
      </c>
      <c r="J1498" s="47" t="s">
        <v>302</v>
      </c>
      <c r="K1498" s="313">
        <v>42.736800000000002</v>
      </c>
      <c r="L1498" s="313">
        <v>25.642099999999999</v>
      </c>
      <c r="M1498" s="313">
        <v>15</v>
      </c>
      <c r="N1498" s="313">
        <v>3661</v>
      </c>
      <c r="O1498" s="47" t="s">
        <v>269</v>
      </c>
      <c r="P1498">
        <v>44508</v>
      </c>
      <c r="Q1498" s="286"/>
      <c r="R1498" s="313"/>
      <c r="S1498" s="64"/>
      <c r="T1498" s="302"/>
      <c r="U1498"/>
      <c r="V1498"/>
      <c r="W1498"/>
      <c r="X1498"/>
      <c r="Y1498" s="275" t="s">
        <v>269</v>
      </c>
      <c r="AA1498" s="313" t="s">
        <v>269</v>
      </c>
      <c r="AB1498">
        <v>3661</v>
      </c>
      <c r="AC1498" t="s">
        <v>2936</v>
      </c>
      <c r="AD1498" s="313" t="s">
        <v>5651</v>
      </c>
    </row>
    <row r="1499" spans="2:30">
      <c r="B1499" s="28"/>
      <c r="C1499" s="63" t="s">
        <v>2543</v>
      </c>
      <c r="D1499" s="63" t="s">
        <v>2025</v>
      </c>
      <c r="E1499" s="313">
        <v>7.2969999999999997</v>
      </c>
      <c r="F1499" s="313">
        <v>7.2969999999999997</v>
      </c>
      <c r="G1499" s="313">
        <v>0.625</v>
      </c>
      <c r="H1499" s="313">
        <v>8.5470000000000006</v>
      </c>
      <c r="I1499" s="313">
        <v>8.5470000000000006</v>
      </c>
      <c r="J1499" s="41" t="s">
        <v>302</v>
      </c>
      <c r="K1499" s="313">
        <v>42.736800000000002</v>
      </c>
      <c r="L1499" s="313">
        <v>25.642099999999999</v>
      </c>
      <c r="M1499" s="313">
        <v>15</v>
      </c>
      <c r="N1499" s="313">
        <v>3661</v>
      </c>
      <c r="O1499" s="41" t="s">
        <v>269</v>
      </c>
      <c r="P1499">
        <v>44508</v>
      </c>
      <c r="Q1499" s="285"/>
      <c r="R1499" s="313"/>
      <c r="S1499" s="63"/>
      <c r="T1499" s="303"/>
      <c r="U1499"/>
      <c r="V1499"/>
      <c r="W1499"/>
      <c r="X1499"/>
      <c r="Y1499" s="275" t="s">
        <v>269</v>
      </c>
      <c r="AA1499" s="313" t="s">
        <v>269</v>
      </c>
      <c r="AB1499">
        <v>3661</v>
      </c>
      <c r="AC1499" t="s">
        <v>2936</v>
      </c>
      <c r="AD1499" s="313" t="s">
        <v>5651</v>
      </c>
    </row>
    <row r="1500" spans="2:30">
      <c r="B1500" s="28"/>
      <c r="C1500" s="263" t="s">
        <v>2328</v>
      </c>
      <c r="D1500" s="259" t="s">
        <v>301</v>
      </c>
      <c r="E1500" s="313">
        <v>7.2973999999999997</v>
      </c>
      <c r="F1500" s="313">
        <v>7.1272000000000002</v>
      </c>
      <c r="G1500" s="313">
        <v>1</v>
      </c>
      <c r="H1500" s="313">
        <v>9.2973999999999997</v>
      </c>
      <c r="I1500" s="313">
        <v>9.1272000000000002</v>
      </c>
      <c r="J1500" s="47" t="s">
        <v>318</v>
      </c>
      <c r="K1500" s="313">
        <v>35.349200000000003</v>
      </c>
      <c r="L1500" s="313">
        <v>27.381699999999999</v>
      </c>
      <c r="M1500" s="313">
        <v>12</v>
      </c>
      <c r="N1500" s="313">
        <v>3661</v>
      </c>
      <c r="O1500" s="280" t="s">
        <v>2324</v>
      </c>
      <c r="P1500">
        <v>42642</v>
      </c>
      <c r="Q1500" s="286"/>
      <c r="R1500" s="313"/>
      <c r="S1500" s="64"/>
      <c r="T1500" s="302"/>
      <c r="U1500"/>
      <c r="V1500"/>
      <c r="W1500"/>
      <c r="X1500"/>
      <c r="Y1500" s="275" t="s">
        <v>2324</v>
      </c>
      <c r="AA1500" s="313" t="s">
        <v>2807</v>
      </c>
      <c r="AB1500">
        <v>3661</v>
      </c>
      <c r="AC1500" t="s">
        <v>2936</v>
      </c>
      <c r="AD1500" s="313" t="s">
        <v>5651</v>
      </c>
    </row>
    <row r="1501" spans="2:30">
      <c r="B1501" s="26"/>
      <c r="C1501" s="264" t="s">
        <v>2545</v>
      </c>
      <c r="D1501" s="260" t="s">
        <v>301</v>
      </c>
      <c r="E1501" s="313">
        <v>5.375</v>
      </c>
      <c r="F1501" s="313">
        <v>5.375</v>
      </c>
      <c r="G1501" s="313">
        <v>2.375</v>
      </c>
      <c r="H1501" s="313">
        <v>10.125</v>
      </c>
      <c r="I1501" s="313">
        <v>10.125</v>
      </c>
      <c r="J1501" s="41" t="s">
        <v>318</v>
      </c>
      <c r="K1501" s="313">
        <v>33.75</v>
      </c>
      <c r="L1501" s="313">
        <v>19.875</v>
      </c>
      <c r="M1501" s="313">
        <v>8</v>
      </c>
      <c r="N1501" s="313">
        <v>3666</v>
      </c>
      <c r="O1501" s="281" t="s">
        <v>269</v>
      </c>
      <c r="P1501">
        <v>44508</v>
      </c>
      <c r="Q1501" s="285"/>
      <c r="R1501" s="313"/>
      <c r="S1501" s="63"/>
      <c r="T1501" s="303"/>
      <c r="U1501"/>
      <c r="V1501"/>
      <c r="W1501"/>
      <c r="X1501"/>
      <c r="Y1501" s="275" t="s">
        <v>269</v>
      </c>
      <c r="AA1501" s="313" t="s">
        <v>269</v>
      </c>
      <c r="AB1501">
        <v>3666</v>
      </c>
      <c r="AC1501" t="s">
        <v>2899</v>
      </c>
      <c r="AD1501" s="313" t="s">
        <v>5649</v>
      </c>
    </row>
    <row r="1502" spans="2:30">
      <c r="B1502" s="26"/>
      <c r="C1502" s="64" t="s">
        <v>2297</v>
      </c>
      <c r="D1502" s="64" t="s">
        <v>301</v>
      </c>
      <c r="E1502" s="313">
        <v>5.375</v>
      </c>
      <c r="F1502" s="313">
        <v>5.375</v>
      </c>
      <c r="G1502" s="313">
        <v>2.375</v>
      </c>
      <c r="H1502" s="313">
        <v>10.125</v>
      </c>
      <c r="I1502" s="313">
        <v>10.125</v>
      </c>
      <c r="J1502" s="47" t="s">
        <v>318</v>
      </c>
      <c r="K1502" s="313">
        <v>19.875</v>
      </c>
      <c r="L1502" s="313">
        <v>16.875</v>
      </c>
      <c r="M1502" s="313">
        <v>4</v>
      </c>
      <c r="N1502" s="313">
        <v>3666</v>
      </c>
      <c r="O1502" s="47" t="s">
        <v>1351</v>
      </c>
      <c r="P1502">
        <v>42503</v>
      </c>
      <c r="Q1502" s="286"/>
      <c r="R1502" s="313"/>
      <c r="S1502" s="64"/>
      <c r="T1502" s="302"/>
      <c r="U1502"/>
      <c r="V1502"/>
      <c r="W1502"/>
      <c r="X1502"/>
      <c r="Y1502" s="275" t="s">
        <v>1351</v>
      </c>
      <c r="AA1502" s="313" t="s">
        <v>1351</v>
      </c>
      <c r="AB1502">
        <v>3666</v>
      </c>
      <c r="AC1502" t="s">
        <v>2899</v>
      </c>
      <c r="AD1502" s="313" t="s">
        <v>5649</v>
      </c>
    </row>
    <row r="1503" spans="2:30">
      <c r="B1503" s="28"/>
      <c r="C1503" s="63" t="s">
        <v>2298</v>
      </c>
      <c r="D1503" s="63" t="s">
        <v>301</v>
      </c>
      <c r="E1503" s="313">
        <v>8</v>
      </c>
      <c r="F1503" s="313">
        <v>4</v>
      </c>
      <c r="G1503" s="313">
        <v>0.625</v>
      </c>
      <c r="H1503" s="313">
        <v>9.25</v>
      </c>
      <c r="I1503" s="313">
        <v>5.25</v>
      </c>
      <c r="J1503" s="41" t="s">
        <v>318</v>
      </c>
      <c r="K1503" s="313">
        <v>18.5</v>
      </c>
      <c r="L1503" s="313">
        <v>21</v>
      </c>
      <c r="M1503" s="313">
        <v>8</v>
      </c>
      <c r="N1503" s="313">
        <v>3667</v>
      </c>
      <c r="O1503" s="41" t="s">
        <v>1351</v>
      </c>
      <c r="P1503">
        <v>42513</v>
      </c>
      <c r="Q1503" s="285"/>
      <c r="R1503" s="313"/>
      <c r="S1503" s="63"/>
      <c r="T1503" s="303"/>
      <c r="U1503"/>
      <c r="V1503"/>
      <c r="W1503"/>
      <c r="X1503"/>
      <c r="Y1503" s="275" t="s">
        <v>1351</v>
      </c>
      <c r="AA1503" s="313" t="s">
        <v>1351</v>
      </c>
      <c r="AB1503">
        <v>3667</v>
      </c>
      <c r="AC1503" t="s">
        <v>2899</v>
      </c>
      <c r="AD1503" s="313" t="s">
        <v>5649</v>
      </c>
    </row>
    <row r="1504" spans="2:30">
      <c r="B1504" s="28"/>
      <c r="C1504" s="263" t="s">
        <v>2334</v>
      </c>
      <c r="D1504" s="259" t="s">
        <v>2025</v>
      </c>
      <c r="E1504" s="313">
        <v>4.125</v>
      </c>
      <c r="F1504" s="313">
        <v>3.125</v>
      </c>
      <c r="G1504" s="313">
        <v>0.625</v>
      </c>
      <c r="H1504" s="313">
        <v>5.375</v>
      </c>
      <c r="I1504" s="313">
        <v>4.375</v>
      </c>
      <c r="J1504" s="47" t="s">
        <v>318</v>
      </c>
      <c r="K1504" s="313">
        <v>15.75</v>
      </c>
      <c r="L1504" s="313">
        <v>17</v>
      </c>
      <c r="M1504" s="313">
        <v>12</v>
      </c>
      <c r="N1504" s="313">
        <v>3668</v>
      </c>
      <c r="O1504" s="280" t="s">
        <v>1351</v>
      </c>
      <c r="P1504">
        <v>42647</v>
      </c>
      <c r="Q1504" s="286"/>
      <c r="R1504" s="313"/>
      <c r="S1504" s="64"/>
      <c r="T1504" s="302"/>
      <c r="U1504"/>
      <c r="V1504"/>
      <c r="W1504"/>
      <c r="X1504"/>
      <c r="Y1504" s="275" t="s">
        <v>1351</v>
      </c>
      <c r="AA1504" s="313" t="s">
        <v>1351</v>
      </c>
      <c r="AB1504">
        <v>3668</v>
      </c>
      <c r="AC1504" t="s">
        <v>3913</v>
      </c>
      <c r="AD1504" s="313" t="s">
        <v>5666</v>
      </c>
    </row>
    <row r="1505" spans="2:30">
      <c r="B1505" s="26"/>
      <c r="C1505" s="64" t="s">
        <v>2335</v>
      </c>
      <c r="D1505" s="64" t="s">
        <v>301</v>
      </c>
      <c r="E1505" s="313">
        <v>4</v>
      </c>
      <c r="F1505" s="313">
        <v>3</v>
      </c>
      <c r="G1505" s="313">
        <v>0.6875</v>
      </c>
      <c r="H1505" s="313">
        <v>5.375</v>
      </c>
      <c r="I1505" s="313">
        <v>4.375</v>
      </c>
      <c r="J1505" s="47" t="s">
        <v>318</v>
      </c>
      <c r="K1505" s="313">
        <v>15.75</v>
      </c>
      <c r="L1505" s="313">
        <v>17</v>
      </c>
      <c r="M1505" s="313">
        <v>12</v>
      </c>
      <c r="N1505" s="313">
        <v>3668</v>
      </c>
      <c r="O1505" s="47" t="s">
        <v>1351</v>
      </c>
      <c r="P1505">
        <v>42647</v>
      </c>
      <c r="Q1505" s="286"/>
      <c r="R1505" s="313"/>
      <c r="S1505" s="64"/>
      <c r="T1505" s="302"/>
      <c r="U1505"/>
      <c r="V1505"/>
      <c r="W1505"/>
      <c r="X1505"/>
      <c r="Y1505" s="275" t="s">
        <v>1351</v>
      </c>
      <c r="AA1505" s="313" t="s">
        <v>1351</v>
      </c>
      <c r="AB1505">
        <v>3668</v>
      </c>
      <c r="AC1505" t="s">
        <v>3913</v>
      </c>
      <c r="AD1505" s="313" t="s">
        <v>5666</v>
      </c>
    </row>
    <row r="1506" spans="2:30">
      <c r="B1506" s="26"/>
      <c r="C1506" s="63" t="s">
        <v>2299</v>
      </c>
      <c r="D1506" s="63" t="s">
        <v>2025</v>
      </c>
      <c r="E1506" s="313">
        <v>4.125</v>
      </c>
      <c r="F1506" s="313">
        <v>3.125</v>
      </c>
      <c r="G1506" s="313">
        <v>0.625</v>
      </c>
      <c r="H1506" s="313">
        <v>5.375</v>
      </c>
      <c r="I1506" s="313">
        <v>4.375</v>
      </c>
      <c r="J1506" s="41"/>
      <c r="K1506" s="313">
        <v>5.375</v>
      </c>
      <c r="L1506" s="313">
        <v>4.375</v>
      </c>
      <c r="M1506" s="313">
        <v>4</v>
      </c>
      <c r="N1506" s="313">
        <v>3668</v>
      </c>
      <c r="O1506" s="41" t="s">
        <v>1338</v>
      </c>
      <c r="P1506">
        <v>42647</v>
      </c>
      <c r="Q1506" s="285"/>
      <c r="R1506" s="313"/>
      <c r="S1506" s="63"/>
      <c r="T1506" s="303"/>
      <c r="U1506"/>
      <c r="V1506"/>
      <c r="W1506"/>
      <c r="X1506"/>
      <c r="Y1506" s="275" t="s">
        <v>1338</v>
      </c>
      <c r="AA1506" s="313" t="s">
        <v>1338</v>
      </c>
      <c r="AB1506">
        <v>3668</v>
      </c>
      <c r="AC1506" t="s">
        <v>3913</v>
      </c>
      <c r="AD1506" s="313" t="s">
        <v>5666</v>
      </c>
    </row>
    <row r="1507" spans="2:30">
      <c r="B1507" s="26"/>
      <c r="C1507" s="64" t="s">
        <v>2300</v>
      </c>
      <c r="D1507" s="64" t="s">
        <v>301</v>
      </c>
      <c r="E1507" s="313">
        <v>4</v>
      </c>
      <c r="F1507" s="313">
        <v>3</v>
      </c>
      <c r="G1507" s="313">
        <v>0.6875</v>
      </c>
      <c r="H1507" s="313">
        <v>5.375</v>
      </c>
      <c r="I1507" s="313">
        <v>4.375</v>
      </c>
      <c r="J1507" s="47"/>
      <c r="K1507" s="313">
        <v>5.375</v>
      </c>
      <c r="L1507" s="313">
        <v>4.375</v>
      </c>
      <c r="M1507" s="313">
        <v>4</v>
      </c>
      <c r="N1507" s="313">
        <v>3668</v>
      </c>
      <c r="O1507" s="47" t="s">
        <v>1338</v>
      </c>
      <c r="P1507">
        <v>42647</v>
      </c>
      <c r="Q1507" s="286"/>
      <c r="R1507" s="313"/>
      <c r="S1507" s="64"/>
      <c r="T1507" s="302"/>
      <c r="U1507"/>
      <c r="V1507"/>
      <c r="W1507"/>
      <c r="X1507"/>
      <c r="Y1507" s="275" t="s">
        <v>1338</v>
      </c>
      <c r="AA1507" s="313" t="s">
        <v>1338</v>
      </c>
      <c r="AB1507">
        <v>3668</v>
      </c>
      <c r="AC1507" t="s">
        <v>3913</v>
      </c>
      <c r="AD1507" s="313" t="s">
        <v>5666</v>
      </c>
    </row>
    <row r="1508" spans="2:30">
      <c r="B1508" s="26"/>
      <c r="C1508" s="63" t="s">
        <v>2307</v>
      </c>
      <c r="D1508" s="63" t="s">
        <v>301</v>
      </c>
      <c r="E1508" s="313">
        <v>10.5</v>
      </c>
      <c r="F1508" s="313">
        <v>5.5</v>
      </c>
      <c r="G1508" s="313">
        <v>1</v>
      </c>
      <c r="H1508" s="313">
        <v>12.5</v>
      </c>
      <c r="I1508" s="313">
        <v>7.5</v>
      </c>
      <c r="J1508" s="41" t="s">
        <v>318</v>
      </c>
      <c r="K1508" s="313">
        <v>25.187999999999999</v>
      </c>
      <c r="L1508" s="313">
        <v>15.375</v>
      </c>
      <c r="M1508" s="313">
        <v>4</v>
      </c>
      <c r="N1508" s="313">
        <v>3670</v>
      </c>
      <c r="O1508" s="41" t="s">
        <v>1351</v>
      </c>
      <c r="P1508">
        <v>42544</v>
      </c>
      <c r="Q1508" s="285"/>
      <c r="R1508" s="313"/>
      <c r="S1508" s="63"/>
      <c r="T1508" s="303"/>
      <c r="U1508"/>
      <c r="V1508"/>
      <c r="W1508"/>
      <c r="X1508"/>
      <c r="Y1508" s="275" t="s">
        <v>1351</v>
      </c>
      <c r="AA1508" s="313" t="s">
        <v>1351</v>
      </c>
      <c r="AB1508">
        <v>3670</v>
      </c>
      <c r="AC1508" t="s">
        <v>4102</v>
      </c>
      <c r="AD1508" s="313" t="s">
        <v>5659</v>
      </c>
    </row>
    <row r="1509" spans="2:30">
      <c r="B1509" s="26"/>
      <c r="C1509" s="64" t="s">
        <v>2319</v>
      </c>
      <c r="D1509" s="64" t="s">
        <v>2035</v>
      </c>
      <c r="E1509" s="313">
        <v>5.2640000000000002</v>
      </c>
      <c r="F1509" s="313">
        <v>3.972</v>
      </c>
      <c r="G1509" s="313">
        <v>0.875</v>
      </c>
      <c r="H1509" s="313">
        <v>7.0140000000000002</v>
      </c>
      <c r="I1509" s="313">
        <v>5.7219999999999995</v>
      </c>
      <c r="J1509" s="47" t="s">
        <v>302</v>
      </c>
      <c r="K1509" s="313">
        <v>35.069400000000002</v>
      </c>
      <c r="L1509" s="313">
        <v>22.8889</v>
      </c>
      <c r="M1509" s="313">
        <v>20</v>
      </c>
      <c r="N1509" s="313">
        <v>3675</v>
      </c>
      <c r="O1509" s="47" t="s">
        <v>269</v>
      </c>
      <c r="P1509">
        <v>42606</v>
      </c>
      <c r="Q1509" s="286"/>
      <c r="R1509" s="313"/>
      <c r="S1509" s="64"/>
      <c r="T1509" s="302"/>
      <c r="U1509"/>
      <c r="V1509"/>
      <c r="W1509"/>
      <c r="X1509"/>
      <c r="Y1509" s="275" t="s">
        <v>269</v>
      </c>
      <c r="AA1509" s="313" t="s">
        <v>269</v>
      </c>
      <c r="AB1509">
        <v>3675</v>
      </c>
      <c r="AD1509" s="313"/>
    </row>
    <row r="1510" spans="2:30">
      <c r="B1510" s="26"/>
      <c r="C1510" s="63" t="s">
        <v>2316</v>
      </c>
      <c r="D1510" s="63" t="s">
        <v>2025</v>
      </c>
      <c r="E1510" s="313">
        <v>4.625</v>
      </c>
      <c r="F1510" s="313">
        <v>2.125</v>
      </c>
      <c r="G1510" s="313">
        <v>1.5</v>
      </c>
      <c r="H1510" s="313">
        <v>7.625</v>
      </c>
      <c r="I1510" s="313">
        <v>5.125</v>
      </c>
      <c r="J1510" s="41"/>
      <c r="K1510" s="313">
        <v>15.25</v>
      </c>
      <c r="L1510" s="313">
        <v>10.25</v>
      </c>
      <c r="M1510" s="313">
        <v>4</v>
      </c>
      <c r="N1510" s="313">
        <v>3676</v>
      </c>
      <c r="O1510" s="41" t="s">
        <v>1338</v>
      </c>
      <c r="P1510">
        <v>42605</v>
      </c>
      <c r="Q1510" s="285"/>
      <c r="R1510" s="313"/>
      <c r="S1510" s="63"/>
      <c r="T1510" s="303"/>
      <c r="U1510"/>
      <c r="V1510"/>
      <c r="W1510"/>
      <c r="X1510"/>
      <c r="Y1510" s="275" t="s">
        <v>1338</v>
      </c>
      <c r="AA1510" s="313" t="s">
        <v>1338</v>
      </c>
      <c r="AB1510">
        <v>3676</v>
      </c>
      <c r="AC1510" t="s">
        <v>5048</v>
      </c>
      <c r="AD1510" s="313" t="s">
        <v>5048</v>
      </c>
    </row>
    <row r="1511" spans="2:30">
      <c r="B1511" s="26"/>
      <c r="C1511" s="64" t="s">
        <v>2317</v>
      </c>
      <c r="D1511" s="64" t="s">
        <v>301</v>
      </c>
      <c r="E1511" s="313">
        <v>4.5</v>
      </c>
      <c r="F1511" s="313">
        <v>2</v>
      </c>
      <c r="G1511" s="313">
        <v>1.5</v>
      </c>
      <c r="H1511" s="313">
        <v>7.5</v>
      </c>
      <c r="I1511" s="313">
        <v>5</v>
      </c>
      <c r="J1511" s="47"/>
      <c r="K1511" s="313">
        <v>15</v>
      </c>
      <c r="L1511" s="313">
        <v>10</v>
      </c>
      <c r="M1511" s="313">
        <v>4</v>
      </c>
      <c r="N1511" s="313">
        <v>3676</v>
      </c>
      <c r="O1511" s="47" t="s">
        <v>1338</v>
      </c>
      <c r="P1511">
        <v>42605</v>
      </c>
      <c r="Q1511" s="286"/>
      <c r="R1511" s="313"/>
      <c r="S1511" s="64"/>
      <c r="T1511" s="302"/>
      <c r="U1511"/>
      <c r="V1511"/>
      <c r="W1511"/>
      <c r="X1511"/>
      <c r="Y1511" s="275" t="s">
        <v>1338</v>
      </c>
      <c r="AA1511" s="313" t="s">
        <v>1338</v>
      </c>
      <c r="AB1511">
        <v>3676</v>
      </c>
      <c r="AC1511" t="s">
        <v>5048</v>
      </c>
      <c r="AD1511" s="313" t="s">
        <v>5048</v>
      </c>
    </row>
    <row r="1512" spans="2:30">
      <c r="B1512" s="26"/>
      <c r="C1512" s="64" t="s">
        <v>2337</v>
      </c>
      <c r="D1512" s="64" t="s">
        <v>301</v>
      </c>
      <c r="E1512" s="313">
        <v>2.9375</v>
      </c>
      <c r="F1512" s="313">
        <v>2.875</v>
      </c>
      <c r="G1512" s="313">
        <v>0.8125</v>
      </c>
      <c r="H1512" s="313">
        <v>4.5625</v>
      </c>
      <c r="I1512" s="313">
        <v>4.5</v>
      </c>
      <c r="J1512" s="47" t="s">
        <v>318</v>
      </c>
      <c r="K1512" s="313">
        <v>35.826999999999998</v>
      </c>
      <c r="L1512" s="313">
        <v>19.443999999999999</v>
      </c>
      <c r="M1512" s="313">
        <v>28</v>
      </c>
      <c r="N1512" s="313">
        <v>3681</v>
      </c>
      <c r="O1512" s="47" t="s">
        <v>269</v>
      </c>
      <c r="P1512">
        <v>42662</v>
      </c>
      <c r="Q1512" s="286"/>
      <c r="R1512" s="313"/>
      <c r="S1512" s="64"/>
      <c r="T1512" s="302"/>
      <c r="U1512"/>
      <c r="V1512"/>
      <c r="W1512"/>
      <c r="X1512"/>
      <c r="Y1512" s="275" t="s">
        <v>2202</v>
      </c>
      <c r="AA1512" s="313" t="s">
        <v>269</v>
      </c>
      <c r="AB1512">
        <v>3681</v>
      </c>
      <c r="AC1512" t="s">
        <v>2894</v>
      </c>
      <c r="AD1512" s="313" t="s">
        <v>5648</v>
      </c>
    </row>
    <row r="1513" spans="2:30">
      <c r="B1513" s="26"/>
      <c r="C1513" s="63" t="s">
        <v>2336</v>
      </c>
      <c r="D1513" s="63" t="s">
        <v>301</v>
      </c>
      <c r="E1513" s="313">
        <v>4.8125</v>
      </c>
      <c r="F1513" s="313">
        <v>4.25</v>
      </c>
      <c r="G1513" s="313">
        <v>2</v>
      </c>
      <c r="H1513" s="313">
        <v>8.8125</v>
      </c>
      <c r="I1513" s="313">
        <v>8.25</v>
      </c>
      <c r="J1513" s="41" t="s">
        <v>318</v>
      </c>
      <c r="K1513" s="313">
        <v>17.812000000000001</v>
      </c>
      <c r="L1513" s="313">
        <v>16.875</v>
      </c>
      <c r="M1513" s="313">
        <v>4</v>
      </c>
      <c r="N1513" s="313">
        <v>3682</v>
      </c>
      <c r="O1513" s="41" t="s">
        <v>1351</v>
      </c>
      <c r="P1513">
        <v>42656</v>
      </c>
      <c r="Q1513" s="285"/>
      <c r="R1513" s="313"/>
      <c r="S1513" s="63"/>
      <c r="T1513" s="303"/>
      <c r="U1513"/>
      <c r="V1513"/>
      <c r="W1513"/>
      <c r="X1513"/>
      <c r="Y1513" s="275" t="s">
        <v>1351</v>
      </c>
      <c r="AA1513" s="313" t="s">
        <v>1351</v>
      </c>
      <c r="AB1513">
        <v>3682</v>
      </c>
      <c r="AC1513" t="s">
        <v>5057</v>
      </c>
      <c r="AD1513" s="313" t="s">
        <v>5667</v>
      </c>
    </row>
    <row r="1514" spans="2:30">
      <c r="B1514" s="26"/>
      <c r="C1514" s="64" t="s">
        <v>2346</v>
      </c>
      <c r="D1514" s="64" t="s">
        <v>301</v>
      </c>
      <c r="E1514" s="313">
        <v>5.5</v>
      </c>
      <c r="F1514" s="313">
        <v>5.5</v>
      </c>
      <c r="G1514" s="313">
        <v>1.1879999999999999</v>
      </c>
      <c r="H1514" s="313">
        <v>7.8759999999999994</v>
      </c>
      <c r="I1514" s="313">
        <v>7.8759999999999994</v>
      </c>
      <c r="J1514" s="47"/>
      <c r="K1514" s="313">
        <v>7.875</v>
      </c>
      <c r="L1514" s="313">
        <v>15.75</v>
      </c>
      <c r="M1514" s="313">
        <v>2</v>
      </c>
      <c r="N1514" s="313">
        <v>3687</v>
      </c>
      <c r="O1514" s="47" t="s">
        <v>301</v>
      </c>
      <c r="P1514">
        <v>42801</v>
      </c>
      <c r="Q1514" s="286"/>
      <c r="R1514" s="313"/>
      <c r="S1514" s="64"/>
      <c r="T1514" s="302"/>
      <c r="U1514"/>
      <c r="V1514"/>
      <c r="W1514"/>
      <c r="X1514"/>
      <c r="Y1514" s="275" t="s">
        <v>301</v>
      </c>
      <c r="AA1514" s="313" t="s">
        <v>301</v>
      </c>
      <c r="AB1514">
        <v>3687</v>
      </c>
      <c r="AC1514" t="s">
        <v>2861</v>
      </c>
      <c r="AD1514" s="313" t="s">
        <v>5645</v>
      </c>
    </row>
    <row r="1515" spans="2:30">
      <c r="B1515" s="26"/>
      <c r="C1515" s="63" t="s">
        <v>2345</v>
      </c>
      <c r="D1515" s="63" t="s">
        <v>2025</v>
      </c>
      <c r="E1515" s="313">
        <v>5.6669999999999998</v>
      </c>
      <c r="F1515" s="313">
        <v>5.6669999999999998</v>
      </c>
      <c r="G1515" s="313">
        <v>1.1879999999999999</v>
      </c>
      <c r="H1515" s="313">
        <v>8.0429999999999993</v>
      </c>
      <c r="I1515" s="313">
        <v>8.0429999999999993</v>
      </c>
      <c r="J1515" s="41"/>
      <c r="K1515" s="313">
        <v>8.0419999999999998</v>
      </c>
      <c r="L1515" s="313">
        <v>16.082999999999998</v>
      </c>
      <c r="M1515" s="313">
        <v>2</v>
      </c>
      <c r="N1515" s="313">
        <v>3687</v>
      </c>
      <c r="O1515" s="41" t="s">
        <v>306</v>
      </c>
      <c r="P1515">
        <v>42801</v>
      </c>
      <c r="Q1515" s="285"/>
      <c r="R1515" s="313"/>
      <c r="S1515" s="63"/>
      <c r="T1515" s="303"/>
      <c r="U1515"/>
      <c r="V1515"/>
      <c r="W1515"/>
      <c r="X1515"/>
      <c r="Y1515" s="275" t="s">
        <v>306</v>
      </c>
      <c r="AA1515" s="313" t="s">
        <v>306</v>
      </c>
      <c r="AB1515">
        <v>3687</v>
      </c>
      <c r="AC1515" t="s">
        <v>2861</v>
      </c>
      <c r="AD1515" s="313" t="s">
        <v>5645</v>
      </c>
    </row>
    <row r="1516" spans="2:30">
      <c r="B1516" s="26"/>
      <c r="C1516" s="64" t="s">
        <v>2347</v>
      </c>
      <c r="D1516" s="64" t="s">
        <v>2025</v>
      </c>
      <c r="E1516" s="313">
        <v>6.4029999999999996</v>
      </c>
      <c r="F1516" s="313">
        <v>6.4029999999999996</v>
      </c>
      <c r="G1516" s="313">
        <v>0.75</v>
      </c>
      <c r="H1516" s="313">
        <v>7.9029999999999996</v>
      </c>
      <c r="I1516" s="313">
        <v>7.9029999999999996</v>
      </c>
      <c r="J1516" s="47"/>
      <c r="K1516" s="313">
        <v>7.9050000000000002</v>
      </c>
      <c r="L1516" s="313">
        <v>15.805999999999999</v>
      </c>
      <c r="M1516" s="313">
        <v>2</v>
      </c>
      <c r="N1516" s="313">
        <v>3688</v>
      </c>
      <c r="O1516" s="47" t="s">
        <v>1338</v>
      </c>
      <c r="P1516">
        <v>42801</v>
      </c>
      <c r="Q1516" s="286"/>
      <c r="R1516" s="313"/>
      <c r="S1516" s="64"/>
      <c r="T1516" s="302"/>
      <c r="U1516"/>
      <c r="V1516"/>
      <c r="W1516"/>
      <c r="X1516"/>
      <c r="Y1516" s="275" t="s">
        <v>1338</v>
      </c>
      <c r="AA1516" s="313" t="s">
        <v>1338</v>
      </c>
      <c r="AB1516">
        <v>3688</v>
      </c>
      <c r="AC1516" t="s">
        <v>2861</v>
      </c>
      <c r="AD1516" s="313" t="s">
        <v>5645</v>
      </c>
    </row>
    <row r="1517" spans="2:30">
      <c r="B1517" s="26"/>
      <c r="C1517" s="63" t="s">
        <v>2347</v>
      </c>
      <c r="D1517" s="63" t="s">
        <v>301</v>
      </c>
      <c r="E1517" s="313">
        <v>6.25</v>
      </c>
      <c r="F1517" s="313">
        <v>6.25</v>
      </c>
      <c r="G1517" s="313">
        <v>0.75</v>
      </c>
      <c r="H1517" s="313">
        <v>7.75</v>
      </c>
      <c r="I1517" s="313">
        <v>7.75</v>
      </c>
      <c r="J1517" s="41"/>
      <c r="K1517" s="313">
        <v>7.75</v>
      </c>
      <c r="L1517" s="313">
        <v>15.5</v>
      </c>
      <c r="M1517" s="313">
        <v>2</v>
      </c>
      <c r="N1517" s="313">
        <v>3688</v>
      </c>
      <c r="O1517" s="41" t="s">
        <v>1338</v>
      </c>
      <c r="P1517">
        <v>42801</v>
      </c>
      <c r="Q1517" s="285"/>
      <c r="R1517" s="313"/>
      <c r="S1517" s="63"/>
      <c r="T1517" s="303"/>
      <c r="U1517"/>
      <c r="V1517"/>
      <c r="W1517"/>
      <c r="X1517"/>
      <c r="Y1517" s="275" t="s">
        <v>1338</v>
      </c>
      <c r="AA1517" s="313" t="s">
        <v>1338</v>
      </c>
      <c r="AB1517">
        <v>3688</v>
      </c>
      <c r="AC1517" t="s">
        <v>2861</v>
      </c>
      <c r="AD1517" s="313" t="s">
        <v>5645</v>
      </c>
    </row>
    <row r="1518" spans="2:30">
      <c r="B1518" s="26"/>
      <c r="C1518" s="64" t="s">
        <v>2349</v>
      </c>
      <c r="D1518" s="64" t="s">
        <v>2025</v>
      </c>
      <c r="E1518" s="313">
        <v>4.5</v>
      </c>
      <c r="F1518" s="313">
        <v>1.8120000000000001</v>
      </c>
      <c r="G1518" s="313">
        <v>0.75</v>
      </c>
      <c r="H1518" s="313">
        <v>6</v>
      </c>
      <c r="I1518" s="313">
        <v>3.3120000000000003</v>
      </c>
      <c r="J1518" s="47"/>
      <c r="K1518" s="313">
        <v>6</v>
      </c>
      <c r="L1518" s="313">
        <v>13.248000000000001</v>
      </c>
      <c r="M1518" s="313">
        <v>4</v>
      </c>
      <c r="N1518" s="313">
        <v>3689</v>
      </c>
      <c r="O1518" s="47" t="s">
        <v>1338</v>
      </c>
      <c r="P1518">
        <v>42811</v>
      </c>
      <c r="Q1518" s="286"/>
      <c r="R1518" s="313"/>
      <c r="S1518" s="64"/>
      <c r="T1518" s="302"/>
      <c r="U1518"/>
      <c r="V1518"/>
      <c r="W1518"/>
      <c r="X1518"/>
      <c r="Y1518" s="275" t="s">
        <v>1338</v>
      </c>
      <c r="AA1518" s="313" t="s">
        <v>1338</v>
      </c>
      <c r="AB1518">
        <v>3689</v>
      </c>
      <c r="AC1518" t="s">
        <v>2899</v>
      </c>
      <c r="AD1518" s="313" t="s">
        <v>5649</v>
      </c>
    </row>
    <row r="1519" spans="2:30">
      <c r="B1519" s="26"/>
      <c r="C1519" s="63" t="s">
        <v>2350</v>
      </c>
      <c r="D1519" s="63" t="s">
        <v>301</v>
      </c>
      <c r="E1519" s="313">
        <v>4.375</v>
      </c>
      <c r="F1519" s="313">
        <v>1.6879999999999999</v>
      </c>
      <c r="G1519" s="313">
        <v>0.75</v>
      </c>
      <c r="H1519" s="313">
        <v>5.875</v>
      </c>
      <c r="I1519" s="313">
        <v>3.1879999999999997</v>
      </c>
      <c r="J1519" s="41"/>
      <c r="K1519" s="313">
        <v>5.875</v>
      </c>
      <c r="L1519" s="313">
        <v>12.751999999999999</v>
      </c>
      <c r="M1519" s="313">
        <v>4</v>
      </c>
      <c r="N1519" s="313">
        <v>3689</v>
      </c>
      <c r="O1519" s="41" t="s">
        <v>1338</v>
      </c>
      <c r="P1519">
        <v>42811</v>
      </c>
      <c r="Q1519" s="285"/>
      <c r="R1519" s="313"/>
      <c r="S1519" s="63"/>
      <c r="T1519" s="303"/>
      <c r="U1519"/>
      <c r="V1519"/>
      <c r="W1519"/>
      <c r="X1519"/>
      <c r="Y1519" s="275" t="s">
        <v>1338</v>
      </c>
      <c r="AA1519" s="313" t="s">
        <v>1338</v>
      </c>
      <c r="AB1519">
        <v>3689</v>
      </c>
      <c r="AC1519" t="s">
        <v>2899</v>
      </c>
      <c r="AD1519" s="313" t="s">
        <v>5649</v>
      </c>
    </row>
    <row r="1520" spans="2:30">
      <c r="B1520" s="26"/>
      <c r="C1520" s="64" t="s">
        <v>2351</v>
      </c>
      <c r="D1520" s="64" t="s">
        <v>2025</v>
      </c>
      <c r="E1520" s="313">
        <v>4.532</v>
      </c>
      <c r="F1520" s="313">
        <v>1.917</v>
      </c>
      <c r="G1520" s="313">
        <v>1.264</v>
      </c>
      <c r="H1520" s="313">
        <v>7.0600000000000005</v>
      </c>
      <c r="I1520" s="313">
        <v>4.4450000000000003</v>
      </c>
      <c r="J1520" s="47"/>
      <c r="K1520" s="313">
        <v>7.0600000000000005</v>
      </c>
      <c r="L1520" s="313">
        <v>13.335000000000001</v>
      </c>
      <c r="M1520" s="313">
        <v>3</v>
      </c>
      <c r="N1520" s="313">
        <v>3690</v>
      </c>
      <c r="O1520" s="47" t="s">
        <v>1338</v>
      </c>
      <c r="P1520">
        <v>42811</v>
      </c>
      <c r="Q1520" s="286"/>
      <c r="R1520" s="313"/>
      <c r="S1520" s="64"/>
      <c r="T1520" s="302"/>
      <c r="U1520"/>
      <c r="V1520"/>
      <c r="W1520"/>
      <c r="X1520"/>
      <c r="Y1520" s="275" t="s">
        <v>1338</v>
      </c>
      <c r="AA1520" s="313" t="s">
        <v>1338</v>
      </c>
      <c r="AB1520">
        <v>3690</v>
      </c>
      <c r="AC1520" t="s">
        <v>2899</v>
      </c>
      <c r="AD1520" s="313" t="s">
        <v>5649</v>
      </c>
    </row>
    <row r="1521" spans="2:30">
      <c r="B1521" s="26"/>
      <c r="C1521" s="63" t="s">
        <v>2352</v>
      </c>
      <c r="D1521" s="63" t="s">
        <v>301</v>
      </c>
      <c r="E1521" s="313">
        <v>4.383</v>
      </c>
      <c r="F1521" s="313">
        <v>1.786</v>
      </c>
      <c r="G1521" s="313">
        <v>1.3140000000000001</v>
      </c>
      <c r="H1521" s="313">
        <v>7.0110000000000001</v>
      </c>
      <c r="I1521" s="313">
        <v>4.4139999999999997</v>
      </c>
      <c r="J1521" s="41"/>
      <c r="K1521" s="313">
        <v>7.0110000000000001</v>
      </c>
      <c r="L1521" s="313">
        <v>13.241999999999999</v>
      </c>
      <c r="M1521" s="313">
        <v>3</v>
      </c>
      <c r="N1521" s="313">
        <v>3690</v>
      </c>
      <c r="O1521" s="41" t="s">
        <v>1338</v>
      </c>
      <c r="P1521">
        <v>42811</v>
      </c>
      <c r="Q1521" s="285"/>
      <c r="R1521" s="313"/>
      <c r="S1521" s="63"/>
      <c r="T1521" s="303"/>
      <c r="U1521"/>
      <c r="V1521"/>
      <c r="W1521"/>
      <c r="X1521"/>
      <c r="Y1521" s="275" t="s">
        <v>1338</v>
      </c>
      <c r="AA1521" s="313" t="s">
        <v>1338</v>
      </c>
      <c r="AB1521">
        <v>3690</v>
      </c>
      <c r="AC1521" t="s">
        <v>2899</v>
      </c>
      <c r="AD1521" s="313" t="s">
        <v>5649</v>
      </c>
    </row>
    <row r="1522" spans="2:30">
      <c r="B1522" s="26"/>
      <c r="C1522" s="64" t="s">
        <v>2367</v>
      </c>
      <c r="D1522" s="64" t="s">
        <v>301</v>
      </c>
      <c r="E1522" s="313">
        <v>2.3125</v>
      </c>
      <c r="F1522" s="313">
        <v>2.3125</v>
      </c>
      <c r="G1522" s="313">
        <v>1.625</v>
      </c>
      <c r="H1522" s="313">
        <v>5.5625</v>
      </c>
      <c r="I1522" s="313">
        <v>5.5625</v>
      </c>
      <c r="J1522" s="47" t="s">
        <v>318</v>
      </c>
      <c r="K1522" s="313">
        <v>19.64</v>
      </c>
      <c r="L1522" s="313">
        <v>16.48</v>
      </c>
      <c r="M1522" s="313">
        <v>12</v>
      </c>
      <c r="N1522" s="313">
        <v>3691</v>
      </c>
      <c r="O1522" s="47" t="s">
        <v>1351</v>
      </c>
      <c r="P1522">
        <v>42797</v>
      </c>
      <c r="Q1522" s="286"/>
      <c r="R1522" s="313"/>
      <c r="S1522" s="64"/>
      <c r="T1522" s="302"/>
      <c r="U1522"/>
      <c r="V1522"/>
      <c r="W1522"/>
      <c r="X1522"/>
      <c r="Y1522" s="275" t="s">
        <v>1351</v>
      </c>
      <c r="AA1522" s="313" t="s">
        <v>1351</v>
      </c>
      <c r="AB1522">
        <v>3691</v>
      </c>
      <c r="AC1522" t="s">
        <v>2899</v>
      </c>
      <c r="AD1522" s="313" t="s">
        <v>5649</v>
      </c>
    </row>
    <row r="1523" spans="2:30">
      <c r="B1523" s="26"/>
      <c r="C1523" s="63" t="s">
        <v>2372</v>
      </c>
      <c r="D1523" s="63" t="s">
        <v>301</v>
      </c>
      <c r="E1523" s="313">
        <v>2.3125</v>
      </c>
      <c r="F1523" s="313">
        <v>2.3125</v>
      </c>
      <c r="G1523" s="313">
        <v>1.625</v>
      </c>
      <c r="H1523" s="313">
        <v>5.5625</v>
      </c>
      <c r="I1523" s="313">
        <v>5.5625</v>
      </c>
      <c r="J1523" s="41"/>
      <c r="K1523" s="313">
        <v>5.5625</v>
      </c>
      <c r="L1523" s="313">
        <v>5.5625</v>
      </c>
      <c r="M1523" s="313">
        <v>1</v>
      </c>
      <c r="N1523" s="313">
        <v>3691</v>
      </c>
      <c r="O1523" s="41" t="s">
        <v>1338</v>
      </c>
      <c r="P1523">
        <v>42902</v>
      </c>
      <c r="Q1523" s="285"/>
      <c r="R1523" s="313"/>
      <c r="S1523" s="63"/>
      <c r="T1523" s="303"/>
      <c r="U1523"/>
      <c r="V1523"/>
      <c r="W1523"/>
      <c r="X1523"/>
      <c r="Y1523" s="275" t="s">
        <v>1338</v>
      </c>
      <c r="AA1523" s="313" t="s">
        <v>1338</v>
      </c>
      <c r="AB1523">
        <v>3691</v>
      </c>
      <c r="AC1523" t="s">
        <v>2899</v>
      </c>
      <c r="AD1523" s="313" t="s">
        <v>5649</v>
      </c>
    </row>
    <row r="1524" spans="2:30">
      <c r="B1524" s="26"/>
      <c r="C1524" s="64" t="s">
        <v>2353</v>
      </c>
      <c r="D1524" s="64" t="s">
        <v>2025</v>
      </c>
      <c r="E1524" s="313">
        <v>4.0490000000000004</v>
      </c>
      <c r="F1524" s="313">
        <v>4.0490000000000004</v>
      </c>
      <c r="G1524" s="313">
        <v>0.48599999999999999</v>
      </c>
      <c r="H1524" s="313">
        <v>5.0210000000000008</v>
      </c>
      <c r="I1524" s="313">
        <v>5.0210000000000008</v>
      </c>
      <c r="J1524" s="47"/>
      <c r="K1524" s="313">
        <v>10.042000000000002</v>
      </c>
      <c r="L1524" s="313">
        <v>10.042000000000002</v>
      </c>
      <c r="M1524" s="313">
        <v>4</v>
      </c>
      <c r="N1524" s="313">
        <v>3692</v>
      </c>
      <c r="O1524" s="47" t="s">
        <v>1338</v>
      </c>
      <c r="P1524">
        <v>42811</v>
      </c>
      <c r="Q1524" s="286"/>
      <c r="R1524" s="313"/>
      <c r="S1524" s="64"/>
      <c r="T1524" s="302"/>
      <c r="U1524"/>
      <c r="V1524"/>
      <c r="W1524"/>
      <c r="X1524"/>
      <c r="Y1524" s="275" t="s">
        <v>1338</v>
      </c>
      <c r="AA1524" s="313" t="s">
        <v>1338</v>
      </c>
      <c r="AB1524">
        <v>3692</v>
      </c>
      <c r="AC1524" t="s">
        <v>2899</v>
      </c>
      <c r="AD1524" s="313" t="s">
        <v>5649</v>
      </c>
    </row>
    <row r="1525" spans="2:30">
      <c r="B1525" s="26"/>
      <c r="C1525" s="63" t="s">
        <v>2355</v>
      </c>
      <c r="D1525" s="63" t="s">
        <v>301</v>
      </c>
      <c r="E1525" s="313">
        <v>3.9369999999999998</v>
      </c>
      <c r="F1525" s="313">
        <v>3.9369999999999998</v>
      </c>
      <c r="G1525" s="313">
        <v>0.57999999999999996</v>
      </c>
      <c r="H1525" s="313">
        <v>5.0969999999999995</v>
      </c>
      <c r="I1525" s="313">
        <v>5.0969999999999995</v>
      </c>
      <c r="J1525" s="41"/>
      <c r="K1525" s="313">
        <v>10.193999999999999</v>
      </c>
      <c r="L1525" s="313">
        <v>10.193999999999999</v>
      </c>
      <c r="M1525" s="313">
        <v>4</v>
      </c>
      <c r="N1525" s="313">
        <v>3692</v>
      </c>
      <c r="O1525" s="41" t="s">
        <v>1338</v>
      </c>
      <c r="P1525">
        <v>42811</v>
      </c>
      <c r="Q1525" s="285"/>
      <c r="R1525" s="313"/>
      <c r="S1525" s="63"/>
      <c r="T1525" s="303"/>
      <c r="U1525"/>
      <c r="V1525"/>
      <c r="W1525"/>
      <c r="X1525"/>
      <c r="Y1525" s="275" t="s">
        <v>1338</v>
      </c>
      <c r="AA1525" s="313" t="s">
        <v>1338</v>
      </c>
      <c r="AB1525">
        <v>3692</v>
      </c>
      <c r="AC1525" t="s">
        <v>2899</v>
      </c>
      <c r="AD1525" s="313" t="s">
        <v>5649</v>
      </c>
    </row>
    <row r="1526" spans="2:30">
      <c r="B1526" s="26"/>
      <c r="C1526" s="64" t="s">
        <v>2354</v>
      </c>
      <c r="D1526" s="64" t="s">
        <v>2025</v>
      </c>
      <c r="E1526" s="313">
        <v>6.125</v>
      </c>
      <c r="F1526" s="313">
        <v>4.125</v>
      </c>
      <c r="G1526" s="313">
        <v>0.5</v>
      </c>
      <c r="H1526" s="313">
        <v>7.125</v>
      </c>
      <c r="I1526" s="313">
        <v>5.125</v>
      </c>
      <c r="J1526" s="47"/>
      <c r="K1526" s="313">
        <v>7.125</v>
      </c>
      <c r="L1526" s="313">
        <v>15.375</v>
      </c>
      <c r="M1526" s="313">
        <v>3</v>
      </c>
      <c r="N1526" s="313">
        <v>3693</v>
      </c>
      <c r="O1526" s="47" t="s">
        <v>1338</v>
      </c>
      <c r="P1526">
        <v>42811</v>
      </c>
      <c r="Q1526" s="286"/>
      <c r="R1526" s="313"/>
      <c r="S1526" s="64"/>
      <c r="T1526" s="302"/>
      <c r="U1526"/>
      <c r="V1526"/>
      <c r="W1526"/>
      <c r="X1526"/>
      <c r="Y1526" s="275" t="s">
        <v>1338</v>
      </c>
      <c r="AA1526" s="313" t="s">
        <v>1338</v>
      </c>
      <c r="AB1526">
        <v>3693</v>
      </c>
      <c r="AC1526" t="s">
        <v>2899</v>
      </c>
      <c r="AD1526" s="313" t="s">
        <v>5649</v>
      </c>
    </row>
    <row r="1527" spans="2:30">
      <c r="B1527" s="26"/>
      <c r="C1527" s="63" t="s">
        <v>2356</v>
      </c>
      <c r="D1527" s="63" t="s">
        <v>301</v>
      </c>
      <c r="E1527" s="313">
        <v>6</v>
      </c>
      <c r="F1527" s="313">
        <v>4</v>
      </c>
      <c r="G1527" s="313">
        <v>0.625</v>
      </c>
      <c r="H1527" s="313">
        <v>7.25</v>
      </c>
      <c r="I1527" s="313">
        <v>5.25</v>
      </c>
      <c r="J1527" s="41"/>
      <c r="K1527" s="313">
        <v>7.25</v>
      </c>
      <c r="L1527" s="313">
        <v>15.75</v>
      </c>
      <c r="M1527" s="313">
        <v>3</v>
      </c>
      <c r="N1527" s="313">
        <v>3693</v>
      </c>
      <c r="O1527" s="41" t="s">
        <v>1338</v>
      </c>
      <c r="P1527">
        <v>42811</v>
      </c>
      <c r="Q1527" s="285"/>
      <c r="R1527" s="313"/>
      <c r="S1527" s="63"/>
      <c r="T1527" s="303"/>
      <c r="U1527"/>
      <c r="V1527"/>
      <c r="W1527"/>
      <c r="X1527"/>
      <c r="Y1527" s="275" t="s">
        <v>1338</v>
      </c>
      <c r="AA1527" s="313" t="s">
        <v>1338</v>
      </c>
      <c r="AB1527">
        <v>3693</v>
      </c>
      <c r="AC1527" t="s">
        <v>2899</v>
      </c>
      <c r="AD1527" s="313" t="s">
        <v>5649</v>
      </c>
    </row>
    <row r="1528" spans="2:30">
      <c r="B1528" s="26"/>
      <c r="C1528" s="64" t="s">
        <v>2401</v>
      </c>
      <c r="D1528" s="64" t="s">
        <v>1970</v>
      </c>
      <c r="E1528" s="313">
        <v>4.4583000000000004</v>
      </c>
      <c r="F1528" s="313">
        <v>6.6277999999999997</v>
      </c>
      <c r="G1528" s="313">
        <v>1.4722</v>
      </c>
      <c r="H1528" s="313">
        <v>7.4027000000000003</v>
      </c>
      <c r="I1528" s="313">
        <v>9.5721999999999987</v>
      </c>
      <c r="J1528" s="47"/>
      <c r="K1528" s="313">
        <v>37.583300000000001</v>
      </c>
      <c r="L1528" s="313">
        <v>26.1111</v>
      </c>
      <c r="M1528" s="313">
        <v>12</v>
      </c>
      <c r="N1528" s="313">
        <v>3695</v>
      </c>
      <c r="O1528" s="47" t="s">
        <v>269</v>
      </c>
      <c r="P1528">
        <v>44085</v>
      </c>
      <c r="Q1528" s="286"/>
      <c r="R1528" s="313"/>
      <c r="S1528" s="64"/>
      <c r="T1528" s="302"/>
      <c r="U1528"/>
      <c r="V1528"/>
      <c r="W1528"/>
      <c r="X1528"/>
      <c r="Y1528" s="275" t="s">
        <v>269</v>
      </c>
      <c r="AA1528" s="313" t="s">
        <v>269</v>
      </c>
      <c r="AB1528">
        <v>3695</v>
      </c>
      <c r="AC1528" t="s">
        <v>2980</v>
      </c>
      <c r="AD1528" s="313" t="s">
        <v>5656</v>
      </c>
    </row>
    <row r="1529" spans="2:30">
      <c r="B1529" s="26"/>
      <c r="C1529" s="63" t="s">
        <v>2379</v>
      </c>
      <c r="D1529" s="63" t="s">
        <v>1970</v>
      </c>
      <c r="E1529" s="313">
        <v>12.472</v>
      </c>
      <c r="F1529" s="313">
        <v>6.2220000000000004</v>
      </c>
      <c r="G1529" s="313">
        <v>1E-4</v>
      </c>
      <c r="H1529" s="313">
        <v>12.472199999999999</v>
      </c>
      <c r="I1529" s="313">
        <v>6.2222000000000008</v>
      </c>
      <c r="J1529" s="41"/>
      <c r="K1529" s="313">
        <v>12.472</v>
      </c>
      <c r="L1529" s="313">
        <v>6.2220000000000004</v>
      </c>
      <c r="M1529" s="313">
        <v>1</v>
      </c>
      <c r="N1529" s="313">
        <v>3695</v>
      </c>
      <c r="O1529" s="41" t="s">
        <v>2111</v>
      </c>
      <c r="P1529">
        <v>42997</v>
      </c>
      <c r="Q1529" s="285"/>
      <c r="R1529" s="313"/>
      <c r="S1529" s="63"/>
      <c r="T1529" s="303"/>
      <c r="U1529"/>
      <c r="V1529"/>
      <c r="W1529"/>
      <c r="X1529"/>
      <c r="Y1529" s="275" t="s">
        <v>2111</v>
      </c>
      <c r="AA1529" s="313" t="s">
        <v>2111</v>
      </c>
      <c r="AB1529">
        <v>3695</v>
      </c>
      <c r="AC1529" t="s">
        <v>2980</v>
      </c>
      <c r="AD1529" s="313" t="s">
        <v>5656</v>
      </c>
    </row>
    <row r="1530" spans="2:30">
      <c r="B1530" s="26"/>
      <c r="C1530" s="64" t="s">
        <v>2378</v>
      </c>
      <c r="D1530" s="64" t="s">
        <v>1970</v>
      </c>
      <c r="E1530" s="313">
        <v>8.73</v>
      </c>
      <c r="F1530" s="313">
        <v>3.6389999999999998</v>
      </c>
      <c r="G1530" s="313">
        <v>1E-4</v>
      </c>
      <c r="H1530" s="313">
        <v>8.7302</v>
      </c>
      <c r="I1530" s="313">
        <v>3.6391999999999998</v>
      </c>
      <c r="J1530" s="47"/>
      <c r="K1530" s="313">
        <v>8.73</v>
      </c>
      <c r="L1530" s="313">
        <v>7.2779999999999996</v>
      </c>
      <c r="M1530" s="313">
        <v>2</v>
      </c>
      <c r="N1530" s="313">
        <v>3698</v>
      </c>
      <c r="O1530" s="47" t="s">
        <v>2377</v>
      </c>
      <c r="P1530">
        <v>42997</v>
      </c>
      <c r="Q1530" s="286"/>
      <c r="R1530" s="313"/>
      <c r="S1530" s="64"/>
      <c r="T1530" s="302"/>
      <c r="U1530"/>
      <c r="V1530"/>
      <c r="W1530"/>
      <c r="X1530"/>
      <c r="Y1530" s="275" t="s">
        <v>2377</v>
      </c>
      <c r="AA1530" s="313" t="s">
        <v>2808</v>
      </c>
      <c r="AB1530">
        <v>3698</v>
      </c>
      <c r="AC1530" t="s">
        <v>2980</v>
      </c>
      <c r="AD1530" s="313" t="s">
        <v>5656</v>
      </c>
    </row>
    <row r="1531" spans="2:30">
      <c r="B1531" s="26"/>
      <c r="C1531" s="63" t="s">
        <v>2531</v>
      </c>
      <c r="D1531" s="63" t="s">
        <v>1970</v>
      </c>
      <c r="E1531" s="313"/>
      <c r="F1531" s="313"/>
      <c r="G1531" s="313"/>
      <c r="H1531" s="313"/>
      <c r="I1531" s="313"/>
      <c r="J1531" s="41"/>
      <c r="K1531" s="313">
        <v>17.709299999999999</v>
      </c>
      <c r="L1531" s="313">
        <v>25.472200000000001</v>
      </c>
      <c r="M1531" s="313">
        <v>14</v>
      </c>
      <c r="N1531" s="313">
        <v>3698</v>
      </c>
      <c r="O1531" s="41" t="s">
        <v>1351</v>
      </c>
      <c r="P1531">
        <v>44502</v>
      </c>
      <c r="Q1531" s="285"/>
      <c r="R1531" s="313"/>
      <c r="S1531" s="63"/>
      <c r="T1531" s="303"/>
      <c r="U1531"/>
      <c r="V1531"/>
      <c r="W1531"/>
      <c r="X1531"/>
      <c r="Y1531" s="275" t="s">
        <v>1351</v>
      </c>
      <c r="AA1531" s="313" t="s">
        <v>1351</v>
      </c>
      <c r="AB1531">
        <v>3698</v>
      </c>
      <c r="AC1531" t="s">
        <v>2980</v>
      </c>
      <c r="AD1531" s="313" t="s">
        <v>5656</v>
      </c>
    </row>
    <row r="1532" spans="2:30">
      <c r="B1532" s="26"/>
      <c r="C1532" s="64" t="s">
        <v>2369</v>
      </c>
      <c r="D1532" s="64" t="s">
        <v>301</v>
      </c>
      <c r="E1532" s="313">
        <v>10.145799999999999</v>
      </c>
      <c r="F1532" s="313">
        <v>2.9722</v>
      </c>
      <c r="G1532" s="313">
        <v>1.0486</v>
      </c>
      <c r="H1532" s="313">
        <v>12.242999999999999</v>
      </c>
      <c r="I1532" s="313">
        <v>5.0693999999999999</v>
      </c>
      <c r="J1532" s="47" t="s">
        <v>318</v>
      </c>
      <c r="K1532" s="313">
        <v>23.67</v>
      </c>
      <c r="L1532" s="313">
        <v>14.67</v>
      </c>
      <c r="M1532" s="313">
        <v>6</v>
      </c>
      <c r="N1532" s="313">
        <v>3699</v>
      </c>
      <c r="O1532" s="47" t="s">
        <v>1351</v>
      </c>
      <c r="P1532">
        <v>42893</v>
      </c>
      <c r="Q1532" s="286"/>
      <c r="R1532" s="313"/>
      <c r="S1532" s="64"/>
      <c r="T1532" s="302"/>
      <c r="U1532"/>
      <c r="V1532"/>
      <c r="W1532"/>
      <c r="X1532"/>
      <c r="Y1532" s="275" t="s">
        <v>1351</v>
      </c>
      <c r="AA1532" s="313" t="s">
        <v>1351</v>
      </c>
      <c r="AB1532">
        <v>3699</v>
      </c>
      <c r="AC1532" t="s">
        <v>4102</v>
      </c>
      <c r="AD1532" s="313" t="s">
        <v>5659</v>
      </c>
    </row>
    <row r="1533" spans="2:30">
      <c r="B1533" s="26"/>
      <c r="C1533" s="63" t="s">
        <v>2376</v>
      </c>
      <c r="D1533" s="63" t="s">
        <v>301</v>
      </c>
      <c r="E1533" s="313">
        <v>4.25</v>
      </c>
      <c r="F1533" s="313">
        <v>2.875</v>
      </c>
      <c r="G1533" s="313">
        <v>1.9375</v>
      </c>
      <c r="H1533" s="313">
        <v>8.125</v>
      </c>
      <c r="I1533" s="313">
        <v>6.75</v>
      </c>
      <c r="J1533" s="41" t="s">
        <v>318</v>
      </c>
      <c r="K1533" s="313">
        <v>24.9375</v>
      </c>
      <c r="L1533" s="313">
        <v>13.6875</v>
      </c>
      <c r="M1533" s="313">
        <v>6</v>
      </c>
      <c r="N1533" s="313">
        <v>3700</v>
      </c>
      <c r="O1533" s="41" t="s">
        <v>1351</v>
      </c>
      <c r="P1533">
        <v>42997</v>
      </c>
      <c r="Q1533" s="285"/>
      <c r="R1533" s="313"/>
      <c r="S1533" s="63"/>
      <c r="T1533" s="303"/>
      <c r="U1533"/>
      <c r="V1533"/>
      <c r="W1533"/>
      <c r="X1533"/>
      <c r="Y1533" s="275" t="s">
        <v>1351</v>
      </c>
      <c r="AA1533" s="313" t="s">
        <v>1351</v>
      </c>
      <c r="AB1533">
        <v>3700</v>
      </c>
      <c r="AC1533" t="s">
        <v>4102</v>
      </c>
      <c r="AD1533" s="313" t="s">
        <v>5659</v>
      </c>
    </row>
    <row r="1534" spans="2:30">
      <c r="B1534" s="26"/>
      <c r="C1534" s="64" t="s">
        <v>2386</v>
      </c>
      <c r="D1534" s="64" t="s">
        <v>301</v>
      </c>
      <c r="E1534" s="313">
        <v>4.0625</v>
      </c>
      <c r="F1534" s="313">
        <v>4.0625</v>
      </c>
      <c r="G1534" s="313">
        <v>0.625</v>
      </c>
      <c r="H1534" s="313">
        <v>5.3125</v>
      </c>
      <c r="I1534" s="313">
        <v>5.3125</v>
      </c>
      <c r="J1534" s="47" t="s">
        <v>318</v>
      </c>
      <c r="K1534" s="313">
        <v>37.5764</v>
      </c>
      <c r="L1534" s="313">
        <v>21.472200000000001</v>
      </c>
      <c r="M1534" s="313">
        <v>28</v>
      </c>
      <c r="N1534" s="313">
        <v>3704</v>
      </c>
      <c r="O1534" s="47" t="s">
        <v>269</v>
      </c>
      <c r="P1534">
        <v>43329</v>
      </c>
      <c r="Q1534" s="286"/>
      <c r="R1534" s="313"/>
      <c r="S1534" s="64"/>
      <c r="T1534" s="302"/>
      <c r="U1534"/>
      <c r="V1534"/>
      <c r="W1534"/>
      <c r="X1534"/>
      <c r="Y1534" s="275" t="s">
        <v>269</v>
      </c>
      <c r="AA1534" s="313" t="s">
        <v>269</v>
      </c>
      <c r="AB1534">
        <v>3704</v>
      </c>
      <c r="AC1534" t="s">
        <v>2899</v>
      </c>
      <c r="AD1534" s="313" t="s">
        <v>5649</v>
      </c>
    </row>
    <row r="1535" spans="2:30">
      <c r="B1535" s="26"/>
      <c r="C1535" s="63" t="s">
        <v>2373</v>
      </c>
      <c r="D1535" s="63" t="s">
        <v>301</v>
      </c>
      <c r="E1535" s="313">
        <v>4.0625</v>
      </c>
      <c r="F1535" s="313">
        <v>4.0625</v>
      </c>
      <c r="G1535" s="313">
        <v>0.625</v>
      </c>
      <c r="H1535" s="313">
        <v>5.3125</v>
      </c>
      <c r="I1535" s="313">
        <v>5.3125</v>
      </c>
      <c r="J1535" s="41" t="s">
        <v>302</v>
      </c>
      <c r="K1535" s="313">
        <v>10.625</v>
      </c>
      <c r="L1535" s="313">
        <v>10.625</v>
      </c>
      <c r="M1535" s="313">
        <v>4</v>
      </c>
      <c r="N1535" s="313">
        <v>3704</v>
      </c>
      <c r="O1535" s="41" t="s">
        <v>1338</v>
      </c>
      <c r="P1535">
        <v>42957</v>
      </c>
      <c r="Q1535" s="285"/>
      <c r="R1535" s="313"/>
      <c r="S1535" s="63"/>
      <c r="T1535" s="303"/>
      <c r="U1535"/>
      <c r="V1535"/>
      <c r="W1535"/>
      <c r="X1535"/>
      <c r="Y1535" s="275" t="s">
        <v>1338</v>
      </c>
      <c r="AA1535" s="313" t="s">
        <v>1338</v>
      </c>
      <c r="AB1535">
        <v>3704</v>
      </c>
      <c r="AC1535" t="s">
        <v>2899</v>
      </c>
      <c r="AD1535" s="313" t="s">
        <v>5649</v>
      </c>
    </row>
    <row r="1536" spans="2:30">
      <c r="B1536" s="26"/>
      <c r="C1536" s="64" t="s">
        <v>2374</v>
      </c>
      <c r="D1536" s="64" t="s">
        <v>2025</v>
      </c>
      <c r="E1536" s="313">
        <v>4.1875</v>
      </c>
      <c r="F1536" s="313">
        <v>4.1875</v>
      </c>
      <c r="G1536" s="313">
        <v>0.5</v>
      </c>
      <c r="H1536" s="313">
        <v>5.1875</v>
      </c>
      <c r="I1536" s="313">
        <v>5.1875</v>
      </c>
      <c r="J1536" s="47"/>
      <c r="K1536" s="313">
        <v>10.375</v>
      </c>
      <c r="L1536" s="313">
        <v>10.375</v>
      </c>
      <c r="M1536" s="313">
        <v>4</v>
      </c>
      <c r="N1536" s="313">
        <v>3704</v>
      </c>
      <c r="O1536" s="47" t="s">
        <v>1338</v>
      </c>
      <c r="P1536"/>
      <c r="Q1536" s="286"/>
      <c r="R1536" s="313"/>
      <c r="S1536" s="64"/>
      <c r="T1536" s="302"/>
      <c r="U1536"/>
      <c r="V1536"/>
      <c r="W1536"/>
      <c r="X1536"/>
      <c r="Y1536" s="275" t="s">
        <v>1338</v>
      </c>
      <c r="AA1536" s="313" t="s">
        <v>1338</v>
      </c>
      <c r="AB1536">
        <v>3704</v>
      </c>
      <c r="AC1536" t="s">
        <v>2899</v>
      </c>
      <c r="AD1536" s="313" t="s">
        <v>5649</v>
      </c>
    </row>
    <row r="1537" spans="2:30">
      <c r="B1537" s="26"/>
      <c r="C1537" s="63" t="s">
        <v>2462</v>
      </c>
      <c r="D1537" s="63" t="s">
        <v>306</v>
      </c>
      <c r="E1537" s="313">
        <v>9.171875</v>
      </c>
      <c r="F1537" s="313">
        <v>8.15625</v>
      </c>
      <c r="G1537" s="313">
        <v>1.25</v>
      </c>
      <c r="H1537" s="313">
        <v>11.671875</v>
      </c>
      <c r="I1537" s="313">
        <v>10.65625</v>
      </c>
      <c r="J1537" s="41"/>
      <c r="K1537" s="313">
        <v>11.671875</v>
      </c>
      <c r="L1537" s="313">
        <v>10.65625</v>
      </c>
      <c r="M1537" s="313">
        <v>1</v>
      </c>
      <c r="N1537" s="313">
        <v>3716</v>
      </c>
      <c r="O1537" s="41" t="s">
        <v>1338</v>
      </c>
      <c r="P1537">
        <v>44165</v>
      </c>
      <c r="Q1537" s="285"/>
      <c r="R1537" s="313"/>
      <c r="S1537" s="63"/>
      <c r="T1537" s="303"/>
      <c r="U1537"/>
      <c r="V1537"/>
      <c r="W1537"/>
      <c r="X1537"/>
      <c r="Y1537" s="275" t="s">
        <v>1338</v>
      </c>
      <c r="AA1537" s="313" t="s">
        <v>1338</v>
      </c>
      <c r="AB1537">
        <v>3716</v>
      </c>
      <c r="AC1537" t="s">
        <v>2861</v>
      </c>
      <c r="AD1537" s="313" t="s">
        <v>5645</v>
      </c>
    </row>
    <row r="1538" spans="2:30">
      <c r="B1538" s="26"/>
      <c r="C1538" s="64" t="s">
        <v>2463</v>
      </c>
      <c r="D1538" s="64" t="s">
        <v>301</v>
      </c>
      <c r="E1538" s="313">
        <v>9.015625</v>
      </c>
      <c r="F1538" s="313">
        <v>8</v>
      </c>
      <c r="G1538" s="313">
        <v>1.546875</v>
      </c>
      <c r="H1538" s="313">
        <v>12.109375</v>
      </c>
      <c r="I1538" s="313">
        <v>11.09375</v>
      </c>
      <c r="J1538" s="47"/>
      <c r="K1538" s="313">
        <v>12.109375</v>
      </c>
      <c r="L1538" s="313">
        <v>11.09375</v>
      </c>
      <c r="M1538" s="313">
        <v>1</v>
      </c>
      <c r="N1538" s="313">
        <v>3716</v>
      </c>
      <c r="O1538" s="47" t="s">
        <v>1338</v>
      </c>
      <c r="P1538">
        <v>44165</v>
      </c>
      <c r="Q1538" s="286"/>
      <c r="R1538" s="313"/>
      <c r="S1538" s="64"/>
      <c r="T1538" s="302"/>
      <c r="U1538"/>
      <c r="V1538"/>
      <c r="W1538"/>
      <c r="X1538"/>
      <c r="Y1538" s="275" t="s">
        <v>1338</v>
      </c>
      <c r="AA1538" s="313" t="s">
        <v>1338</v>
      </c>
      <c r="AB1538">
        <v>3716</v>
      </c>
      <c r="AC1538" t="s">
        <v>2861</v>
      </c>
      <c r="AD1538" s="313" t="s">
        <v>5645</v>
      </c>
    </row>
    <row r="1539" spans="2:30">
      <c r="B1539" s="26"/>
      <c r="C1539" s="63">
        <v>3717</v>
      </c>
      <c r="D1539" s="63" t="s">
        <v>2461</v>
      </c>
      <c r="E1539" s="313">
        <v>8.16</v>
      </c>
      <c r="F1539" s="313">
        <v>3</v>
      </c>
      <c r="G1539" s="313">
        <v>1.0000000000000001E-9</v>
      </c>
      <c r="H1539" s="313">
        <v>8.1600000020000003</v>
      </c>
      <c r="I1539" s="313">
        <v>3.0000000020000002</v>
      </c>
      <c r="J1539" s="41"/>
      <c r="K1539" s="313">
        <v>8.1600000020000003</v>
      </c>
      <c r="L1539" s="313">
        <v>12.000000008000001</v>
      </c>
      <c r="M1539" s="313">
        <v>4</v>
      </c>
      <c r="N1539" s="313">
        <v>3717</v>
      </c>
      <c r="O1539" s="41" t="s">
        <v>2111</v>
      </c>
      <c r="P1539">
        <v>44165</v>
      </c>
      <c r="Q1539" s="285"/>
      <c r="R1539" s="313"/>
      <c r="S1539" s="63"/>
      <c r="T1539" s="303"/>
      <c r="U1539"/>
      <c r="V1539"/>
      <c r="W1539"/>
      <c r="X1539"/>
      <c r="Y1539" s="275" t="s">
        <v>2111</v>
      </c>
      <c r="AA1539" s="313" t="s">
        <v>2111</v>
      </c>
      <c r="AB1539">
        <v>3717</v>
      </c>
      <c r="AC1539" t="s">
        <v>2980</v>
      </c>
      <c r="AD1539" s="313" t="s">
        <v>5656</v>
      </c>
    </row>
    <row r="1540" spans="2:30">
      <c r="B1540" s="26"/>
      <c r="C1540" s="64">
        <v>3718</v>
      </c>
      <c r="D1540" s="64" t="s">
        <v>2460</v>
      </c>
      <c r="E1540" s="313">
        <v>13.673999999999999</v>
      </c>
      <c r="F1540" s="313">
        <v>7.9930000000000003</v>
      </c>
      <c r="G1540" s="313">
        <v>1.0000000000000001E-9</v>
      </c>
      <c r="H1540" s="313">
        <v>13.674000002</v>
      </c>
      <c r="I1540" s="313">
        <v>7.9930000020000005</v>
      </c>
      <c r="J1540" s="47"/>
      <c r="K1540" s="313">
        <v>13.674000002</v>
      </c>
      <c r="L1540" s="313">
        <v>7.9930000020000005</v>
      </c>
      <c r="M1540" s="313">
        <v>1</v>
      </c>
      <c r="N1540" s="313">
        <v>3718</v>
      </c>
      <c r="O1540" s="47" t="s">
        <v>2111</v>
      </c>
      <c r="P1540">
        <v>44165</v>
      </c>
      <c r="Q1540" s="286"/>
      <c r="R1540" s="313"/>
      <c r="S1540" s="64"/>
      <c r="T1540" s="302"/>
      <c r="U1540"/>
      <c r="V1540"/>
      <c r="W1540"/>
      <c r="X1540"/>
      <c r="Y1540" s="275" t="s">
        <v>2111</v>
      </c>
      <c r="AA1540" s="313" t="s">
        <v>2111</v>
      </c>
      <c r="AB1540">
        <v>3718</v>
      </c>
      <c r="AC1540" t="s">
        <v>2980</v>
      </c>
      <c r="AD1540" s="313" t="s">
        <v>5656</v>
      </c>
    </row>
    <row r="1541" spans="2:30">
      <c r="B1541" s="26"/>
      <c r="C1541" s="63" t="s">
        <v>2459</v>
      </c>
      <c r="D1541" s="63" t="s">
        <v>301</v>
      </c>
      <c r="E1541" s="313">
        <v>8</v>
      </c>
      <c r="F1541" s="313">
        <v>3.25</v>
      </c>
      <c r="G1541" s="313">
        <v>1.25</v>
      </c>
      <c r="H1541" s="313">
        <v>10.5</v>
      </c>
      <c r="I1541" s="313">
        <v>5.75</v>
      </c>
      <c r="J1541" s="41" t="s">
        <v>318</v>
      </c>
      <c r="K1541" s="313">
        <v>21.1875</v>
      </c>
      <c r="L1541" s="313">
        <v>11.875</v>
      </c>
      <c r="M1541" s="313">
        <v>4</v>
      </c>
      <c r="N1541" s="313">
        <v>3723</v>
      </c>
      <c r="O1541" s="41" t="s">
        <v>1351</v>
      </c>
      <c r="P1541">
        <v>44111</v>
      </c>
      <c r="Q1541" s="285"/>
      <c r="R1541" s="313"/>
      <c r="S1541" s="63"/>
      <c r="T1541" s="303"/>
      <c r="U1541"/>
      <c r="V1541"/>
      <c r="W1541"/>
      <c r="X1541"/>
      <c r="Y1541" s="275" t="s">
        <v>1351</v>
      </c>
      <c r="AA1541" s="313" t="s">
        <v>1351</v>
      </c>
      <c r="AB1541">
        <v>3723</v>
      </c>
      <c r="AC1541" t="s">
        <v>4102</v>
      </c>
      <c r="AD1541" s="313" t="s">
        <v>5659</v>
      </c>
    </row>
    <row r="1542" spans="2:30">
      <c r="B1542" s="26"/>
      <c r="C1542" s="64" t="s">
        <v>2621</v>
      </c>
      <c r="D1542" s="64" t="s">
        <v>301</v>
      </c>
      <c r="E1542" s="313">
        <v>6</v>
      </c>
      <c r="F1542" s="313">
        <v>5.25</v>
      </c>
      <c r="G1542" s="313">
        <v>2</v>
      </c>
      <c r="H1542" s="313">
        <v>10</v>
      </c>
      <c r="I1542" s="313">
        <v>9.25</v>
      </c>
      <c r="J1542" s="47" t="s">
        <v>318</v>
      </c>
      <c r="K1542" s="313">
        <v>20.375</v>
      </c>
      <c r="L1542" s="313">
        <v>18.6875</v>
      </c>
      <c r="M1542" s="313">
        <v>4</v>
      </c>
      <c r="N1542" s="313">
        <v>3726</v>
      </c>
      <c r="O1542" s="47" t="s">
        <v>1351</v>
      </c>
      <c r="P1542"/>
      <c r="Q1542" s="286"/>
      <c r="R1542" s="313"/>
      <c r="S1542" s="64"/>
      <c r="T1542" s="302"/>
      <c r="U1542"/>
      <c r="V1542"/>
      <c r="W1542"/>
      <c r="X1542"/>
      <c r="Y1542" s="275" t="s">
        <v>1351</v>
      </c>
      <c r="AA1542" s="313" t="s">
        <v>1351</v>
      </c>
      <c r="AB1542">
        <v>3726</v>
      </c>
      <c r="AC1542" t="s">
        <v>5099</v>
      </c>
      <c r="AD1542" s="313" t="s">
        <v>5668</v>
      </c>
    </row>
    <row r="1543" spans="2:30">
      <c r="B1543" s="26"/>
      <c r="C1543" s="64" t="s">
        <v>2385</v>
      </c>
      <c r="D1543" s="64" t="s">
        <v>306</v>
      </c>
      <c r="E1543" s="313">
        <v>2</v>
      </c>
      <c r="F1543" s="313">
        <v>2</v>
      </c>
      <c r="G1543" s="313">
        <v>0.8125</v>
      </c>
      <c r="H1543" s="313">
        <v>3.625</v>
      </c>
      <c r="I1543" s="313">
        <v>3.625</v>
      </c>
      <c r="J1543" s="47"/>
      <c r="K1543" s="313">
        <v>7.25</v>
      </c>
      <c r="L1543" s="313">
        <v>7.25</v>
      </c>
      <c r="M1543" s="313">
        <v>4</v>
      </c>
      <c r="N1543" s="313">
        <v>3735</v>
      </c>
      <c r="O1543" s="47" t="s">
        <v>1338</v>
      </c>
      <c r="P1543">
        <v>43195</v>
      </c>
      <c r="Q1543" s="286" t="s">
        <v>2404</v>
      </c>
      <c r="R1543" s="313"/>
      <c r="S1543" s="64"/>
      <c r="T1543" s="302"/>
      <c r="U1543"/>
      <c r="V1543"/>
      <c r="W1543"/>
      <c r="X1543"/>
      <c r="Y1543" s="275" t="s">
        <v>1338</v>
      </c>
      <c r="AA1543" s="313" t="s">
        <v>1338</v>
      </c>
      <c r="AB1543">
        <v>3735</v>
      </c>
      <c r="AC1543" t="s">
        <v>2899</v>
      </c>
      <c r="AD1543" s="313" t="s">
        <v>5649</v>
      </c>
    </row>
    <row r="1544" spans="2:30">
      <c r="B1544" s="26"/>
      <c r="C1544" s="63" t="s">
        <v>2402</v>
      </c>
      <c r="D1544" s="63" t="s">
        <v>301</v>
      </c>
      <c r="E1544" s="313">
        <v>13.25</v>
      </c>
      <c r="F1544" s="313">
        <v>12.5</v>
      </c>
      <c r="G1544" s="313">
        <v>1.5</v>
      </c>
      <c r="H1544" s="313">
        <v>16.25</v>
      </c>
      <c r="I1544" s="313">
        <v>15.5</v>
      </c>
      <c r="J1544" s="41" t="s">
        <v>318</v>
      </c>
      <c r="K1544" s="313">
        <v>32.5</v>
      </c>
      <c r="L1544" s="313">
        <v>30.430599999999998</v>
      </c>
      <c r="M1544" s="313">
        <v>4</v>
      </c>
      <c r="N1544" s="313">
        <v>3737</v>
      </c>
      <c r="O1544" s="41" t="s">
        <v>269</v>
      </c>
      <c r="P1544"/>
      <c r="Q1544" s="285"/>
      <c r="R1544" s="313"/>
      <c r="S1544" s="63"/>
      <c r="T1544" s="303"/>
      <c r="U1544"/>
      <c r="V1544"/>
      <c r="W1544"/>
      <c r="X1544"/>
      <c r="Y1544" s="275" t="s">
        <v>269</v>
      </c>
      <c r="AA1544" s="313" t="s">
        <v>269</v>
      </c>
      <c r="AB1544">
        <v>3737</v>
      </c>
      <c r="AC1544" t="s">
        <v>2936</v>
      </c>
      <c r="AD1544" s="313" t="s">
        <v>5651</v>
      </c>
    </row>
    <row r="1545" spans="2:30">
      <c r="B1545" s="26"/>
      <c r="C1545" s="64" t="s">
        <v>2403</v>
      </c>
      <c r="D1545" s="64" t="s">
        <v>301</v>
      </c>
      <c r="E1545" s="313">
        <v>15.25</v>
      </c>
      <c r="F1545" s="313">
        <v>14.375</v>
      </c>
      <c r="G1545" s="313">
        <v>1.5</v>
      </c>
      <c r="H1545" s="313">
        <v>18.25</v>
      </c>
      <c r="I1545" s="313">
        <v>17.375</v>
      </c>
      <c r="J1545" s="47" t="s">
        <v>318</v>
      </c>
      <c r="K1545" s="313">
        <v>36.444499999999998</v>
      </c>
      <c r="L1545" s="313">
        <v>34.15625</v>
      </c>
      <c r="M1545" s="313">
        <v>4</v>
      </c>
      <c r="N1545" s="313">
        <v>3738</v>
      </c>
      <c r="O1545" s="47" t="s">
        <v>269</v>
      </c>
      <c r="P1545"/>
      <c r="Q1545" s="286"/>
      <c r="R1545" s="313"/>
      <c r="S1545" s="64"/>
      <c r="T1545" s="302"/>
      <c r="U1545"/>
      <c r="V1545"/>
      <c r="W1545"/>
      <c r="X1545"/>
      <c r="Y1545" s="275" t="s">
        <v>269</v>
      </c>
      <c r="AA1545" s="313" t="s">
        <v>269</v>
      </c>
      <c r="AB1545">
        <v>3738</v>
      </c>
      <c r="AC1545" t="s">
        <v>2936</v>
      </c>
      <c r="AD1545" s="313" t="s">
        <v>5651</v>
      </c>
    </row>
    <row r="1546" spans="2:30">
      <c r="B1546" s="26"/>
      <c r="C1546" s="63" t="s">
        <v>2505</v>
      </c>
      <c r="D1546" s="63" t="s">
        <v>2025</v>
      </c>
      <c r="E1546" s="313">
        <v>8.0625</v>
      </c>
      <c r="F1546" s="313">
        <v>2.3125</v>
      </c>
      <c r="G1546" s="313">
        <v>0.75</v>
      </c>
      <c r="H1546" s="313">
        <v>9.5625</v>
      </c>
      <c r="I1546" s="313">
        <v>3.8125</v>
      </c>
      <c r="J1546" s="41"/>
      <c r="K1546" s="313">
        <v>9.5625</v>
      </c>
      <c r="L1546" s="313">
        <v>7.625</v>
      </c>
      <c r="M1546" s="313">
        <v>2</v>
      </c>
      <c r="N1546" s="313">
        <v>3739</v>
      </c>
      <c r="O1546" s="41" t="s">
        <v>1338</v>
      </c>
      <c r="P1546">
        <v>44329</v>
      </c>
      <c r="Q1546" s="285"/>
      <c r="R1546" s="313"/>
      <c r="S1546" s="63"/>
      <c r="T1546" s="303"/>
      <c r="U1546"/>
      <c r="V1546"/>
      <c r="W1546"/>
      <c r="X1546"/>
      <c r="Y1546" s="275" t="s">
        <v>1338</v>
      </c>
      <c r="AA1546" s="313" t="s">
        <v>1338</v>
      </c>
      <c r="AB1546">
        <v>3739</v>
      </c>
      <c r="AC1546" t="s">
        <v>5104</v>
      </c>
      <c r="AD1546" s="313" t="s">
        <v>5104</v>
      </c>
    </row>
    <row r="1547" spans="2:30">
      <c r="B1547" s="26"/>
      <c r="C1547" s="64" t="s">
        <v>2506</v>
      </c>
      <c r="D1547" s="64" t="s">
        <v>301</v>
      </c>
      <c r="E1547" s="313">
        <v>7.9375</v>
      </c>
      <c r="F1547" s="313">
        <v>2.1875</v>
      </c>
      <c r="G1547" s="313">
        <v>1.25</v>
      </c>
      <c r="H1547" s="313">
        <v>10.4375</v>
      </c>
      <c r="I1547" s="313">
        <v>4.6875</v>
      </c>
      <c r="J1547" s="47"/>
      <c r="K1547" s="313">
        <v>10.4375</v>
      </c>
      <c r="L1547" s="313">
        <v>9.375</v>
      </c>
      <c r="M1547" s="313">
        <v>2</v>
      </c>
      <c r="N1547" s="313">
        <v>3739</v>
      </c>
      <c r="O1547" s="47" t="s">
        <v>1338</v>
      </c>
      <c r="P1547">
        <v>44329</v>
      </c>
      <c r="Q1547" s="286"/>
      <c r="R1547" s="313"/>
      <c r="S1547" s="64"/>
      <c r="T1547" s="302"/>
      <c r="U1547"/>
      <c r="V1547"/>
      <c r="W1547"/>
      <c r="X1547"/>
      <c r="Y1547" s="275" t="s">
        <v>1338</v>
      </c>
      <c r="AA1547" s="313" t="s">
        <v>1338</v>
      </c>
      <c r="AB1547">
        <v>3739</v>
      </c>
      <c r="AC1547" t="s">
        <v>5104</v>
      </c>
      <c r="AD1547" s="313" t="s">
        <v>5104</v>
      </c>
    </row>
    <row r="1548" spans="2:30">
      <c r="B1548" s="26"/>
      <c r="C1548" s="63" t="s">
        <v>2539</v>
      </c>
      <c r="D1548" s="63" t="s">
        <v>2035</v>
      </c>
      <c r="E1548" s="313">
        <v>2.4443999999999999</v>
      </c>
      <c r="F1548" s="313">
        <v>1.6318999999999999</v>
      </c>
      <c r="G1548" s="313">
        <v>0.69440000000000002</v>
      </c>
      <c r="H1548" s="313">
        <v>3.8331999999999997</v>
      </c>
      <c r="I1548" s="313">
        <v>3.0206999999999997</v>
      </c>
      <c r="J1548" s="41" t="s">
        <v>302</v>
      </c>
      <c r="K1548" s="313">
        <v>7.6665999999999999</v>
      </c>
      <c r="L1548" s="313">
        <v>12.083399999999999</v>
      </c>
      <c r="M1548" s="313">
        <v>4</v>
      </c>
      <c r="N1548" s="313">
        <v>3757</v>
      </c>
      <c r="O1548" s="41" t="s">
        <v>1338</v>
      </c>
      <c r="P1548">
        <v>44508</v>
      </c>
      <c r="Q1548" s="285"/>
      <c r="R1548" s="313"/>
      <c r="S1548" s="63"/>
      <c r="T1548" s="303"/>
      <c r="U1548"/>
      <c r="V1548"/>
      <c r="W1548"/>
      <c r="X1548"/>
      <c r="Y1548" s="275" t="s">
        <v>1338</v>
      </c>
      <c r="AA1548" s="313" t="s">
        <v>1338</v>
      </c>
      <c r="AB1548">
        <v>3757</v>
      </c>
      <c r="AC1548" t="s">
        <v>2899</v>
      </c>
      <c r="AD1548" s="313" t="s">
        <v>5649</v>
      </c>
    </row>
    <row r="1549" spans="2:30">
      <c r="B1549" s="26"/>
      <c r="C1549" s="64" t="s">
        <v>2387</v>
      </c>
      <c r="D1549" s="64" t="s">
        <v>2035</v>
      </c>
      <c r="E1549" s="313">
        <v>3.5550000000000002</v>
      </c>
      <c r="F1549" s="313">
        <v>2.3050000000000002</v>
      </c>
      <c r="G1549" s="313">
        <v>1.347</v>
      </c>
      <c r="H1549" s="313">
        <v>6.2490000000000006</v>
      </c>
      <c r="I1549" s="313">
        <v>4.9990000000000006</v>
      </c>
      <c r="J1549" s="47" t="s">
        <v>302</v>
      </c>
      <c r="K1549" s="313">
        <v>18.75</v>
      </c>
      <c r="L1549" s="313">
        <v>15</v>
      </c>
      <c r="M1549" s="313">
        <v>9</v>
      </c>
      <c r="N1549" s="313">
        <v>3765</v>
      </c>
      <c r="O1549" s="47" t="s">
        <v>1351</v>
      </c>
      <c r="P1549">
        <v>43396</v>
      </c>
      <c r="Q1549" s="286"/>
      <c r="R1549" s="313"/>
      <c r="S1549" s="64"/>
      <c r="T1549" s="302"/>
      <c r="U1549"/>
      <c r="V1549"/>
      <c r="W1549"/>
      <c r="X1549"/>
      <c r="Y1549" s="275" t="s">
        <v>1351</v>
      </c>
      <c r="AA1549" s="313" t="s">
        <v>1351</v>
      </c>
      <c r="AB1549">
        <v>3765</v>
      </c>
      <c r="AC1549" t="s">
        <v>2899</v>
      </c>
      <c r="AD1549" s="313" t="s">
        <v>5649</v>
      </c>
    </row>
    <row r="1550" spans="2:30">
      <c r="B1550" s="26"/>
      <c r="C1550" s="63" t="s">
        <v>2387</v>
      </c>
      <c r="D1550" s="63" t="s">
        <v>2035</v>
      </c>
      <c r="E1550" s="313">
        <v>3.5550000000000002</v>
      </c>
      <c r="F1550" s="313">
        <v>2.3050000000000002</v>
      </c>
      <c r="G1550" s="313">
        <v>1.347</v>
      </c>
      <c r="H1550" s="313">
        <v>6.2490000000000006</v>
      </c>
      <c r="I1550" s="313">
        <v>4.9990000000000006</v>
      </c>
      <c r="J1550" s="41"/>
      <c r="K1550" s="313">
        <v>18.75</v>
      </c>
      <c r="L1550" s="313">
        <v>15</v>
      </c>
      <c r="M1550" s="313">
        <v>9</v>
      </c>
      <c r="N1550" s="313">
        <v>3765</v>
      </c>
      <c r="O1550" s="41" t="s">
        <v>1351</v>
      </c>
      <c r="P1550">
        <v>44265</v>
      </c>
      <c r="Q1550" s="285"/>
      <c r="R1550" s="313"/>
      <c r="S1550" s="63"/>
      <c r="T1550" s="303"/>
      <c r="U1550"/>
      <c r="V1550"/>
      <c r="W1550"/>
      <c r="X1550"/>
      <c r="Y1550" s="275" t="s">
        <v>1351</v>
      </c>
      <c r="AA1550" s="313" t="s">
        <v>1351</v>
      </c>
      <c r="AB1550">
        <v>3765</v>
      </c>
      <c r="AC1550" t="s">
        <v>2899</v>
      </c>
      <c r="AD1550" s="313" t="s">
        <v>5649</v>
      </c>
    </row>
    <row r="1551" spans="2:30">
      <c r="B1551" s="26"/>
      <c r="C1551" s="64" t="s">
        <v>2431</v>
      </c>
      <c r="D1551" s="64" t="s">
        <v>301</v>
      </c>
      <c r="E1551" s="313">
        <v>7</v>
      </c>
      <c r="F1551" s="313">
        <v>7</v>
      </c>
      <c r="G1551" s="313">
        <v>3</v>
      </c>
      <c r="H1551" s="313">
        <v>13</v>
      </c>
      <c r="I1551" s="313">
        <v>13</v>
      </c>
      <c r="J1551" s="47" t="s">
        <v>318</v>
      </c>
      <c r="K1551" s="313">
        <v>26.017299999999999</v>
      </c>
      <c r="L1551" s="313">
        <v>13.1007</v>
      </c>
      <c r="M1551" s="313">
        <v>2</v>
      </c>
      <c r="N1551" s="313">
        <v>3767</v>
      </c>
      <c r="O1551" s="47" t="s">
        <v>1351</v>
      </c>
      <c r="P1551"/>
      <c r="Q1551" s="286"/>
      <c r="R1551" s="313"/>
      <c r="S1551" s="64"/>
      <c r="T1551" s="302"/>
      <c r="U1551"/>
      <c r="V1551"/>
      <c r="W1551"/>
      <c r="X1551"/>
      <c r="Y1551" s="275" t="s">
        <v>1351</v>
      </c>
      <c r="AA1551" s="313" t="s">
        <v>1351</v>
      </c>
      <c r="AB1551">
        <v>3767</v>
      </c>
      <c r="AC1551" t="s">
        <v>4102</v>
      </c>
      <c r="AD1551" s="313" t="s">
        <v>5659</v>
      </c>
    </row>
    <row r="1552" spans="2:30">
      <c r="B1552" s="26"/>
      <c r="C1552" s="63" t="s">
        <v>2487</v>
      </c>
      <c r="D1552" s="63" t="s">
        <v>301</v>
      </c>
      <c r="E1552" s="313">
        <v>9.625</v>
      </c>
      <c r="F1552" s="313">
        <v>8.0625</v>
      </c>
      <c r="G1552" s="313">
        <v>4.125</v>
      </c>
      <c r="H1552" s="313">
        <v>17.875</v>
      </c>
      <c r="I1552" s="313">
        <v>16.3125</v>
      </c>
      <c r="J1552" s="41" t="s">
        <v>318</v>
      </c>
      <c r="K1552" s="313">
        <v>35.75</v>
      </c>
      <c r="L1552" s="313">
        <v>26.5</v>
      </c>
      <c r="M1552" s="313">
        <v>4</v>
      </c>
      <c r="N1552" s="313">
        <v>3769</v>
      </c>
      <c r="O1552" s="41" t="s">
        <v>269</v>
      </c>
      <c r="P1552">
        <v>44305</v>
      </c>
      <c r="Q1552" s="285"/>
      <c r="R1552" s="313"/>
      <c r="S1552" s="63"/>
      <c r="T1552" s="303"/>
      <c r="U1552"/>
      <c r="V1552"/>
      <c r="W1552"/>
      <c r="X1552"/>
      <c r="Y1552" s="275" t="s">
        <v>269</v>
      </c>
      <c r="AA1552" s="313" t="s">
        <v>269</v>
      </c>
      <c r="AB1552">
        <v>3769</v>
      </c>
      <c r="AC1552" t="s">
        <v>2861</v>
      </c>
      <c r="AD1552" s="313" t="s">
        <v>5645</v>
      </c>
    </row>
    <row r="1553" spans="2:30">
      <c r="B1553" s="26"/>
      <c r="C1553" s="64" t="s">
        <v>2473</v>
      </c>
      <c r="D1553" s="64" t="s">
        <v>301</v>
      </c>
      <c r="E1553" s="313">
        <v>9.625</v>
      </c>
      <c r="F1553" s="313">
        <v>8.0625</v>
      </c>
      <c r="G1553" s="313">
        <v>4.125</v>
      </c>
      <c r="H1553" s="313">
        <v>17.875</v>
      </c>
      <c r="I1553" s="313">
        <v>16.3125</v>
      </c>
      <c r="J1553" s="47" t="s">
        <v>318</v>
      </c>
      <c r="K1553" s="313">
        <v>17.875</v>
      </c>
      <c r="L1553" s="313">
        <v>26.5</v>
      </c>
      <c r="M1553" s="313">
        <v>2</v>
      </c>
      <c r="N1553" s="313">
        <v>3769</v>
      </c>
      <c r="O1553" s="47" t="s">
        <v>1351</v>
      </c>
      <c r="P1553">
        <v>44266</v>
      </c>
      <c r="Q1553" s="286"/>
      <c r="R1553" s="313"/>
      <c r="S1553" s="64"/>
      <c r="T1553" s="302"/>
      <c r="U1553"/>
      <c r="V1553"/>
      <c r="W1553"/>
      <c r="X1553"/>
      <c r="Y1553" s="275" t="s">
        <v>1351</v>
      </c>
      <c r="AA1553" s="313" t="s">
        <v>1351</v>
      </c>
      <c r="AB1553">
        <v>3769</v>
      </c>
      <c r="AC1553" t="s">
        <v>2861</v>
      </c>
      <c r="AD1553" s="313" t="s">
        <v>5645</v>
      </c>
    </row>
    <row r="1554" spans="2:30">
      <c r="B1554" s="26"/>
      <c r="C1554" s="63" t="s">
        <v>2412</v>
      </c>
      <c r="D1554" s="63" t="s">
        <v>301</v>
      </c>
      <c r="E1554" s="313">
        <v>3.6389</v>
      </c>
      <c r="F1554" s="313">
        <v>2.8889</v>
      </c>
      <c r="G1554" s="313">
        <v>0.63890000000000002</v>
      </c>
      <c r="H1554" s="313">
        <v>4.9167000000000005</v>
      </c>
      <c r="I1554" s="313">
        <v>4.1667000000000005</v>
      </c>
      <c r="J1554" s="41" t="s">
        <v>318</v>
      </c>
      <c r="K1554" s="313">
        <v>24.8264</v>
      </c>
      <c r="L1554" s="313">
        <v>16.670000000000002</v>
      </c>
      <c r="M1554" s="313">
        <v>20</v>
      </c>
      <c r="N1554" s="313">
        <v>3785</v>
      </c>
      <c r="O1554" s="41" t="s">
        <v>1351</v>
      </c>
      <c r="P1554">
        <v>43601</v>
      </c>
      <c r="Q1554" s="285"/>
      <c r="R1554" s="313"/>
      <c r="S1554" s="63"/>
      <c r="T1554" s="303"/>
      <c r="U1554"/>
      <c r="V1554"/>
      <c r="W1554"/>
      <c r="X1554"/>
      <c r="Y1554" s="275" t="s">
        <v>1351</v>
      </c>
      <c r="AA1554" s="313" t="s">
        <v>1351</v>
      </c>
      <c r="AB1554">
        <v>3785</v>
      </c>
      <c r="AC1554" t="s">
        <v>2861</v>
      </c>
      <c r="AD1554" s="313" t="s">
        <v>5645</v>
      </c>
    </row>
    <row r="1555" spans="2:30">
      <c r="B1555" s="26"/>
      <c r="C1555" s="64" t="s">
        <v>2413</v>
      </c>
      <c r="D1555" s="64" t="s">
        <v>301</v>
      </c>
      <c r="E1555" s="313">
        <v>4.2560000000000002</v>
      </c>
      <c r="F1555" s="313">
        <v>3.52</v>
      </c>
      <c r="G1555" s="313">
        <v>0.625</v>
      </c>
      <c r="H1555" s="313">
        <v>5.5060000000000002</v>
      </c>
      <c r="I1555" s="313">
        <v>4.7699999999999996</v>
      </c>
      <c r="J1555" s="47" t="s">
        <v>318</v>
      </c>
      <c r="K1555" s="313">
        <v>22.068999999999999</v>
      </c>
      <c r="L1555" s="313">
        <v>14.295</v>
      </c>
      <c r="M1555" s="313">
        <v>12</v>
      </c>
      <c r="N1555" s="313">
        <v>3786</v>
      </c>
      <c r="O1555" s="47" t="s">
        <v>1351</v>
      </c>
      <c r="P1555">
        <v>43601</v>
      </c>
      <c r="Q1555" s="286"/>
      <c r="R1555" s="313"/>
      <c r="S1555" s="64"/>
      <c r="T1555" s="302"/>
      <c r="U1555"/>
      <c r="V1555"/>
      <c r="W1555"/>
      <c r="X1555"/>
      <c r="Y1555" s="275" t="s">
        <v>1351</v>
      </c>
      <c r="AA1555" s="313" t="s">
        <v>1351</v>
      </c>
      <c r="AB1555">
        <v>3786</v>
      </c>
      <c r="AC1555" t="s">
        <v>2861</v>
      </c>
      <c r="AD1555" s="313" t="s">
        <v>5645</v>
      </c>
    </row>
    <row r="1556" spans="2:30">
      <c r="B1556" s="26"/>
      <c r="C1556" s="63" t="s">
        <v>2499</v>
      </c>
      <c r="D1556" s="63" t="s">
        <v>2025</v>
      </c>
      <c r="E1556" s="313">
        <v>4.1875</v>
      </c>
      <c r="F1556" s="313">
        <v>4.1875</v>
      </c>
      <c r="G1556" s="313">
        <v>0.484375</v>
      </c>
      <c r="H1556" s="313">
        <v>5.15625</v>
      </c>
      <c r="I1556" s="313">
        <v>5.15625</v>
      </c>
      <c r="J1556" s="41"/>
      <c r="K1556" s="313">
        <v>10.333</v>
      </c>
      <c r="L1556" s="313">
        <v>10.333</v>
      </c>
      <c r="M1556" s="313">
        <v>4</v>
      </c>
      <c r="N1556" s="313">
        <v>3789</v>
      </c>
      <c r="O1556" s="41" t="s">
        <v>1338</v>
      </c>
      <c r="P1556">
        <v>44328</v>
      </c>
      <c r="Q1556" s="285"/>
      <c r="R1556" s="313"/>
      <c r="S1556" s="63"/>
      <c r="T1556" s="303"/>
      <c r="U1556"/>
      <c r="V1556"/>
      <c r="W1556"/>
      <c r="X1556"/>
      <c r="Y1556" s="275" t="s">
        <v>1338</v>
      </c>
      <c r="AA1556" s="313" t="s">
        <v>1338</v>
      </c>
      <c r="AB1556">
        <v>3789</v>
      </c>
      <c r="AC1556" t="s">
        <v>2861</v>
      </c>
      <c r="AD1556" s="313" t="s">
        <v>5645</v>
      </c>
    </row>
    <row r="1557" spans="2:30">
      <c r="B1557" s="26"/>
      <c r="C1557" s="64" t="s">
        <v>2498</v>
      </c>
      <c r="D1557" s="64" t="s">
        <v>301</v>
      </c>
      <c r="E1557" s="313">
        <v>4.0625</v>
      </c>
      <c r="F1557" s="313">
        <v>4.0625</v>
      </c>
      <c r="G1557" s="313">
        <v>1.046875</v>
      </c>
      <c r="H1557" s="313">
        <v>6.15625</v>
      </c>
      <c r="I1557" s="313">
        <v>6.15625</v>
      </c>
      <c r="J1557" s="47"/>
      <c r="K1557" s="313">
        <v>12.361000000000001</v>
      </c>
      <c r="L1557" s="313">
        <v>6.18</v>
      </c>
      <c r="M1557" s="313">
        <v>2</v>
      </c>
      <c r="N1557" s="313">
        <v>3789</v>
      </c>
      <c r="O1557" s="47" t="s">
        <v>1338</v>
      </c>
      <c r="P1557">
        <v>44328</v>
      </c>
      <c r="Q1557" s="286"/>
      <c r="R1557" s="313"/>
      <c r="S1557" s="64"/>
      <c r="T1557" s="302"/>
      <c r="U1557"/>
      <c r="V1557"/>
      <c r="W1557"/>
      <c r="X1557"/>
      <c r="Y1557" s="275" t="s">
        <v>1338</v>
      </c>
      <c r="AA1557" s="313" t="s">
        <v>1338</v>
      </c>
      <c r="AB1557">
        <v>3789</v>
      </c>
      <c r="AC1557" t="s">
        <v>2861</v>
      </c>
      <c r="AD1557" s="313" t="s">
        <v>5645</v>
      </c>
    </row>
    <row r="1558" spans="2:30">
      <c r="B1558" s="26"/>
      <c r="C1558" s="63" t="s">
        <v>2407</v>
      </c>
      <c r="D1558" s="63" t="s">
        <v>301</v>
      </c>
      <c r="E1558" s="313">
        <v>10.882</v>
      </c>
      <c r="F1558" s="313">
        <v>7.14</v>
      </c>
      <c r="G1558" s="313">
        <v>1.1399999999999999</v>
      </c>
      <c r="H1558" s="313">
        <v>13.161999999999999</v>
      </c>
      <c r="I1558" s="313">
        <v>9.42</v>
      </c>
      <c r="J1558" s="41" t="s">
        <v>318</v>
      </c>
      <c r="K1558" s="313">
        <v>39.854300000000002</v>
      </c>
      <c r="L1558" s="313">
        <v>28.180599999999998</v>
      </c>
      <c r="M1558" s="313">
        <v>8</v>
      </c>
      <c r="N1558" s="313">
        <v>3790</v>
      </c>
      <c r="O1558" s="41" t="s">
        <v>269</v>
      </c>
      <c r="P1558"/>
      <c r="Q1558" s="285"/>
      <c r="R1558" s="313"/>
      <c r="S1558" s="63"/>
      <c r="T1558" s="303"/>
      <c r="U1558"/>
      <c r="V1558"/>
      <c r="W1558"/>
      <c r="X1558"/>
      <c r="Y1558" s="275" t="s">
        <v>2202</v>
      </c>
      <c r="AA1558" s="313" t="s">
        <v>269</v>
      </c>
      <c r="AB1558">
        <v>3790</v>
      </c>
      <c r="AC1558" t="s">
        <v>2861</v>
      </c>
      <c r="AD1558" s="313" t="s">
        <v>5645</v>
      </c>
    </row>
    <row r="1559" spans="2:30">
      <c r="B1559" s="26"/>
      <c r="C1559" s="64" t="s">
        <v>2343</v>
      </c>
      <c r="D1559" s="64" t="s">
        <v>301</v>
      </c>
      <c r="E1559" s="313">
        <v>3.359375</v>
      </c>
      <c r="F1559" s="313">
        <v>2.875</v>
      </c>
      <c r="G1559" s="313">
        <v>0.859375</v>
      </c>
      <c r="H1559" s="313">
        <v>5.078125</v>
      </c>
      <c r="I1559" s="313">
        <v>4.59375</v>
      </c>
      <c r="J1559" s="47"/>
      <c r="K1559" s="313">
        <v>25.625</v>
      </c>
      <c r="L1559" s="313">
        <v>13.839</v>
      </c>
      <c r="M1559" s="313">
        <v>15</v>
      </c>
      <c r="N1559" s="313">
        <v>3639</v>
      </c>
      <c r="O1559" s="47" t="s">
        <v>1351</v>
      </c>
      <c r="P1559">
        <v>42801</v>
      </c>
      <c r="Q1559" s="286"/>
      <c r="R1559" s="313"/>
      <c r="S1559" s="64"/>
      <c r="T1559" s="302"/>
      <c r="U1559"/>
      <c r="V1559"/>
      <c r="W1559"/>
      <c r="X1559"/>
      <c r="Y1559" s="275" t="s">
        <v>1351</v>
      </c>
      <c r="AA1559" s="313" t="s">
        <v>1351</v>
      </c>
      <c r="AD1559" s="313"/>
    </row>
    <row r="1560" spans="2:30">
      <c r="B1560" s="26"/>
      <c r="C1560" s="63" t="s">
        <v>2502</v>
      </c>
      <c r="D1560" s="63" t="s">
        <v>301</v>
      </c>
      <c r="E1560" s="313">
        <v>11.125</v>
      </c>
      <c r="F1560" s="313">
        <v>7.625</v>
      </c>
      <c r="G1560" s="313">
        <v>0.875</v>
      </c>
      <c r="H1560" s="313">
        <v>12.875</v>
      </c>
      <c r="I1560" s="313">
        <v>9.375</v>
      </c>
      <c r="J1560" s="41" t="s">
        <v>318</v>
      </c>
      <c r="K1560" s="313">
        <v>25.875</v>
      </c>
      <c r="L1560" s="313">
        <v>19</v>
      </c>
      <c r="M1560" s="313">
        <v>4</v>
      </c>
      <c r="N1560" s="313">
        <v>3641</v>
      </c>
      <c r="O1560" s="41" t="s">
        <v>269</v>
      </c>
      <c r="P1560">
        <v>44328</v>
      </c>
      <c r="Q1560" s="285"/>
      <c r="R1560" s="313"/>
      <c r="S1560" s="63"/>
      <c r="T1560" s="303"/>
      <c r="U1560"/>
      <c r="V1560"/>
      <c r="W1560"/>
      <c r="X1560"/>
      <c r="Y1560" s="275" t="s">
        <v>2202</v>
      </c>
      <c r="AA1560" s="313" t="s">
        <v>269</v>
      </c>
      <c r="AD1560" s="313"/>
    </row>
    <row r="1561" spans="2:30">
      <c r="B1561" s="26"/>
      <c r="C1561" s="64" t="s">
        <v>2290</v>
      </c>
      <c r="D1561" s="64" t="s">
        <v>301</v>
      </c>
      <c r="E1561" s="313">
        <v>10.6875</v>
      </c>
      <c r="F1561" s="313">
        <v>5.6875</v>
      </c>
      <c r="G1561" s="313">
        <v>1.5</v>
      </c>
      <c r="H1561" s="313">
        <v>13.6875</v>
      </c>
      <c r="I1561" s="313">
        <v>8.6875</v>
      </c>
      <c r="J1561" s="47" t="s">
        <v>318</v>
      </c>
      <c r="K1561" s="313">
        <v>27.375</v>
      </c>
      <c r="L1561" s="313">
        <v>20.217199999999998</v>
      </c>
      <c r="M1561" s="313">
        <v>4</v>
      </c>
      <c r="N1561" s="313">
        <v>3647</v>
      </c>
      <c r="O1561" s="47" t="s">
        <v>1351</v>
      </c>
      <c r="P1561">
        <v>42482</v>
      </c>
      <c r="Q1561" s="286"/>
      <c r="R1561" s="313"/>
      <c r="S1561" s="64"/>
      <c r="T1561" s="302"/>
      <c r="U1561"/>
      <c r="V1561"/>
      <c r="W1561"/>
      <c r="X1561"/>
      <c r="Y1561" s="275" t="s">
        <v>1351</v>
      </c>
      <c r="AA1561" s="313" t="s">
        <v>1351</v>
      </c>
      <c r="AD1561" s="313"/>
    </row>
    <row r="1562" spans="2:30">
      <c r="B1562" s="26"/>
      <c r="C1562" s="63" t="s">
        <v>2423</v>
      </c>
      <c r="D1562" s="63" t="s">
        <v>301</v>
      </c>
      <c r="E1562" s="313">
        <v>3</v>
      </c>
      <c r="F1562" s="313">
        <v>3</v>
      </c>
      <c r="G1562" s="313">
        <v>2.9375</v>
      </c>
      <c r="H1562" s="313">
        <v>8.875</v>
      </c>
      <c r="I1562" s="313">
        <v>8.875</v>
      </c>
      <c r="J1562" s="41" t="s">
        <v>318</v>
      </c>
      <c r="K1562" s="313">
        <v>17.75</v>
      </c>
      <c r="L1562" s="313">
        <v>16.693999999999999</v>
      </c>
      <c r="M1562" s="313">
        <v>4</v>
      </c>
      <c r="N1562" s="313">
        <v>3796</v>
      </c>
      <c r="O1562" s="41" t="s">
        <v>1351</v>
      </c>
      <c r="P1562">
        <v>43676</v>
      </c>
      <c r="Q1562" s="285"/>
      <c r="R1562" s="313"/>
      <c r="S1562" s="63"/>
      <c r="T1562" s="303"/>
      <c r="U1562"/>
      <c r="V1562"/>
      <c r="W1562"/>
      <c r="X1562"/>
      <c r="Y1562" s="275" t="s">
        <v>1351</v>
      </c>
      <c r="AA1562" s="313" t="s">
        <v>1351</v>
      </c>
      <c r="AB1562">
        <v>3796</v>
      </c>
      <c r="AC1562" t="s">
        <v>2936</v>
      </c>
      <c r="AD1562" s="313" t="s">
        <v>5651</v>
      </c>
    </row>
    <row r="1563" spans="2:30">
      <c r="B1563" s="26"/>
      <c r="C1563" s="64" t="s">
        <v>2429</v>
      </c>
      <c r="D1563" s="64" t="s">
        <v>301</v>
      </c>
      <c r="E1563" s="313">
        <v>9</v>
      </c>
      <c r="F1563" s="313">
        <v>3.5</v>
      </c>
      <c r="G1563" s="313">
        <v>2</v>
      </c>
      <c r="H1563" s="313">
        <v>13</v>
      </c>
      <c r="I1563" s="313">
        <v>7.5</v>
      </c>
      <c r="J1563" s="47" t="s">
        <v>318</v>
      </c>
      <c r="K1563" s="313">
        <v>13.1875</v>
      </c>
      <c r="L1563" s="313">
        <v>15.1875</v>
      </c>
      <c r="M1563" s="313">
        <v>2</v>
      </c>
      <c r="N1563" s="313">
        <v>3803</v>
      </c>
      <c r="O1563" s="47" t="s">
        <v>1351</v>
      </c>
      <c r="P1563"/>
      <c r="Q1563" s="286"/>
      <c r="R1563" s="313"/>
      <c r="S1563" s="64"/>
      <c r="T1563" s="302"/>
      <c r="U1563"/>
      <c r="V1563"/>
      <c r="W1563"/>
      <c r="X1563"/>
      <c r="Y1563" s="275" t="s">
        <v>1351</v>
      </c>
      <c r="AA1563" s="313" t="s">
        <v>1351</v>
      </c>
      <c r="AB1563">
        <v>3803</v>
      </c>
      <c r="AC1563" t="s">
        <v>4102</v>
      </c>
      <c r="AD1563" s="313" t="s">
        <v>5659</v>
      </c>
    </row>
    <row r="1564" spans="2:30">
      <c r="B1564" s="26"/>
      <c r="C1564" s="63" t="s">
        <v>2327</v>
      </c>
      <c r="D1564" s="63" t="s">
        <v>306</v>
      </c>
      <c r="E1564" s="313"/>
      <c r="F1564" s="313"/>
      <c r="G1564" s="313"/>
      <c r="H1564" s="313"/>
      <c r="I1564" s="313"/>
      <c r="J1564" s="41" t="s">
        <v>318</v>
      </c>
      <c r="K1564" s="313">
        <v>37.159999999999997</v>
      </c>
      <c r="L1564" s="313">
        <v>26.413</v>
      </c>
      <c r="M1564" s="313">
        <v>16</v>
      </c>
      <c r="N1564" s="313">
        <v>3660</v>
      </c>
      <c r="O1564" s="41" t="s">
        <v>2326</v>
      </c>
      <c r="P1564">
        <v>42642</v>
      </c>
      <c r="Q1564" s="285"/>
      <c r="R1564" s="313"/>
      <c r="S1564" s="63"/>
      <c r="T1564" s="303"/>
      <c r="U1564"/>
      <c r="V1564"/>
      <c r="W1564"/>
      <c r="X1564"/>
      <c r="Y1564" s="275" t="s">
        <v>2326</v>
      </c>
      <c r="AA1564" s="313" t="s">
        <v>2805</v>
      </c>
      <c r="AD1564" s="313"/>
    </row>
    <row r="1565" spans="2:30">
      <c r="B1565" s="26"/>
      <c r="C1565" s="64" t="s">
        <v>2483</v>
      </c>
      <c r="D1565" s="64" t="s">
        <v>301</v>
      </c>
      <c r="E1565" s="313">
        <v>12.347200000000001</v>
      </c>
      <c r="F1565" s="313">
        <v>9.3450000000000006</v>
      </c>
      <c r="G1565" s="313">
        <v>1.167</v>
      </c>
      <c r="H1565" s="313">
        <v>14.6812</v>
      </c>
      <c r="I1565" s="313">
        <v>11.679</v>
      </c>
      <c r="J1565" s="47" t="s">
        <v>318</v>
      </c>
      <c r="K1565" s="313">
        <v>29.694400000000002</v>
      </c>
      <c r="L1565" s="313">
        <v>23.902799999999999</v>
      </c>
      <c r="M1565" s="313">
        <v>4</v>
      </c>
      <c r="N1565" s="313">
        <v>3815</v>
      </c>
      <c r="O1565" s="47" t="s">
        <v>269</v>
      </c>
      <c r="P1565">
        <v>44305</v>
      </c>
      <c r="Q1565" s="286"/>
      <c r="R1565" s="313"/>
      <c r="S1565" s="64"/>
      <c r="T1565" s="302"/>
      <c r="U1565"/>
      <c r="V1565"/>
      <c r="W1565"/>
      <c r="X1565"/>
      <c r="Y1565" s="275" t="s">
        <v>269</v>
      </c>
      <c r="AA1565" s="313" t="s">
        <v>269</v>
      </c>
      <c r="AB1565">
        <v>3815</v>
      </c>
      <c r="AC1565" t="s">
        <v>2861</v>
      </c>
      <c r="AD1565" s="313" t="s">
        <v>5645</v>
      </c>
    </row>
    <row r="1566" spans="2:30">
      <c r="B1566" s="26"/>
      <c r="C1566" s="63" t="s">
        <v>2474</v>
      </c>
      <c r="D1566" s="63" t="s">
        <v>301</v>
      </c>
      <c r="E1566" s="313">
        <v>12.347200000000001</v>
      </c>
      <c r="F1566" s="313">
        <v>9.3450000000000006</v>
      </c>
      <c r="G1566" s="313">
        <v>1.167</v>
      </c>
      <c r="H1566" s="313">
        <v>14.6812</v>
      </c>
      <c r="I1566" s="313">
        <v>11.679</v>
      </c>
      <c r="J1566" s="41" t="s">
        <v>318</v>
      </c>
      <c r="K1566" s="313">
        <v>14.847</v>
      </c>
      <c r="L1566" s="313">
        <v>23.902799999999999</v>
      </c>
      <c r="M1566" s="313">
        <v>1</v>
      </c>
      <c r="N1566" s="313">
        <v>3815</v>
      </c>
      <c r="O1566" s="41" t="s">
        <v>1351</v>
      </c>
      <c r="P1566">
        <v>44267</v>
      </c>
      <c r="Q1566" s="285"/>
      <c r="R1566" s="313"/>
      <c r="S1566" s="63"/>
      <c r="T1566" s="303"/>
      <c r="U1566"/>
      <c r="V1566"/>
      <c r="W1566"/>
      <c r="X1566"/>
      <c r="Y1566" s="275" t="s">
        <v>1351</v>
      </c>
      <c r="AA1566" s="313" t="s">
        <v>1351</v>
      </c>
      <c r="AB1566">
        <v>3815</v>
      </c>
      <c r="AC1566" t="s">
        <v>2861</v>
      </c>
      <c r="AD1566" s="313" t="s">
        <v>5645</v>
      </c>
    </row>
    <row r="1567" spans="2:30">
      <c r="B1567" s="26"/>
      <c r="C1567" s="64" t="s">
        <v>2464</v>
      </c>
      <c r="D1567" s="64" t="s">
        <v>301</v>
      </c>
      <c r="E1567" s="313">
        <v>3.5</v>
      </c>
      <c r="F1567" s="313">
        <v>3.5</v>
      </c>
      <c r="G1567" s="313">
        <v>2</v>
      </c>
      <c r="H1567" s="313">
        <v>7.5</v>
      </c>
      <c r="I1567" s="313">
        <v>7.5</v>
      </c>
      <c r="J1567" s="47" t="s">
        <v>318</v>
      </c>
      <c r="K1567" s="313">
        <v>36.832999999999998</v>
      </c>
      <c r="L1567" s="313">
        <v>22.5</v>
      </c>
      <c r="M1567" s="313">
        <v>18</v>
      </c>
      <c r="N1567" s="313">
        <v>3821</v>
      </c>
      <c r="O1567" s="47" t="s">
        <v>269</v>
      </c>
      <c r="P1567">
        <v>44169</v>
      </c>
      <c r="Q1567" s="286"/>
      <c r="R1567" s="313"/>
      <c r="S1567" s="64"/>
      <c r="T1567" s="302"/>
      <c r="U1567"/>
      <c r="V1567"/>
      <c r="W1567"/>
      <c r="X1567"/>
      <c r="Y1567" s="275" t="s">
        <v>269</v>
      </c>
      <c r="AA1567" s="313" t="s">
        <v>269</v>
      </c>
      <c r="AB1567">
        <v>3821</v>
      </c>
      <c r="AC1567" t="s">
        <v>2899</v>
      </c>
      <c r="AD1567" s="313" t="s">
        <v>5649</v>
      </c>
    </row>
    <row r="1568" spans="2:30">
      <c r="B1568" s="26"/>
      <c r="C1568" s="63" t="s">
        <v>2467</v>
      </c>
      <c r="D1568" s="63" t="s">
        <v>2025</v>
      </c>
      <c r="E1568" s="313">
        <v>3.6528</v>
      </c>
      <c r="F1568" s="313">
        <v>3.6528</v>
      </c>
      <c r="G1568" s="313">
        <v>0.5625</v>
      </c>
      <c r="H1568" s="313">
        <v>4.7778</v>
      </c>
      <c r="I1568" s="313">
        <v>4.7778</v>
      </c>
      <c r="J1568" s="41"/>
      <c r="K1568" s="313">
        <v>9.5559999999999992</v>
      </c>
      <c r="L1568" s="313">
        <v>9.5559999999999992</v>
      </c>
      <c r="M1568" s="313">
        <v>4</v>
      </c>
      <c r="N1568" s="313">
        <v>3821</v>
      </c>
      <c r="O1568" s="41" t="s">
        <v>1338</v>
      </c>
      <c r="P1568">
        <v>44249</v>
      </c>
      <c r="Q1568" s="285"/>
      <c r="R1568" s="313"/>
      <c r="S1568" s="63"/>
      <c r="T1568" s="303"/>
      <c r="U1568"/>
      <c r="V1568"/>
      <c r="W1568"/>
      <c r="X1568"/>
      <c r="Y1568" s="275" t="s">
        <v>1338</v>
      </c>
      <c r="AA1568" s="313" t="s">
        <v>1338</v>
      </c>
      <c r="AB1568">
        <v>3821</v>
      </c>
      <c r="AC1568" t="s">
        <v>2899</v>
      </c>
      <c r="AD1568" s="313" t="s">
        <v>5649</v>
      </c>
    </row>
    <row r="1569" spans="2:30">
      <c r="B1569" s="26"/>
      <c r="C1569" s="64" t="s">
        <v>2500</v>
      </c>
      <c r="D1569" s="64" t="s">
        <v>1970</v>
      </c>
      <c r="E1569" s="313"/>
      <c r="F1569" s="313"/>
      <c r="G1569" s="313"/>
      <c r="H1569" s="313"/>
      <c r="I1569" s="313"/>
      <c r="J1569" s="47"/>
      <c r="K1569" s="313">
        <v>10.194000000000001</v>
      </c>
      <c r="L1569" s="313">
        <v>12.638999999999999</v>
      </c>
      <c r="M1569" s="313">
        <v>4</v>
      </c>
      <c r="N1569" s="313">
        <v>3833</v>
      </c>
      <c r="O1569" s="47" t="s">
        <v>2111</v>
      </c>
      <c r="P1569">
        <v>44328</v>
      </c>
      <c r="Q1569" s="286"/>
      <c r="R1569" s="313"/>
      <c r="S1569" s="64"/>
      <c r="T1569" s="302"/>
      <c r="U1569"/>
      <c r="V1569"/>
      <c r="W1569"/>
      <c r="X1569"/>
      <c r="Y1569" s="275" t="s">
        <v>2111</v>
      </c>
      <c r="AA1569" s="313" t="s">
        <v>2111</v>
      </c>
      <c r="AB1569">
        <v>3833</v>
      </c>
      <c r="AC1569" t="s">
        <v>2980</v>
      </c>
      <c r="AD1569" s="313" t="s">
        <v>5656</v>
      </c>
    </row>
    <row r="1570" spans="2:30">
      <c r="B1570" s="26"/>
      <c r="C1570" s="265" t="s">
        <v>2468</v>
      </c>
      <c r="D1570" s="265" t="s">
        <v>1970</v>
      </c>
      <c r="E1570" s="313">
        <v>7.5830000000000002</v>
      </c>
      <c r="F1570" s="313">
        <v>2.2810000000000001</v>
      </c>
      <c r="G1570" s="313">
        <v>1.0000000000000001E-5</v>
      </c>
      <c r="H1570" s="313">
        <v>7.5830200000000003</v>
      </c>
      <c r="I1570" s="313">
        <v>2.2810200000000003</v>
      </c>
      <c r="J1570" s="277"/>
      <c r="K1570" s="313">
        <v>15.167</v>
      </c>
      <c r="L1570" s="313">
        <v>9.125</v>
      </c>
      <c r="M1570" s="313">
        <v>8</v>
      </c>
      <c r="N1570" s="313">
        <v>3836</v>
      </c>
      <c r="O1570" s="277" t="s">
        <v>2111</v>
      </c>
      <c r="P1570">
        <v>44252</v>
      </c>
      <c r="Q1570" s="288"/>
      <c r="R1570" s="313"/>
      <c r="S1570" s="297"/>
      <c r="T1570" s="306"/>
      <c r="U1570"/>
      <c r="V1570"/>
      <c r="W1570"/>
      <c r="X1570"/>
      <c r="Y1570" s="275" t="s">
        <v>2111</v>
      </c>
      <c r="AA1570" s="313" t="s">
        <v>2111</v>
      </c>
      <c r="AB1570">
        <v>3836</v>
      </c>
      <c r="AC1570" t="s">
        <v>2980</v>
      </c>
      <c r="AD1570" s="313" t="s">
        <v>5656</v>
      </c>
    </row>
    <row r="1571" spans="2:30">
      <c r="B1571" s="26"/>
      <c r="C1571" s="64" t="s">
        <v>2485</v>
      </c>
      <c r="D1571" s="64" t="s">
        <v>2025</v>
      </c>
      <c r="E1571" s="313">
        <v>2.75</v>
      </c>
      <c r="F1571" s="313">
        <v>2.75</v>
      </c>
      <c r="G1571" s="313">
        <v>0.61109999999999998</v>
      </c>
      <c r="H1571" s="313">
        <v>3.9722</v>
      </c>
      <c r="I1571" s="313">
        <v>3.9722</v>
      </c>
      <c r="J1571" s="47"/>
      <c r="K1571" s="313">
        <v>7.9444999999999997</v>
      </c>
      <c r="L1571" s="313">
        <v>7.9444999999999997</v>
      </c>
      <c r="M1571" s="313">
        <v>4</v>
      </c>
      <c r="N1571" s="313">
        <v>3837</v>
      </c>
      <c r="O1571" s="47" t="s">
        <v>1338</v>
      </c>
      <c r="P1571">
        <v>44305</v>
      </c>
      <c r="Q1571" s="286"/>
      <c r="R1571" s="313"/>
      <c r="S1571" s="64"/>
      <c r="T1571" s="302"/>
      <c r="U1571"/>
      <c r="V1571"/>
      <c r="W1571"/>
      <c r="X1571"/>
      <c r="Y1571" s="275" t="s">
        <v>1338</v>
      </c>
      <c r="AA1571" s="313" t="s">
        <v>1338</v>
      </c>
      <c r="AB1571">
        <v>3837</v>
      </c>
      <c r="AC1571" t="s">
        <v>2899</v>
      </c>
      <c r="AD1571" s="313" t="s">
        <v>5649</v>
      </c>
    </row>
    <row r="1572" spans="2:30">
      <c r="B1572" s="26"/>
      <c r="C1572" s="63" t="s">
        <v>2507</v>
      </c>
      <c r="D1572" s="63" t="s">
        <v>301</v>
      </c>
      <c r="E1572" s="313">
        <v>14.909700000000001</v>
      </c>
      <c r="F1572" s="313">
        <v>7.4097</v>
      </c>
      <c r="G1572" s="313">
        <v>3.9687000000000001</v>
      </c>
      <c r="H1572" s="313">
        <v>22.847100000000001</v>
      </c>
      <c r="I1572" s="313">
        <v>15.347100000000001</v>
      </c>
      <c r="J1572" s="41" t="s">
        <v>318</v>
      </c>
      <c r="K1572" s="313">
        <v>22.847899999999999</v>
      </c>
      <c r="L1572" s="313">
        <v>24.9131</v>
      </c>
      <c r="M1572" s="313">
        <v>2</v>
      </c>
      <c r="N1572" s="313">
        <v>3839</v>
      </c>
      <c r="O1572" s="41" t="s">
        <v>269</v>
      </c>
      <c r="P1572">
        <v>44333</v>
      </c>
      <c r="Q1572" s="285"/>
      <c r="R1572" s="313"/>
      <c r="S1572" s="63"/>
      <c r="T1572" s="303"/>
      <c r="U1572"/>
      <c r="V1572"/>
      <c r="W1572"/>
      <c r="X1572"/>
      <c r="Y1572" s="275" t="s">
        <v>269</v>
      </c>
      <c r="AA1572" s="313" t="s">
        <v>269</v>
      </c>
      <c r="AB1572">
        <v>3839</v>
      </c>
      <c r="AC1572" t="s">
        <v>2861</v>
      </c>
      <c r="AD1572" s="313" t="s">
        <v>5645</v>
      </c>
    </row>
    <row r="1573" spans="2:30">
      <c r="B1573" s="26"/>
      <c r="C1573" s="64" t="s">
        <v>2513</v>
      </c>
      <c r="D1573" s="64" t="s">
        <v>1970</v>
      </c>
      <c r="E1573" s="313">
        <v>1.8129999999999999</v>
      </c>
      <c r="F1573" s="313">
        <v>1.5169999999999999</v>
      </c>
      <c r="G1573" s="313">
        <v>2.25</v>
      </c>
      <c r="H1573" s="313">
        <v>6.3129999999999997</v>
      </c>
      <c r="I1573" s="313">
        <v>6.0169999999999995</v>
      </c>
      <c r="J1573" s="47"/>
      <c r="K1573" s="313">
        <v>14.513999999999999</v>
      </c>
      <c r="L1573" s="313">
        <v>11.236000000000001</v>
      </c>
      <c r="M1573" s="313">
        <v>10</v>
      </c>
      <c r="N1573" s="313">
        <v>3840</v>
      </c>
      <c r="O1573" s="47" t="s">
        <v>1338</v>
      </c>
      <c r="P1573">
        <v>44350</v>
      </c>
      <c r="Q1573" s="286"/>
      <c r="R1573" s="313"/>
      <c r="S1573" s="64"/>
      <c r="T1573" s="302"/>
      <c r="U1573"/>
      <c r="V1573"/>
      <c r="W1573"/>
      <c r="X1573"/>
      <c r="Y1573" s="275" t="s">
        <v>1338</v>
      </c>
      <c r="AA1573" s="313" t="s">
        <v>1338</v>
      </c>
      <c r="AB1573">
        <v>3840</v>
      </c>
      <c r="AC1573" t="s">
        <v>2980</v>
      </c>
      <c r="AD1573" s="313" t="s">
        <v>5656</v>
      </c>
    </row>
    <row r="1574" spans="2:30">
      <c r="B1574" s="26"/>
      <c r="C1574" s="63" t="s">
        <v>2755</v>
      </c>
      <c r="D1574" s="63" t="s">
        <v>2025</v>
      </c>
      <c r="E1574" s="313">
        <v>6.875</v>
      </c>
      <c r="F1574" s="313">
        <v>1.5</v>
      </c>
      <c r="G1574" s="313">
        <v>0.48699999999999999</v>
      </c>
      <c r="H1574" s="313">
        <v>7.8479999999999999</v>
      </c>
      <c r="I1574" s="313">
        <v>2.4729999999999999</v>
      </c>
      <c r="J1574" s="41" t="s">
        <v>302</v>
      </c>
      <c r="K1574" s="313">
        <v>7.8479999999999999</v>
      </c>
      <c r="L1574" s="313">
        <v>9.8919999999999995</v>
      </c>
      <c r="M1574" s="313">
        <v>4</v>
      </c>
      <c r="N1574" s="313">
        <v>3842</v>
      </c>
      <c r="O1574" s="41" t="s">
        <v>1338</v>
      </c>
      <c r="P1574">
        <v>44865</v>
      </c>
      <c r="Q1574" s="285"/>
      <c r="R1574" s="313"/>
      <c r="S1574" s="63"/>
      <c r="T1574" s="303"/>
      <c r="U1574"/>
      <c r="V1574"/>
      <c r="W1574"/>
      <c r="X1574"/>
      <c r="Y1574" s="275" t="s">
        <v>1338</v>
      </c>
      <c r="AA1574" s="313" t="s">
        <v>1338</v>
      </c>
      <c r="AB1574">
        <v>3842</v>
      </c>
      <c r="AC1574" t="s">
        <v>2899</v>
      </c>
      <c r="AD1574" s="313" t="s">
        <v>5649</v>
      </c>
    </row>
    <row r="1575" spans="2:30">
      <c r="B1575" s="26"/>
      <c r="C1575" s="64" t="s">
        <v>2519</v>
      </c>
      <c r="D1575" s="64" t="s">
        <v>301</v>
      </c>
      <c r="E1575" s="313">
        <v>6.75</v>
      </c>
      <c r="F1575" s="313">
        <v>1.375</v>
      </c>
      <c r="G1575" s="313">
        <v>0.63900000000000001</v>
      </c>
      <c r="H1575" s="313">
        <v>8.0280000000000005</v>
      </c>
      <c r="I1575" s="313">
        <v>2.653</v>
      </c>
      <c r="J1575" s="47" t="s">
        <v>318</v>
      </c>
      <c r="K1575" s="313">
        <v>31.75</v>
      </c>
      <c r="L1575" s="313">
        <v>23.875</v>
      </c>
      <c r="M1575" s="313">
        <v>36</v>
      </c>
      <c r="N1575" s="313">
        <v>3842</v>
      </c>
      <c r="O1575" s="47" t="s">
        <v>269</v>
      </c>
      <c r="P1575">
        <v>44413</v>
      </c>
      <c r="Q1575" s="286"/>
      <c r="R1575" s="313"/>
      <c r="S1575" s="64"/>
      <c r="T1575" s="302"/>
      <c r="U1575"/>
      <c r="V1575"/>
      <c r="W1575"/>
      <c r="X1575"/>
      <c r="Y1575" s="275" t="s">
        <v>269</v>
      </c>
      <c r="AA1575" s="313" t="s">
        <v>269</v>
      </c>
      <c r="AB1575">
        <v>3842</v>
      </c>
      <c r="AC1575" t="s">
        <v>2899</v>
      </c>
      <c r="AD1575" s="313" t="s">
        <v>5649</v>
      </c>
    </row>
    <row r="1576" spans="2:30">
      <c r="B1576" s="26"/>
      <c r="C1576" s="63" t="s">
        <v>2542</v>
      </c>
      <c r="D1576" s="63" t="s">
        <v>301</v>
      </c>
      <c r="E1576" s="313">
        <v>5.25</v>
      </c>
      <c r="F1576" s="313">
        <v>3.5</v>
      </c>
      <c r="G1576" s="313">
        <v>1.25</v>
      </c>
      <c r="H1576" s="313">
        <v>7.75</v>
      </c>
      <c r="I1576" s="313">
        <v>6</v>
      </c>
      <c r="J1576" s="41" t="s">
        <v>318</v>
      </c>
      <c r="K1576" s="313">
        <v>47.0625</v>
      </c>
      <c r="L1576" s="313">
        <v>30.9375</v>
      </c>
      <c r="M1576" s="313">
        <v>30</v>
      </c>
      <c r="N1576" s="313">
        <v>3843</v>
      </c>
      <c r="O1576" s="41" t="s">
        <v>269</v>
      </c>
      <c r="P1576">
        <v>44508</v>
      </c>
      <c r="Q1576" s="285"/>
      <c r="R1576" s="313"/>
      <c r="S1576" s="63"/>
      <c r="T1576" s="303"/>
      <c r="U1576"/>
      <c r="V1576"/>
      <c r="W1576"/>
      <c r="X1576"/>
      <c r="Y1576" s="275" t="s">
        <v>269</v>
      </c>
      <c r="AA1576" s="313" t="s">
        <v>269</v>
      </c>
      <c r="AB1576">
        <v>3843</v>
      </c>
      <c r="AC1576" t="s">
        <v>4102</v>
      </c>
      <c r="AD1576" s="313" t="s">
        <v>5659</v>
      </c>
    </row>
    <row r="1577" spans="2:30">
      <c r="B1577" s="26"/>
      <c r="C1577" s="64" t="s">
        <v>2540</v>
      </c>
      <c r="D1577" s="64" t="s">
        <v>301</v>
      </c>
      <c r="E1577" s="313">
        <v>2.2010000000000001</v>
      </c>
      <c r="F1577" s="313">
        <v>2.0139999999999998</v>
      </c>
      <c r="G1577" s="313">
        <v>0.74299999999999999</v>
      </c>
      <c r="H1577" s="313">
        <v>3.6870000000000003</v>
      </c>
      <c r="I1577" s="313">
        <v>3.5</v>
      </c>
      <c r="J1577" s="47" t="s">
        <v>318</v>
      </c>
      <c r="K1577" s="313">
        <v>35.347099999999998</v>
      </c>
      <c r="L1577" s="313">
        <v>24.5</v>
      </c>
      <c r="M1577" s="313">
        <v>70</v>
      </c>
      <c r="N1577" s="313">
        <v>3855</v>
      </c>
      <c r="O1577" s="47" t="s">
        <v>269</v>
      </c>
      <c r="P1577">
        <v>44508</v>
      </c>
      <c r="Q1577" s="286"/>
      <c r="R1577" s="313"/>
      <c r="S1577" s="64"/>
      <c r="T1577" s="302"/>
      <c r="U1577"/>
      <c r="V1577"/>
      <c r="W1577"/>
      <c r="X1577"/>
      <c r="Y1577" s="275" t="s">
        <v>269</v>
      </c>
      <c r="AA1577" s="313" t="s">
        <v>269</v>
      </c>
      <c r="AB1577">
        <v>3855</v>
      </c>
      <c r="AC1577" t="s">
        <v>2899</v>
      </c>
      <c r="AD1577" s="313" t="s">
        <v>5649</v>
      </c>
    </row>
    <row r="1578" spans="2:30">
      <c r="B1578" s="26"/>
      <c r="C1578" s="64" t="s">
        <v>2537</v>
      </c>
      <c r="D1578" s="64" t="s">
        <v>2025</v>
      </c>
      <c r="E1578" s="313">
        <v>1.897</v>
      </c>
      <c r="F1578" s="313">
        <v>1.897</v>
      </c>
      <c r="G1578" s="313">
        <v>0.59699999999999998</v>
      </c>
      <c r="H1578" s="313">
        <v>3.0910000000000002</v>
      </c>
      <c r="I1578" s="313">
        <v>3.0910000000000002</v>
      </c>
      <c r="J1578" s="47"/>
      <c r="K1578" s="313">
        <v>9.27</v>
      </c>
      <c r="L1578" s="313">
        <v>6.18</v>
      </c>
      <c r="M1578" s="313">
        <v>6</v>
      </c>
      <c r="N1578" s="313">
        <v>3857</v>
      </c>
      <c r="O1578" s="47" t="s">
        <v>1338</v>
      </c>
      <c r="P1578">
        <v>44508</v>
      </c>
      <c r="Q1578" s="286"/>
      <c r="R1578" s="313"/>
      <c r="S1578" s="64"/>
      <c r="T1578" s="302"/>
      <c r="U1578"/>
      <c r="V1578"/>
      <c r="W1578"/>
      <c r="X1578"/>
      <c r="Y1578" s="275" t="s">
        <v>1338</v>
      </c>
      <c r="AA1578" s="313" t="s">
        <v>1338</v>
      </c>
      <c r="AB1578">
        <v>3857</v>
      </c>
      <c r="AC1578" t="s">
        <v>2846</v>
      </c>
      <c r="AD1578" s="313" t="s">
        <v>5643</v>
      </c>
    </row>
    <row r="1579" spans="2:30">
      <c r="B1579" s="26"/>
      <c r="C1579" s="63" t="s">
        <v>2538</v>
      </c>
      <c r="D1579" s="63" t="s">
        <v>301</v>
      </c>
      <c r="E1579" s="313">
        <v>1.73</v>
      </c>
      <c r="F1579" s="313">
        <v>1.73</v>
      </c>
      <c r="G1579" s="313">
        <v>1.2350000000000001</v>
      </c>
      <c r="H1579" s="313">
        <v>4.2</v>
      </c>
      <c r="I1579" s="313">
        <v>4.2</v>
      </c>
      <c r="J1579" s="41"/>
      <c r="K1579" s="313">
        <v>12.603</v>
      </c>
      <c r="L1579" s="313">
        <v>8.4019999999999992</v>
      </c>
      <c r="M1579" s="313">
        <v>6</v>
      </c>
      <c r="N1579" s="313">
        <v>3857</v>
      </c>
      <c r="O1579" s="41" t="s">
        <v>1338</v>
      </c>
      <c r="P1579">
        <v>44508</v>
      </c>
      <c r="Q1579" s="285"/>
      <c r="R1579" s="313"/>
      <c r="S1579" s="63"/>
      <c r="T1579" s="303"/>
      <c r="U1579"/>
      <c r="V1579"/>
      <c r="W1579"/>
      <c r="X1579"/>
      <c r="Y1579" s="275" t="s">
        <v>1338</v>
      </c>
      <c r="AA1579" s="313" t="s">
        <v>1338</v>
      </c>
      <c r="AB1579">
        <v>3857</v>
      </c>
      <c r="AC1579" t="s">
        <v>2846</v>
      </c>
      <c r="AD1579" s="313" t="s">
        <v>5643</v>
      </c>
    </row>
    <row r="1580" spans="2:30">
      <c r="B1580" s="26"/>
      <c r="C1580" s="63" t="s">
        <v>2370</v>
      </c>
      <c r="D1580" s="63" t="s">
        <v>306</v>
      </c>
      <c r="E1580" s="313">
        <v>6.625</v>
      </c>
      <c r="F1580" s="313">
        <v>6.625</v>
      </c>
      <c r="G1580" s="313">
        <v>1.5</v>
      </c>
      <c r="H1580" s="313">
        <v>9.625</v>
      </c>
      <c r="I1580" s="313">
        <v>9.625</v>
      </c>
      <c r="J1580" s="41" t="s">
        <v>302</v>
      </c>
      <c r="K1580" s="313">
        <v>38.625</v>
      </c>
      <c r="L1580" s="313">
        <v>28.968699999999998</v>
      </c>
      <c r="M1580" s="313">
        <v>12</v>
      </c>
      <c r="N1580" s="313">
        <v>3702</v>
      </c>
      <c r="O1580" s="41" t="s">
        <v>269</v>
      </c>
      <c r="P1580">
        <v>42901</v>
      </c>
      <c r="Q1580" s="285"/>
      <c r="R1580" s="313"/>
      <c r="S1580" s="63"/>
      <c r="T1580" s="303"/>
      <c r="U1580"/>
      <c r="V1580"/>
      <c r="W1580"/>
      <c r="X1580"/>
      <c r="Y1580" s="275" t="s">
        <v>2202</v>
      </c>
      <c r="AA1580" s="313" t="s">
        <v>269</v>
      </c>
      <c r="AD1580" s="313"/>
    </row>
    <row r="1581" spans="2:30">
      <c r="B1581" s="26"/>
      <c r="C1581" s="64" t="s">
        <v>2371</v>
      </c>
      <c r="D1581" s="64" t="s">
        <v>301</v>
      </c>
      <c r="E1581" s="313">
        <v>6.5</v>
      </c>
      <c r="F1581" s="313">
        <v>6.5</v>
      </c>
      <c r="G1581" s="313">
        <v>4.5</v>
      </c>
      <c r="H1581" s="313">
        <v>15.5</v>
      </c>
      <c r="I1581" s="313">
        <v>15.5</v>
      </c>
      <c r="J1581" s="47" t="s">
        <v>302</v>
      </c>
      <c r="K1581" s="313">
        <v>46.875</v>
      </c>
      <c r="L1581" s="313">
        <v>31.25</v>
      </c>
      <c r="M1581" s="313">
        <v>6</v>
      </c>
      <c r="N1581" s="313">
        <v>3702</v>
      </c>
      <c r="O1581" s="47" t="s">
        <v>269</v>
      </c>
      <c r="P1581">
        <v>42901</v>
      </c>
      <c r="Q1581" s="286"/>
      <c r="R1581" s="313"/>
      <c r="S1581" s="64"/>
      <c r="T1581" s="302"/>
      <c r="U1581"/>
      <c r="V1581"/>
      <c r="W1581"/>
      <c r="X1581"/>
      <c r="Y1581" s="275" t="s">
        <v>2202</v>
      </c>
      <c r="AA1581" s="313" t="s">
        <v>269</v>
      </c>
      <c r="AD1581" s="313"/>
    </row>
    <row r="1582" spans="2:30">
      <c r="B1582" s="26"/>
      <c r="C1582" s="64" t="s">
        <v>2772</v>
      </c>
      <c r="D1582" s="64" t="s">
        <v>2529</v>
      </c>
      <c r="E1582" s="313"/>
      <c r="F1582" s="313"/>
      <c r="G1582" s="313"/>
      <c r="H1582" s="313"/>
      <c r="I1582" s="313"/>
      <c r="J1582" s="47" t="s">
        <v>318</v>
      </c>
      <c r="K1582" s="313">
        <v>24.783000000000001</v>
      </c>
      <c r="L1582" s="313">
        <v>20.495999999999999</v>
      </c>
      <c r="M1582" s="313">
        <v>2</v>
      </c>
      <c r="N1582" s="313">
        <v>3858</v>
      </c>
      <c r="O1582" s="47" t="s">
        <v>1351</v>
      </c>
      <c r="P1582">
        <v>44498</v>
      </c>
      <c r="Q1582" s="286"/>
      <c r="R1582" s="313"/>
      <c r="S1582" s="64"/>
      <c r="T1582" s="302"/>
      <c r="U1582"/>
      <c r="V1582"/>
      <c r="W1582"/>
      <c r="X1582"/>
      <c r="Y1582" s="275" t="s">
        <v>1351</v>
      </c>
      <c r="AA1582" s="313" t="s">
        <v>1351</v>
      </c>
      <c r="AB1582">
        <v>3858</v>
      </c>
      <c r="AC1582" t="s">
        <v>2855</v>
      </c>
      <c r="AD1582" s="313" t="s">
        <v>5644</v>
      </c>
    </row>
    <row r="1583" spans="2:30">
      <c r="B1583" s="26"/>
      <c r="C1583" s="63" t="s">
        <v>2536</v>
      </c>
      <c r="D1583" s="63" t="s">
        <v>301</v>
      </c>
      <c r="E1583" s="313">
        <v>7.6520000000000001</v>
      </c>
      <c r="F1583" s="313">
        <v>4.125</v>
      </c>
      <c r="G1583" s="313">
        <v>0.93700000000000006</v>
      </c>
      <c r="H1583" s="313">
        <v>9.5259999999999998</v>
      </c>
      <c r="I1583" s="313">
        <v>5.9990000000000006</v>
      </c>
      <c r="J1583" s="41" t="s">
        <v>302</v>
      </c>
      <c r="K1583" s="313">
        <v>9.5259999999999998</v>
      </c>
      <c r="L1583" s="313">
        <v>11.998000000000001</v>
      </c>
      <c r="M1583" s="313">
        <v>2</v>
      </c>
      <c r="N1583" s="313">
        <v>3859</v>
      </c>
      <c r="O1583" s="41" t="s">
        <v>1338</v>
      </c>
      <c r="P1583">
        <v>44508</v>
      </c>
      <c r="Q1583" s="285"/>
      <c r="R1583" s="313"/>
      <c r="S1583" s="63"/>
      <c r="T1583" s="303"/>
      <c r="U1583"/>
      <c r="V1583"/>
      <c r="W1583"/>
      <c r="X1583"/>
      <c r="Y1583" s="275" t="s">
        <v>1338</v>
      </c>
      <c r="AA1583" s="313" t="s">
        <v>1338</v>
      </c>
      <c r="AB1583">
        <v>3859</v>
      </c>
      <c r="AC1583" t="s">
        <v>5239</v>
      </c>
      <c r="AD1583" s="313" t="s">
        <v>5669</v>
      </c>
    </row>
    <row r="1584" spans="2:30">
      <c r="B1584" s="26"/>
      <c r="C1584" s="64" t="s">
        <v>2425</v>
      </c>
      <c r="D1584" s="64" t="s">
        <v>306</v>
      </c>
      <c r="E1584" s="313">
        <v>9.1700999999999997</v>
      </c>
      <c r="F1584" s="313">
        <v>8.1700999999999997</v>
      </c>
      <c r="G1584" s="313">
        <v>1.2361</v>
      </c>
      <c r="H1584" s="313">
        <v>11.642299999999999</v>
      </c>
      <c r="I1584" s="313">
        <v>10.642299999999999</v>
      </c>
      <c r="J1584" s="47" t="s">
        <v>302</v>
      </c>
      <c r="K1584" s="313">
        <v>34.927</v>
      </c>
      <c r="L1584" s="313">
        <v>31.927099999999999</v>
      </c>
      <c r="M1584" s="313">
        <v>9</v>
      </c>
      <c r="N1584" s="313">
        <v>3725</v>
      </c>
      <c r="O1584" s="47" t="s">
        <v>269</v>
      </c>
      <c r="P1584"/>
      <c r="Q1584" s="286"/>
      <c r="R1584" s="313"/>
      <c r="S1584" s="64"/>
      <c r="T1584" s="302"/>
      <c r="U1584"/>
      <c r="V1584"/>
      <c r="W1584"/>
      <c r="X1584"/>
      <c r="Y1584" s="275" t="s">
        <v>2202</v>
      </c>
      <c r="AA1584" s="313" t="s">
        <v>269</v>
      </c>
      <c r="AD1584" s="313"/>
    </row>
    <row r="1585" spans="2:30">
      <c r="B1585" s="26"/>
      <c r="C1585" s="63" t="s">
        <v>2426</v>
      </c>
      <c r="D1585" s="63" t="s">
        <v>301</v>
      </c>
      <c r="E1585" s="313">
        <v>9.0312000000000001</v>
      </c>
      <c r="F1585" s="313">
        <v>8.0312000000000001</v>
      </c>
      <c r="G1585" s="313">
        <v>1.75</v>
      </c>
      <c r="H1585" s="313">
        <v>12.5312</v>
      </c>
      <c r="I1585" s="313">
        <v>11.5312</v>
      </c>
      <c r="J1585" s="41" t="s">
        <v>302</v>
      </c>
      <c r="K1585" s="313">
        <v>37.593899999999998</v>
      </c>
      <c r="L1585" s="313">
        <v>23.0625</v>
      </c>
      <c r="M1585" s="313">
        <v>6</v>
      </c>
      <c r="N1585" s="313">
        <v>3725</v>
      </c>
      <c r="O1585" s="41" t="s">
        <v>269</v>
      </c>
      <c r="P1585"/>
      <c r="Q1585" s="285"/>
      <c r="R1585" s="313"/>
      <c r="S1585" s="63"/>
      <c r="T1585" s="303"/>
      <c r="U1585"/>
      <c r="V1585"/>
      <c r="W1585"/>
      <c r="X1585"/>
      <c r="Y1585" s="275" t="s">
        <v>2202</v>
      </c>
      <c r="AA1585" s="313" t="s">
        <v>269</v>
      </c>
      <c r="AD1585" s="313"/>
    </row>
    <row r="1586" spans="2:30">
      <c r="B1586" s="26"/>
      <c r="C1586" s="64" t="s">
        <v>2601</v>
      </c>
      <c r="D1586" s="64" t="s">
        <v>301</v>
      </c>
      <c r="E1586" s="313">
        <v>6.125</v>
      </c>
      <c r="F1586" s="313">
        <v>4.875</v>
      </c>
      <c r="G1586" s="313">
        <v>0.75</v>
      </c>
      <c r="H1586" s="313">
        <v>7.625</v>
      </c>
      <c r="I1586" s="313">
        <v>6.375</v>
      </c>
      <c r="J1586" s="47" t="s">
        <v>318</v>
      </c>
      <c r="K1586" s="313">
        <v>30.375</v>
      </c>
      <c r="L1586" s="313">
        <v>25.124400000000001</v>
      </c>
      <c r="M1586" s="313">
        <v>16</v>
      </c>
      <c r="N1586" s="313">
        <v>3870</v>
      </c>
      <c r="O1586" s="47" t="s">
        <v>269</v>
      </c>
      <c r="P1586">
        <v>44715</v>
      </c>
      <c r="Q1586" s="286"/>
      <c r="R1586" s="313"/>
      <c r="S1586" s="64"/>
      <c r="T1586" s="302"/>
      <c r="U1586"/>
      <c r="V1586"/>
      <c r="W1586"/>
      <c r="X1586"/>
      <c r="Y1586" s="275" t="s">
        <v>269</v>
      </c>
      <c r="AA1586" s="313" t="s">
        <v>269</v>
      </c>
      <c r="AB1586">
        <v>3870</v>
      </c>
      <c r="AC1586" t="s">
        <v>5149</v>
      </c>
      <c r="AD1586" s="313" t="s">
        <v>5670</v>
      </c>
    </row>
    <row r="1587" spans="2:30">
      <c r="B1587" s="26"/>
      <c r="C1587" s="63" t="s">
        <v>2602</v>
      </c>
      <c r="D1587" s="63" t="s">
        <v>2035</v>
      </c>
      <c r="E1587" s="313">
        <v>6</v>
      </c>
      <c r="F1587" s="313">
        <v>4.6879999999999997</v>
      </c>
      <c r="G1587" s="313">
        <v>1.25</v>
      </c>
      <c r="H1587" s="313">
        <v>8.5</v>
      </c>
      <c r="I1587" s="313">
        <v>7.1879999999999997</v>
      </c>
      <c r="J1587" s="41" t="s">
        <v>302</v>
      </c>
      <c r="K1587" s="313">
        <v>42.5</v>
      </c>
      <c r="L1587" s="313">
        <v>28.75</v>
      </c>
      <c r="M1587" s="313">
        <v>20</v>
      </c>
      <c r="N1587" s="313">
        <v>3870</v>
      </c>
      <c r="O1587" s="41" t="s">
        <v>269</v>
      </c>
      <c r="P1587">
        <v>44715</v>
      </c>
      <c r="Q1587" s="285"/>
      <c r="R1587" s="313"/>
      <c r="S1587" s="63"/>
      <c r="T1587" s="303"/>
      <c r="U1587"/>
      <c r="V1587"/>
      <c r="W1587"/>
      <c r="X1587"/>
      <c r="Y1587" s="275" t="s">
        <v>269</v>
      </c>
      <c r="AA1587" s="313" t="s">
        <v>269</v>
      </c>
      <c r="AB1587">
        <v>3870</v>
      </c>
      <c r="AC1587" t="s">
        <v>5149</v>
      </c>
      <c r="AD1587" s="313" t="s">
        <v>5670</v>
      </c>
    </row>
    <row r="1588" spans="2:30">
      <c r="B1588" s="26"/>
      <c r="C1588" s="64" t="s">
        <v>2779</v>
      </c>
      <c r="D1588" s="64" t="s">
        <v>301</v>
      </c>
      <c r="E1588" s="313">
        <v>7.5</v>
      </c>
      <c r="F1588" s="313">
        <v>5.5</v>
      </c>
      <c r="G1588" s="313">
        <v>0.625</v>
      </c>
      <c r="H1588" s="313">
        <v>8.75</v>
      </c>
      <c r="I1588" s="313">
        <v>6.75</v>
      </c>
      <c r="J1588" s="47"/>
      <c r="K1588" s="313"/>
      <c r="L1588" s="313"/>
      <c r="M1588" s="313"/>
      <c r="N1588" s="313">
        <v>3870</v>
      </c>
      <c r="O1588" s="47"/>
      <c r="P1588"/>
      <c r="Q1588" s="286"/>
      <c r="R1588" s="313"/>
      <c r="S1588" s="64"/>
      <c r="T1588" s="302"/>
      <c r="U1588"/>
      <c r="V1588"/>
      <c r="W1588"/>
      <c r="X1588"/>
      <c r="Y1588" s="275"/>
      <c r="AA1588" s="313"/>
      <c r="AB1588">
        <v>3870</v>
      </c>
      <c r="AC1588" t="s">
        <v>5149</v>
      </c>
      <c r="AD1588" s="313" t="s">
        <v>5670</v>
      </c>
    </row>
    <row r="1589" spans="2:30">
      <c r="B1589" s="26"/>
      <c r="C1589" s="266" t="s">
        <v>2608</v>
      </c>
      <c r="D1589" s="256" t="s">
        <v>306</v>
      </c>
      <c r="E1589" s="313">
        <v>8.3437999999999999</v>
      </c>
      <c r="F1589" s="313">
        <v>7.375</v>
      </c>
      <c r="G1589" s="313">
        <v>1</v>
      </c>
      <c r="H1589" s="313">
        <v>10.3438</v>
      </c>
      <c r="I1589" s="313">
        <v>9.375</v>
      </c>
      <c r="J1589" s="102" t="s">
        <v>302</v>
      </c>
      <c r="K1589" s="313">
        <v>41.375</v>
      </c>
      <c r="L1589" s="313">
        <v>28.125</v>
      </c>
      <c r="M1589" s="313">
        <v>12</v>
      </c>
      <c r="N1589" s="313">
        <v>3871</v>
      </c>
      <c r="O1589" s="102" t="s">
        <v>269</v>
      </c>
      <c r="P1589">
        <v>44719</v>
      </c>
      <c r="Q1589" s="283" t="s">
        <v>2611</v>
      </c>
      <c r="R1589" s="313"/>
      <c r="S1589" s="256"/>
      <c r="T1589" s="301"/>
      <c r="U1589"/>
      <c r="V1589"/>
      <c r="W1589"/>
      <c r="X1589"/>
      <c r="Y1589" s="275" t="s">
        <v>269</v>
      </c>
      <c r="AA1589" s="313" t="s">
        <v>269</v>
      </c>
      <c r="AB1589">
        <v>3871</v>
      </c>
      <c r="AC1589" t="s">
        <v>5261</v>
      </c>
      <c r="AD1589" s="313" t="s">
        <v>5671</v>
      </c>
    </row>
    <row r="1590" spans="2:30">
      <c r="B1590" s="26"/>
      <c r="C1590" s="63" t="s">
        <v>2609</v>
      </c>
      <c r="D1590" s="63" t="s">
        <v>301</v>
      </c>
      <c r="E1590" s="313">
        <v>8.3437000000000001</v>
      </c>
      <c r="F1590" s="313">
        <v>7.375</v>
      </c>
      <c r="G1590" s="313">
        <v>1.5</v>
      </c>
      <c r="H1590" s="313">
        <v>11.3437</v>
      </c>
      <c r="I1590" s="313">
        <v>10.375</v>
      </c>
      <c r="J1590" s="41" t="s">
        <v>302</v>
      </c>
      <c r="K1590" s="313">
        <v>34.031199999999998</v>
      </c>
      <c r="L1590" s="313">
        <v>20.75</v>
      </c>
      <c r="M1590" s="313">
        <v>6</v>
      </c>
      <c r="N1590" s="313">
        <v>3871</v>
      </c>
      <c r="O1590" s="41" t="s">
        <v>269</v>
      </c>
      <c r="P1590">
        <v>44719</v>
      </c>
      <c r="Q1590" s="285" t="s">
        <v>2611</v>
      </c>
      <c r="R1590" s="313"/>
      <c r="S1590" s="63"/>
      <c r="T1590" s="303"/>
      <c r="U1590"/>
      <c r="V1590"/>
      <c r="W1590"/>
      <c r="X1590"/>
      <c r="Y1590" s="275" t="s">
        <v>269</v>
      </c>
      <c r="AA1590" s="313" t="s">
        <v>269</v>
      </c>
      <c r="AB1590">
        <v>3871</v>
      </c>
      <c r="AC1590" t="s">
        <v>5261</v>
      </c>
      <c r="AD1590" s="313" t="s">
        <v>5671</v>
      </c>
    </row>
    <row r="1591" spans="2:30">
      <c r="B1591" s="26"/>
      <c r="C1591" s="64" t="s">
        <v>2610</v>
      </c>
      <c r="D1591" s="64" t="s">
        <v>2035</v>
      </c>
      <c r="E1591" s="313">
        <v>8.25</v>
      </c>
      <c r="F1591" s="313">
        <v>7.25</v>
      </c>
      <c r="G1591" s="313">
        <v>2.375</v>
      </c>
      <c r="H1591" s="313">
        <v>13</v>
      </c>
      <c r="I1591" s="313">
        <v>12</v>
      </c>
      <c r="J1591" s="47" t="s">
        <v>302</v>
      </c>
      <c r="K1591" s="313">
        <v>39.000300000000003</v>
      </c>
      <c r="L1591" s="313">
        <v>24.0002</v>
      </c>
      <c r="M1591" s="313">
        <v>6</v>
      </c>
      <c r="N1591" s="313">
        <v>3871</v>
      </c>
      <c r="O1591" s="47" t="s">
        <v>269</v>
      </c>
      <c r="P1591">
        <v>44719</v>
      </c>
      <c r="Q1591" s="286" t="s">
        <v>2611</v>
      </c>
      <c r="R1591" s="313"/>
      <c r="S1591" s="64"/>
      <c r="T1591" s="302"/>
      <c r="U1591"/>
      <c r="V1591"/>
      <c r="W1591"/>
      <c r="X1591"/>
      <c r="Y1591" s="275" t="s">
        <v>269</v>
      </c>
      <c r="AA1591" s="313" t="s">
        <v>269</v>
      </c>
      <c r="AB1591">
        <v>3871</v>
      </c>
      <c r="AC1591" t="s">
        <v>5261</v>
      </c>
      <c r="AD1591" s="313" t="s">
        <v>5671</v>
      </c>
    </row>
    <row r="1592" spans="2:30">
      <c r="B1592" s="26"/>
      <c r="C1592" s="63" t="s">
        <v>2780</v>
      </c>
      <c r="D1592" s="63" t="s">
        <v>301</v>
      </c>
      <c r="E1592" s="313">
        <v>5.806</v>
      </c>
      <c r="F1592" s="313">
        <v>2.931</v>
      </c>
      <c r="G1592" s="313">
        <v>1.333</v>
      </c>
      <c r="H1592" s="313">
        <v>8.4719999999999995</v>
      </c>
      <c r="I1592" s="313">
        <v>5.5969999999999995</v>
      </c>
      <c r="J1592" s="41" t="s">
        <v>318</v>
      </c>
      <c r="K1592" s="313">
        <v>34.139000000000003</v>
      </c>
      <c r="L1592" s="313">
        <v>28.75</v>
      </c>
      <c r="M1592" s="313">
        <v>20</v>
      </c>
      <c r="N1592" s="313">
        <v>3872</v>
      </c>
      <c r="O1592" s="41" t="s">
        <v>269</v>
      </c>
      <c r="P1592">
        <v>44868</v>
      </c>
      <c r="Q1592" s="285"/>
      <c r="R1592" s="313"/>
      <c r="S1592" s="63"/>
      <c r="T1592" s="303"/>
      <c r="U1592"/>
      <c r="V1592"/>
      <c r="W1592"/>
      <c r="X1592"/>
      <c r="Y1592" s="275" t="s">
        <v>269</v>
      </c>
      <c r="AA1592" s="313" t="s">
        <v>269</v>
      </c>
      <c r="AB1592">
        <v>3872</v>
      </c>
      <c r="AC1592" t="s">
        <v>2899</v>
      </c>
      <c r="AD1592" s="313" t="s">
        <v>5649</v>
      </c>
    </row>
    <row r="1593" spans="2:30">
      <c r="B1593" s="26"/>
      <c r="C1593" s="64" t="s">
        <v>2577</v>
      </c>
      <c r="D1593" s="64" t="s">
        <v>301</v>
      </c>
      <c r="E1593" s="313">
        <v>10.5</v>
      </c>
      <c r="F1593" s="313">
        <v>8.5</v>
      </c>
      <c r="G1593" s="313">
        <v>0.625</v>
      </c>
      <c r="H1593" s="313">
        <v>11.75</v>
      </c>
      <c r="I1593" s="313">
        <v>9.75</v>
      </c>
      <c r="J1593" s="47" t="s">
        <v>318</v>
      </c>
      <c r="K1593" s="313">
        <v>11.8125</v>
      </c>
      <c r="L1593" s="313">
        <v>19.53125</v>
      </c>
      <c r="M1593" s="313">
        <v>2</v>
      </c>
      <c r="N1593" s="313">
        <v>3874</v>
      </c>
      <c r="O1593" s="47" t="s">
        <v>1351</v>
      </c>
      <c r="P1593">
        <v>44669</v>
      </c>
      <c r="Q1593" s="286"/>
      <c r="R1593" s="313"/>
      <c r="S1593" s="64"/>
      <c r="T1593" s="302"/>
      <c r="U1593"/>
      <c r="V1593"/>
      <c r="W1593"/>
      <c r="X1593"/>
      <c r="Y1593" s="275" t="s">
        <v>1351</v>
      </c>
      <c r="AA1593" s="313" t="s">
        <v>1351</v>
      </c>
      <c r="AB1593">
        <v>3874</v>
      </c>
      <c r="AC1593" t="s">
        <v>2861</v>
      </c>
      <c r="AD1593" s="313" t="s">
        <v>5645</v>
      </c>
    </row>
    <row r="1594" spans="2:30">
      <c r="B1594" s="26"/>
      <c r="C1594" s="63" t="s">
        <v>2553</v>
      </c>
      <c r="D1594" s="63" t="s">
        <v>306</v>
      </c>
      <c r="E1594" s="313">
        <v>8.3125</v>
      </c>
      <c r="F1594" s="313">
        <v>4.25</v>
      </c>
      <c r="G1594" s="313">
        <v>2.5</v>
      </c>
      <c r="H1594" s="313">
        <v>13.3125</v>
      </c>
      <c r="I1594" s="313">
        <v>9.25</v>
      </c>
      <c r="J1594" s="41"/>
      <c r="K1594" s="313"/>
      <c r="L1594" s="313"/>
      <c r="M1594" s="313"/>
      <c r="N1594" s="313">
        <v>3875</v>
      </c>
      <c r="O1594" s="41"/>
      <c r="P1594"/>
      <c r="Q1594" s="285"/>
      <c r="R1594" s="313"/>
      <c r="S1594" s="63"/>
      <c r="T1594" s="303"/>
      <c r="U1594"/>
      <c r="V1594"/>
      <c r="W1594"/>
      <c r="X1594"/>
      <c r="Y1594" s="275"/>
      <c r="AA1594" s="313"/>
      <c r="AB1594">
        <v>3875</v>
      </c>
      <c r="AC1594" t="s">
        <v>2861</v>
      </c>
      <c r="AD1594" s="313" t="s">
        <v>5645</v>
      </c>
    </row>
    <row r="1595" spans="2:30">
      <c r="B1595" s="26"/>
      <c r="C1595" s="64" t="s">
        <v>2552</v>
      </c>
      <c r="D1595" s="64" t="s">
        <v>301</v>
      </c>
      <c r="E1595" s="313">
        <v>8.1875</v>
      </c>
      <c r="F1595" s="313">
        <v>4.125</v>
      </c>
      <c r="G1595" s="313">
        <v>2.5</v>
      </c>
      <c r="H1595" s="313">
        <v>13.1875</v>
      </c>
      <c r="I1595" s="313">
        <v>9.125</v>
      </c>
      <c r="J1595" s="47"/>
      <c r="K1595" s="313"/>
      <c r="L1595" s="313"/>
      <c r="M1595" s="313"/>
      <c r="N1595" s="313">
        <v>3875</v>
      </c>
      <c r="O1595" s="47"/>
      <c r="P1595"/>
      <c r="Q1595" s="286"/>
      <c r="R1595" s="313"/>
      <c r="S1595" s="64"/>
      <c r="T1595" s="302"/>
      <c r="U1595"/>
      <c r="V1595"/>
      <c r="W1595"/>
      <c r="X1595"/>
      <c r="Y1595" s="275"/>
      <c r="AA1595" s="313"/>
      <c r="AB1595">
        <v>3875</v>
      </c>
      <c r="AC1595" t="s">
        <v>2861</v>
      </c>
      <c r="AD1595" s="313" t="s">
        <v>5645</v>
      </c>
    </row>
    <row r="1596" spans="2:30">
      <c r="B1596" s="26"/>
      <c r="C1596" s="63" t="s">
        <v>2419</v>
      </c>
      <c r="D1596" s="63" t="s">
        <v>301</v>
      </c>
      <c r="E1596" s="313">
        <v>8.25</v>
      </c>
      <c r="F1596" s="313">
        <v>6.25</v>
      </c>
      <c r="G1596" s="313">
        <v>3.625</v>
      </c>
      <c r="H1596" s="313">
        <v>15.5</v>
      </c>
      <c r="I1596" s="313">
        <v>13.5</v>
      </c>
      <c r="J1596" s="41" t="s">
        <v>318</v>
      </c>
      <c r="K1596" s="313">
        <v>46.452100000000002</v>
      </c>
      <c r="L1596" s="313">
        <v>23.089300000000001</v>
      </c>
      <c r="M1596" s="313">
        <v>6</v>
      </c>
      <c r="N1596" s="313">
        <v>3746</v>
      </c>
      <c r="O1596" s="41" t="s">
        <v>269</v>
      </c>
      <c r="P1596"/>
      <c r="Q1596" s="285" t="s">
        <v>2420</v>
      </c>
      <c r="R1596" s="313"/>
      <c r="S1596" s="63"/>
      <c r="T1596" s="303"/>
      <c r="U1596"/>
      <c r="V1596"/>
      <c r="W1596"/>
      <c r="X1596"/>
      <c r="Y1596" s="275" t="s">
        <v>2202</v>
      </c>
      <c r="AA1596" s="313" t="s">
        <v>269</v>
      </c>
      <c r="AD1596" s="313"/>
    </row>
    <row r="1597" spans="2:30">
      <c r="B1597" s="26"/>
      <c r="C1597" s="64" t="s">
        <v>2554</v>
      </c>
      <c r="D1597" s="64" t="s">
        <v>306</v>
      </c>
      <c r="E1597" s="313">
        <v>3.625</v>
      </c>
      <c r="F1597" s="313">
        <v>2.875</v>
      </c>
      <c r="G1597" s="313">
        <v>0.75</v>
      </c>
      <c r="H1597" s="313">
        <v>5.125</v>
      </c>
      <c r="I1597" s="313">
        <v>4.375</v>
      </c>
      <c r="J1597" s="47"/>
      <c r="K1597" s="313"/>
      <c r="L1597" s="313"/>
      <c r="M1597" s="313"/>
      <c r="N1597" s="313">
        <v>3876</v>
      </c>
      <c r="O1597" s="47"/>
      <c r="P1597"/>
      <c r="Q1597" s="286"/>
      <c r="R1597" s="313"/>
      <c r="S1597" s="64"/>
      <c r="T1597" s="302"/>
      <c r="U1597"/>
      <c r="V1597"/>
      <c r="W1597"/>
      <c r="X1597"/>
      <c r="Y1597" s="275"/>
      <c r="AA1597" s="313"/>
      <c r="AB1597">
        <v>3876</v>
      </c>
      <c r="AC1597" t="s">
        <v>2861</v>
      </c>
      <c r="AD1597" s="313" t="s">
        <v>5645</v>
      </c>
    </row>
    <row r="1598" spans="2:30">
      <c r="B1598" s="37"/>
      <c r="C1598" s="63" t="s">
        <v>2556</v>
      </c>
      <c r="D1598" s="63" t="s">
        <v>301</v>
      </c>
      <c r="E1598" s="313">
        <v>3.5</v>
      </c>
      <c r="F1598" s="313">
        <v>2.75</v>
      </c>
      <c r="G1598" s="313">
        <v>1.5</v>
      </c>
      <c r="H1598" s="313">
        <v>6.5</v>
      </c>
      <c r="I1598" s="313">
        <v>5.75</v>
      </c>
      <c r="J1598" s="41"/>
      <c r="K1598" s="313"/>
      <c r="L1598" s="313"/>
      <c r="M1598" s="313"/>
      <c r="N1598" s="313">
        <v>3876</v>
      </c>
      <c r="O1598" s="41"/>
      <c r="P1598"/>
      <c r="Q1598" s="285"/>
      <c r="R1598" s="313"/>
      <c r="S1598" s="63"/>
      <c r="T1598" s="303"/>
      <c r="U1598"/>
      <c r="V1598"/>
      <c r="W1598"/>
      <c r="X1598"/>
      <c r="Y1598" s="275"/>
      <c r="AA1598" s="313"/>
      <c r="AB1598">
        <v>3876</v>
      </c>
      <c r="AC1598" t="s">
        <v>2861</v>
      </c>
      <c r="AD1598" s="313" t="s">
        <v>5645</v>
      </c>
    </row>
    <row r="1599" spans="2:30">
      <c r="B1599" s="27"/>
      <c r="C1599" s="267" t="s">
        <v>2391</v>
      </c>
      <c r="D1599" s="267" t="s">
        <v>301</v>
      </c>
      <c r="E1599" s="313">
        <v>13</v>
      </c>
      <c r="F1599" s="313">
        <v>9.84375</v>
      </c>
      <c r="G1599" s="313">
        <v>4.1875</v>
      </c>
      <c r="H1599" s="313">
        <v>21.375</v>
      </c>
      <c r="I1599" s="313">
        <v>18.21875</v>
      </c>
      <c r="J1599" s="273" t="s">
        <v>318</v>
      </c>
      <c r="K1599" s="313">
        <v>42.680100000000003</v>
      </c>
      <c r="L1599" s="313">
        <v>31.3154</v>
      </c>
      <c r="M1599" s="313">
        <v>4</v>
      </c>
      <c r="N1599" s="313">
        <v>3747</v>
      </c>
      <c r="O1599" s="273" t="s">
        <v>269</v>
      </c>
      <c r="P1599">
        <v>43493</v>
      </c>
      <c r="Q1599" s="289" t="s">
        <v>2393</v>
      </c>
      <c r="R1599" s="313"/>
      <c r="S1599" s="267"/>
      <c r="T1599" s="307"/>
      <c r="U1599"/>
      <c r="V1599"/>
      <c r="W1599"/>
      <c r="X1599"/>
      <c r="Y1599" s="275" t="s">
        <v>2202</v>
      </c>
      <c r="AA1599" s="313" t="s">
        <v>269</v>
      </c>
      <c r="AD1599" s="313"/>
    </row>
    <row r="1600" spans="2:30">
      <c r="B1600" s="27"/>
      <c r="C1600" s="267" t="s">
        <v>2555</v>
      </c>
      <c r="D1600" s="267" t="s">
        <v>306</v>
      </c>
      <c r="E1600" s="313">
        <v>2.625</v>
      </c>
      <c r="F1600" s="313">
        <v>2.375</v>
      </c>
      <c r="G1600" s="313">
        <v>0.75</v>
      </c>
      <c r="H1600" s="313">
        <v>4.125</v>
      </c>
      <c r="I1600" s="313">
        <v>3.875</v>
      </c>
      <c r="J1600" s="273"/>
      <c r="K1600" s="313"/>
      <c r="L1600" s="313"/>
      <c r="M1600" s="313"/>
      <c r="N1600" s="313">
        <v>3877</v>
      </c>
      <c r="O1600" s="273"/>
      <c r="P1600"/>
      <c r="Q1600" s="289"/>
      <c r="R1600" s="313"/>
      <c r="S1600" s="267"/>
      <c r="T1600" s="307"/>
      <c r="U1600"/>
      <c r="V1600"/>
      <c r="W1600"/>
      <c r="X1600"/>
      <c r="Y1600" s="275"/>
      <c r="AA1600" s="313"/>
      <c r="AB1600">
        <v>3877</v>
      </c>
      <c r="AC1600" t="s">
        <v>2861</v>
      </c>
      <c r="AD1600" s="313" t="s">
        <v>5645</v>
      </c>
    </row>
    <row r="1601" spans="1:30">
      <c r="B1601" s="25"/>
      <c r="C1601" s="267" t="s">
        <v>2557</v>
      </c>
      <c r="D1601" s="267" t="s">
        <v>301</v>
      </c>
      <c r="E1601" s="313">
        <v>2.5</v>
      </c>
      <c r="F1601" s="313">
        <v>2.25</v>
      </c>
      <c r="G1601" s="313">
        <v>1.6875</v>
      </c>
      <c r="H1601" s="313">
        <v>5.875</v>
      </c>
      <c r="I1601" s="313">
        <v>5.625</v>
      </c>
      <c r="J1601" s="273"/>
      <c r="K1601" s="313"/>
      <c r="L1601" s="313"/>
      <c r="M1601" s="313"/>
      <c r="N1601" s="313">
        <v>3877</v>
      </c>
      <c r="O1601" s="273"/>
      <c r="P1601"/>
      <c r="Q1601" s="289"/>
      <c r="R1601" s="313"/>
      <c r="S1601" s="267"/>
      <c r="T1601" s="307"/>
      <c r="U1601"/>
      <c r="V1601"/>
      <c r="W1601"/>
      <c r="X1601"/>
      <c r="Y1601" s="275"/>
      <c r="AA1601" s="313"/>
      <c r="AB1601">
        <v>3877</v>
      </c>
      <c r="AC1601" t="s">
        <v>2861</v>
      </c>
      <c r="AD1601" s="313" t="s">
        <v>5645</v>
      </c>
    </row>
    <row r="1602" spans="1:30" s="181" customFormat="1">
      <c r="A1602" s="176"/>
      <c r="B1602" s="177"/>
      <c r="C1602" s="268" t="s">
        <v>2395</v>
      </c>
      <c r="D1602" s="273" t="s">
        <v>301</v>
      </c>
      <c r="E1602" s="313">
        <v>15.4375</v>
      </c>
      <c r="F1602" s="313">
        <v>11.59375</v>
      </c>
      <c r="G1602" s="313">
        <v>5.15625</v>
      </c>
      <c r="H1602" s="313">
        <v>25.75</v>
      </c>
      <c r="I1602" s="313">
        <v>21.90625</v>
      </c>
      <c r="J1602" s="273" t="s">
        <v>318</v>
      </c>
      <c r="K1602" s="313">
        <v>44.441000000000003</v>
      </c>
      <c r="L1602" s="313">
        <v>21.893999999999998</v>
      </c>
      <c r="M1602" s="313">
        <v>2</v>
      </c>
      <c r="N1602" s="313">
        <v>3748</v>
      </c>
      <c r="O1602" s="273" t="s">
        <v>269</v>
      </c>
      <c r="P1602">
        <v>43493</v>
      </c>
      <c r="Q1602" s="290" t="s">
        <v>2396</v>
      </c>
      <c r="R1602" s="313"/>
      <c r="S1602" s="298"/>
      <c r="T1602" s="308"/>
      <c r="U1602"/>
      <c r="V1602"/>
      <c r="W1602"/>
      <c r="X1602"/>
      <c r="Y1602" s="275" t="s">
        <v>2202</v>
      </c>
      <c r="Z1602"/>
      <c r="AA1602" s="314" t="s">
        <v>269</v>
      </c>
      <c r="AB1602"/>
      <c r="AC1602"/>
      <c r="AD1602" s="313"/>
    </row>
    <row r="1603" spans="1:30">
      <c r="B1603" s="26"/>
      <c r="C1603" s="63" t="s">
        <v>2558</v>
      </c>
      <c r="D1603" s="63" t="s">
        <v>301</v>
      </c>
      <c r="E1603" s="313">
        <v>9</v>
      </c>
      <c r="F1603" s="313">
        <v>9</v>
      </c>
      <c r="G1603" s="313">
        <v>1.4375</v>
      </c>
      <c r="H1603" s="313">
        <v>11.875</v>
      </c>
      <c r="I1603" s="313">
        <v>11.875</v>
      </c>
      <c r="J1603" s="41" t="s">
        <v>318</v>
      </c>
      <c r="K1603" s="313">
        <v>11.875</v>
      </c>
      <c r="L1603" s="313">
        <v>23.6875</v>
      </c>
      <c r="M1603" s="313">
        <v>2</v>
      </c>
      <c r="N1603" s="313">
        <v>3878</v>
      </c>
      <c r="O1603" s="41"/>
      <c r="P1603">
        <v>44669</v>
      </c>
      <c r="Q1603" s="285"/>
      <c r="R1603" s="313"/>
      <c r="S1603" s="63"/>
      <c r="T1603" s="303"/>
      <c r="U1603"/>
      <c r="V1603"/>
      <c r="W1603"/>
      <c r="X1603"/>
      <c r="Y1603" s="275"/>
      <c r="AA1603" s="313"/>
      <c r="AB1603">
        <v>3878</v>
      </c>
      <c r="AC1603" t="s">
        <v>2861</v>
      </c>
      <c r="AD1603" s="313" t="s">
        <v>5645</v>
      </c>
    </row>
    <row r="1604" spans="1:30">
      <c r="B1604" s="27"/>
      <c r="C1604" s="267" t="s">
        <v>2392</v>
      </c>
      <c r="D1604" s="267" t="s">
        <v>301</v>
      </c>
      <c r="E1604" s="313">
        <v>13</v>
      </c>
      <c r="F1604" s="313">
        <v>9.84375</v>
      </c>
      <c r="G1604" s="313">
        <v>2.5</v>
      </c>
      <c r="H1604" s="313">
        <v>18</v>
      </c>
      <c r="I1604" s="313">
        <v>14.84375</v>
      </c>
      <c r="J1604" s="273" t="s">
        <v>318</v>
      </c>
      <c r="K1604" s="313">
        <v>36.299300000000002</v>
      </c>
      <c r="L1604" s="313">
        <v>28.0105</v>
      </c>
      <c r="M1604" s="313">
        <v>4</v>
      </c>
      <c r="N1604" s="313">
        <v>3749</v>
      </c>
      <c r="O1604" s="273" t="s">
        <v>269</v>
      </c>
      <c r="P1604">
        <v>43493</v>
      </c>
      <c r="Q1604" s="289" t="s">
        <v>2394</v>
      </c>
      <c r="R1604" s="313"/>
      <c r="S1604" s="267"/>
      <c r="T1604" s="307"/>
      <c r="U1604"/>
      <c r="V1604"/>
      <c r="W1604"/>
      <c r="X1604"/>
      <c r="Y1604" s="275" t="s">
        <v>2202</v>
      </c>
      <c r="AA1604" s="313" t="s">
        <v>269</v>
      </c>
      <c r="AD1604" s="313"/>
    </row>
    <row r="1605" spans="1:30">
      <c r="B1605" s="26"/>
      <c r="C1605" s="63" t="s">
        <v>2559</v>
      </c>
      <c r="D1605" s="63" t="s">
        <v>306</v>
      </c>
      <c r="E1605" s="313">
        <v>9.125</v>
      </c>
      <c r="F1605" s="313">
        <v>9.125</v>
      </c>
      <c r="G1605" s="313">
        <v>2</v>
      </c>
      <c r="H1605" s="313">
        <v>13.125</v>
      </c>
      <c r="I1605" s="313">
        <v>13.125</v>
      </c>
      <c r="J1605" s="41"/>
      <c r="K1605" s="313"/>
      <c r="L1605" s="313"/>
      <c r="M1605" s="313"/>
      <c r="N1605" s="313">
        <v>3879</v>
      </c>
      <c r="O1605" s="41"/>
      <c r="P1605"/>
      <c r="Q1605" s="285"/>
      <c r="R1605" s="313"/>
      <c r="S1605" s="63"/>
      <c r="T1605" s="303"/>
      <c r="U1605"/>
      <c r="V1605"/>
      <c r="W1605"/>
      <c r="X1605"/>
      <c r="Y1605" s="275"/>
      <c r="AA1605" s="313"/>
      <c r="AB1605">
        <v>3879</v>
      </c>
      <c r="AC1605" t="s">
        <v>2861</v>
      </c>
      <c r="AD1605" s="313" t="s">
        <v>5645</v>
      </c>
    </row>
    <row r="1606" spans="1:30">
      <c r="B1606" s="26"/>
      <c r="C1606" s="64" t="s">
        <v>2560</v>
      </c>
      <c r="D1606" s="64" t="s">
        <v>301</v>
      </c>
      <c r="E1606" s="313">
        <v>9</v>
      </c>
      <c r="F1606" s="313">
        <v>9</v>
      </c>
      <c r="G1606" s="313">
        <v>3.75</v>
      </c>
      <c r="H1606" s="313">
        <v>16.5</v>
      </c>
      <c r="I1606" s="313">
        <v>16.5</v>
      </c>
      <c r="J1606" s="47"/>
      <c r="K1606" s="313"/>
      <c r="L1606" s="313"/>
      <c r="M1606" s="313"/>
      <c r="N1606" s="313">
        <v>3879</v>
      </c>
      <c r="O1606" s="47"/>
      <c r="P1606"/>
      <c r="Q1606" s="286"/>
      <c r="R1606" s="313"/>
      <c r="S1606" s="64"/>
      <c r="T1606" s="302"/>
      <c r="U1606"/>
      <c r="V1606"/>
      <c r="W1606"/>
      <c r="X1606"/>
      <c r="Y1606" s="275"/>
      <c r="AA1606" s="313"/>
      <c r="AB1606">
        <v>3879</v>
      </c>
      <c r="AC1606" t="s">
        <v>2861</v>
      </c>
      <c r="AD1606" s="313" t="s">
        <v>5645</v>
      </c>
    </row>
    <row r="1607" spans="1:30">
      <c r="B1607" s="26"/>
      <c r="C1607" s="267" t="s">
        <v>2397</v>
      </c>
      <c r="D1607" s="267" t="s">
        <v>306</v>
      </c>
      <c r="E1607" s="313">
        <v>20.475000000000001</v>
      </c>
      <c r="F1607" s="313">
        <v>14.845000000000001</v>
      </c>
      <c r="G1607" s="313">
        <v>1.524</v>
      </c>
      <c r="H1607" s="313">
        <v>23.523000000000003</v>
      </c>
      <c r="I1607" s="313">
        <v>17.893000000000001</v>
      </c>
      <c r="J1607" s="273" t="s">
        <v>302</v>
      </c>
      <c r="K1607" s="313">
        <v>47.043999999999997</v>
      </c>
      <c r="L1607" s="313">
        <v>17.891999999999999</v>
      </c>
      <c r="M1607" s="313">
        <v>2</v>
      </c>
      <c r="N1607" s="313">
        <v>3750</v>
      </c>
      <c r="O1607" s="273" t="s">
        <v>269</v>
      </c>
      <c r="P1607">
        <v>43493</v>
      </c>
      <c r="Q1607" s="289" t="s">
        <v>2421</v>
      </c>
      <c r="R1607" s="313"/>
      <c r="S1607" s="267"/>
      <c r="T1607" s="307"/>
      <c r="U1607"/>
      <c r="V1607"/>
      <c r="W1607"/>
      <c r="X1607"/>
      <c r="Y1607" s="275" t="s">
        <v>2202</v>
      </c>
      <c r="AA1607" s="313" t="s">
        <v>269</v>
      </c>
      <c r="AD1607" s="313"/>
    </row>
    <row r="1608" spans="1:30">
      <c r="B1608" s="26"/>
      <c r="C1608" s="267" t="s">
        <v>2398</v>
      </c>
      <c r="D1608" s="267" t="s">
        <v>301</v>
      </c>
      <c r="E1608" s="313">
        <v>20.276</v>
      </c>
      <c r="F1608" s="313">
        <v>14.646000000000001</v>
      </c>
      <c r="G1608" s="313">
        <v>6.7329999999999997</v>
      </c>
      <c r="H1608" s="313">
        <v>33.741999999999997</v>
      </c>
      <c r="I1608" s="313">
        <v>28.112000000000002</v>
      </c>
      <c r="J1608" s="273" t="s">
        <v>302</v>
      </c>
      <c r="K1608" s="313">
        <v>33.741</v>
      </c>
      <c r="L1608" s="313">
        <v>28.11</v>
      </c>
      <c r="M1608" s="313">
        <v>1</v>
      </c>
      <c r="N1608" s="313">
        <v>3750</v>
      </c>
      <c r="O1608" s="273" t="s">
        <v>269</v>
      </c>
      <c r="P1608">
        <v>43493</v>
      </c>
      <c r="Q1608" s="289" t="s">
        <v>2421</v>
      </c>
      <c r="R1608" s="313"/>
      <c r="S1608" s="267"/>
      <c r="T1608" s="307"/>
      <c r="U1608"/>
      <c r="V1608"/>
      <c r="W1608"/>
      <c r="X1608"/>
      <c r="Y1608" s="275" t="s">
        <v>2202</v>
      </c>
      <c r="AA1608" s="313" t="s">
        <v>269</v>
      </c>
      <c r="AD1608" s="313"/>
    </row>
    <row r="1609" spans="1:30">
      <c r="B1609" s="26"/>
      <c r="C1609" s="63" t="s">
        <v>2572</v>
      </c>
      <c r="D1609" s="63" t="s">
        <v>2035</v>
      </c>
      <c r="E1609" s="313">
        <v>2.75</v>
      </c>
      <c r="F1609" s="313">
        <v>2.75</v>
      </c>
      <c r="G1609" s="313">
        <v>1.5</v>
      </c>
      <c r="H1609" s="313">
        <v>5.75</v>
      </c>
      <c r="I1609" s="313">
        <v>5.75</v>
      </c>
      <c r="J1609" s="41"/>
      <c r="K1609" s="313"/>
      <c r="L1609" s="313"/>
      <c r="M1609" s="313"/>
      <c r="N1609" s="313">
        <v>3880</v>
      </c>
      <c r="O1609" s="41"/>
      <c r="P1609"/>
      <c r="Q1609" s="285"/>
      <c r="R1609" s="313"/>
      <c r="S1609" s="63"/>
      <c r="T1609" s="303"/>
      <c r="U1609"/>
      <c r="V1609"/>
      <c r="W1609"/>
      <c r="X1609"/>
      <c r="Y1609" s="275"/>
      <c r="AA1609" s="313"/>
      <c r="AB1609">
        <v>3880</v>
      </c>
      <c r="AC1609" t="s">
        <v>2861</v>
      </c>
      <c r="AD1609" s="313" t="s">
        <v>5645</v>
      </c>
    </row>
    <row r="1610" spans="1:30">
      <c r="B1610" s="26"/>
      <c r="C1610" s="64" t="s">
        <v>2561</v>
      </c>
      <c r="D1610" s="64" t="s">
        <v>306</v>
      </c>
      <c r="E1610" s="313">
        <v>2.125</v>
      </c>
      <c r="F1610" s="313">
        <v>1.875</v>
      </c>
      <c r="G1610" s="313">
        <v>0.75</v>
      </c>
      <c r="H1610" s="313">
        <v>3.625</v>
      </c>
      <c r="I1610" s="313">
        <v>3.375</v>
      </c>
      <c r="J1610" s="47"/>
      <c r="K1610" s="313"/>
      <c r="L1610" s="313"/>
      <c r="M1610" s="313"/>
      <c r="N1610" s="313">
        <v>3881</v>
      </c>
      <c r="O1610" s="47"/>
      <c r="P1610"/>
      <c r="Q1610" s="286"/>
      <c r="R1610" s="313"/>
      <c r="S1610" s="64"/>
      <c r="T1610" s="302"/>
      <c r="U1610"/>
      <c r="V1610"/>
      <c r="W1610"/>
      <c r="X1610"/>
      <c r="Y1610" s="275"/>
      <c r="AA1610" s="313"/>
      <c r="AB1610">
        <v>3881</v>
      </c>
      <c r="AC1610" t="s">
        <v>2861</v>
      </c>
      <c r="AD1610" s="313" t="s">
        <v>5645</v>
      </c>
    </row>
    <row r="1611" spans="1:30">
      <c r="B1611" s="26"/>
      <c r="C1611" s="267" t="s">
        <v>2564</v>
      </c>
      <c r="D1611" s="267" t="s">
        <v>301</v>
      </c>
      <c r="E1611" s="313">
        <v>2</v>
      </c>
      <c r="F1611" s="313">
        <v>1.75</v>
      </c>
      <c r="G1611" s="313">
        <v>1.625</v>
      </c>
      <c r="H1611" s="313">
        <v>5.25</v>
      </c>
      <c r="I1611" s="313">
        <v>5</v>
      </c>
      <c r="J1611" s="273"/>
      <c r="K1611" s="313"/>
      <c r="L1611" s="313"/>
      <c r="M1611" s="313"/>
      <c r="N1611" s="313">
        <v>3881</v>
      </c>
      <c r="O1611" s="273"/>
      <c r="P1611"/>
      <c r="Q1611" s="289"/>
      <c r="R1611" s="313"/>
      <c r="S1611" s="267"/>
      <c r="T1611" s="307"/>
      <c r="U1611"/>
      <c r="V1611"/>
      <c r="W1611"/>
      <c r="X1611"/>
      <c r="Y1611" s="275"/>
      <c r="AA1611" s="313"/>
      <c r="AB1611">
        <v>3881</v>
      </c>
      <c r="AC1611" t="s">
        <v>2861</v>
      </c>
      <c r="AD1611" s="313" t="s">
        <v>5645</v>
      </c>
    </row>
    <row r="1612" spans="1:30">
      <c r="B1612" s="26"/>
      <c r="C1612" s="64" t="s">
        <v>2399</v>
      </c>
      <c r="D1612" s="64" t="s">
        <v>2025</v>
      </c>
      <c r="E1612" s="313">
        <v>22.244</v>
      </c>
      <c r="F1612" s="313">
        <v>13.15</v>
      </c>
      <c r="G1612" s="313">
        <v>1.524</v>
      </c>
      <c r="H1612" s="313">
        <v>25.292000000000002</v>
      </c>
      <c r="I1612" s="313">
        <v>16.198</v>
      </c>
      <c r="J1612" s="47" t="s">
        <v>302</v>
      </c>
      <c r="K1612" s="313">
        <v>25.291</v>
      </c>
      <c r="L1612" s="313">
        <v>32.393999999999998</v>
      </c>
      <c r="M1612" s="313">
        <v>2</v>
      </c>
      <c r="N1612" s="313">
        <v>3751</v>
      </c>
      <c r="O1612" s="47" t="s">
        <v>269</v>
      </c>
      <c r="P1612">
        <v>43493</v>
      </c>
      <c r="Q1612" s="286" t="s">
        <v>2422</v>
      </c>
      <c r="R1612" s="313"/>
      <c r="S1612" s="64"/>
      <c r="T1612" s="302"/>
      <c r="U1612"/>
      <c r="V1612"/>
      <c r="W1612"/>
      <c r="X1612"/>
      <c r="Y1612" s="275" t="s">
        <v>2202</v>
      </c>
      <c r="AA1612" s="313" t="s">
        <v>269</v>
      </c>
      <c r="AD1612" s="313"/>
    </row>
    <row r="1613" spans="1:30">
      <c r="B1613" s="26"/>
      <c r="C1613" s="63" t="s">
        <v>2400</v>
      </c>
      <c r="D1613" s="63" t="s">
        <v>301</v>
      </c>
      <c r="E1613" s="313">
        <v>22.007999999999999</v>
      </c>
      <c r="F1613" s="313">
        <v>12.952999999999999</v>
      </c>
      <c r="G1613" s="313">
        <v>4.548</v>
      </c>
      <c r="H1613" s="313">
        <v>31.103999999999999</v>
      </c>
      <c r="I1613" s="313">
        <v>22.048999999999999</v>
      </c>
      <c r="J1613" s="41" t="s">
        <v>302</v>
      </c>
      <c r="K1613" s="313">
        <v>31.103000000000002</v>
      </c>
      <c r="L1613" s="313">
        <v>22.047000000000001</v>
      </c>
      <c r="M1613" s="313">
        <v>1</v>
      </c>
      <c r="N1613" s="313">
        <v>3751</v>
      </c>
      <c r="O1613" s="41" t="s">
        <v>269</v>
      </c>
      <c r="P1613">
        <v>43493</v>
      </c>
      <c r="Q1613" s="285" t="s">
        <v>2422</v>
      </c>
      <c r="R1613" s="313"/>
      <c r="S1613" s="63"/>
      <c r="T1613" s="303"/>
      <c r="U1613"/>
      <c r="V1613"/>
      <c r="W1613"/>
      <c r="X1613"/>
      <c r="Y1613" s="275" t="s">
        <v>2202</v>
      </c>
      <c r="AA1613" s="313" t="s">
        <v>269</v>
      </c>
      <c r="AD1613" s="313"/>
    </row>
    <row r="1614" spans="1:30">
      <c r="B1614" s="26"/>
      <c r="C1614" s="267" t="s">
        <v>2565</v>
      </c>
      <c r="D1614" s="267" t="s">
        <v>301</v>
      </c>
      <c r="E1614" s="313">
        <v>2.5</v>
      </c>
      <c r="F1614" s="313">
        <v>2.25</v>
      </c>
      <c r="G1614" s="313">
        <v>1.3125</v>
      </c>
      <c r="H1614" s="313">
        <v>5.125</v>
      </c>
      <c r="I1614" s="313">
        <v>4.875</v>
      </c>
      <c r="J1614" s="273"/>
      <c r="K1614" s="313"/>
      <c r="L1614" s="313"/>
      <c r="M1614" s="313"/>
      <c r="N1614" s="313">
        <v>3882</v>
      </c>
      <c r="O1614" s="273"/>
      <c r="P1614"/>
      <c r="Q1614" s="289"/>
      <c r="R1614" s="313"/>
      <c r="S1614" s="267"/>
      <c r="T1614" s="307"/>
      <c r="U1614"/>
      <c r="V1614"/>
      <c r="W1614"/>
      <c r="X1614"/>
      <c r="Y1614" s="275"/>
      <c r="AA1614" s="313"/>
      <c r="AB1614">
        <v>3882</v>
      </c>
      <c r="AC1614" t="s">
        <v>2861</v>
      </c>
      <c r="AD1614" s="313" t="s">
        <v>5645</v>
      </c>
    </row>
    <row r="1615" spans="1:30">
      <c r="B1615" s="26"/>
      <c r="C1615" s="63" t="s">
        <v>2562</v>
      </c>
      <c r="D1615" s="63" t="s">
        <v>306</v>
      </c>
      <c r="E1615" s="313">
        <v>2.125</v>
      </c>
      <c r="F1615" s="313">
        <v>1.875</v>
      </c>
      <c r="G1615" s="313">
        <v>0.75</v>
      </c>
      <c r="H1615" s="313">
        <v>3.625</v>
      </c>
      <c r="I1615" s="313">
        <v>3.375</v>
      </c>
      <c r="J1615" s="41"/>
      <c r="K1615" s="313"/>
      <c r="L1615" s="313"/>
      <c r="M1615" s="313"/>
      <c r="N1615" s="313">
        <v>3883</v>
      </c>
      <c r="O1615" s="41"/>
      <c r="P1615"/>
      <c r="Q1615" s="285"/>
      <c r="R1615" s="313"/>
      <c r="S1615" s="63"/>
      <c r="T1615" s="303"/>
      <c r="U1615"/>
      <c r="V1615"/>
      <c r="W1615"/>
      <c r="X1615"/>
      <c r="Y1615" s="275"/>
      <c r="AA1615" s="313"/>
      <c r="AB1615">
        <v>3883</v>
      </c>
      <c r="AC1615" t="s">
        <v>2861</v>
      </c>
      <c r="AD1615" s="313" t="s">
        <v>5645</v>
      </c>
    </row>
    <row r="1616" spans="1:30">
      <c r="B1616" s="26"/>
      <c r="C1616" s="64" t="s">
        <v>2566</v>
      </c>
      <c r="D1616" s="64" t="s">
        <v>301</v>
      </c>
      <c r="E1616" s="313">
        <v>2</v>
      </c>
      <c r="F1616" s="313">
        <v>1.75</v>
      </c>
      <c r="G1616" s="313">
        <v>1.25</v>
      </c>
      <c r="H1616" s="313">
        <v>4.5</v>
      </c>
      <c r="I1616" s="313">
        <v>4.25</v>
      </c>
      <c r="J1616" s="47"/>
      <c r="K1616" s="313"/>
      <c r="L1616" s="313"/>
      <c r="M1616" s="313"/>
      <c r="N1616" s="313">
        <v>3883</v>
      </c>
      <c r="O1616" s="47"/>
      <c r="P1616"/>
      <c r="Q1616" s="286"/>
      <c r="R1616" s="313"/>
      <c r="S1616" s="64"/>
      <c r="T1616" s="302"/>
      <c r="U1616"/>
      <c r="V1616"/>
      <c r="W1616"/>
      <c r="X1616"/>
      <c r="Y1616" s="275"/>
      <c r="AA1616" s="313"/>
      <c r="AB1616">
        <v>3883</v>
      </c>
      <c r="AC1616" t="s">
        <v>2861</v>
      </c>
      <c r="AD1616" s="313" t="s">
        <v>5645</v>
      </c>
    </row>
    <row r="1617" spans="2:30">
      <c r="B1617" s="27"/>
      <c r="C1617" s="267" t="s">
        <v>2563</v>
      </c>
      <c r="D1617" s="267" t="s">
        <v>306</v>
      </c>
      <c r="E1617" s="313">
        <v>2.3125</v>
      </c>
      <c r="F1617" s="313">
        <v>1.6875</v>
      </c>
      <c r="G1617" s="313">
        <v>0.75</v>
      </c>
      <c r="H1617" s="313">
        <v>3.8125</v>
      </c>
      <c r="I1617" s="313">
        <v>3.1875</v>
      </c>
      <c r="J1617" s="273"/>
      <c r="K1617" s="313"/>
      <c r="L1617" s="313"/>
      <c r="M1617" s="313"/>
      <c r="N1617" s="313">
        <v>3884</v>
      </c>
      <c r="O1617" s="273"/>
      <c r="P1617"/>
      <c r="Q1617" s="289"/>
      <c r="R1617" s="313"/>
      <c r="S1617" s="267"/>
      <c r="T1617" s="307"/>
      <c r="U1617"/>
      <c r="V1617"/>
      <c r="W1617"/>
      <c r="X1617"/>
      <c r="Y1617" s="275"/>
      <c r="AA1617" s="313"/>
      <c r="AB1617">
        <v>3884</v>
      </c>
      <c r="AC1617" t="s">
        <v>5283</v>
      </c>
      <c r="AD1617" s="313" t="s">
        <v>5672</v>
      </c>
    </row>
    <row r="1618" spans="2:30">
      <c r="B1618" s="26"/>
      <c r="C1618" s="64" t="s">
        <v>2567</v>
      </c>
      <c r="D1618" s="64" t="s">
        <v>301</v>
      </c>
      <c r="E1618" s="313">
        <v>2.1875</v>
      </c>
      <c r="F1618" s="313">
        <v>1.5625</v>
      </c>
      <c r="G1618" s="313">
        <v>0.875</v>
      </c>
      <c r="H1618" s="313">
        <v>3.9375</v>
      </c>
      <c r="I1618" s="313">
        <v>3.3125</v>
      </c>
      <c r="J1618" s="47"/>
      <c r="K1618" s="313"/>
      <c r="L1618" s="313"/>
      <c r="M1618" s="313"/>
      <c r="N1618" s="313">
        <v>3884</v>
      </c>
      <c r="O1618" s="47"/>
      <c r="P1618"/>
      <c r="Q1618" s="286"/>
      <c r="R1618" s="313"/>
      <c r="S1618" s="64"/>
      <c r="T1618" s="302"/>
      <c r="U1618"/>
      <c r="V1618"/>
      <c r="W1618"/>
      <c r="X1618"/>
      <c r="Y1618" s="275"/>
      <c r="AA1618" s="313"/>
      <c r="AB1618">
        <v>3884</v>
      </c>
      <c r="AC1618" t="s">
        <v>5283</v>
      </c>
      <c r="AD1618" s="313" t="s">
        <v>5672</v>
      </c>
    </row>
    <row r="1619" spans="2:30">
      <c r="B1619" s="26"/>
      <c r="C1619" s="63" t="s">
        <v>2619</v>
      </c>
      <c r="D1619" s="63" t="s">
        <v>306</v>
      </c>
      <c r="E1619" s="313">
        <v>15.625</v>
      </c>
      <c r="F1619" s="313">
        <v>9.1562999999999999</v>
      </c>
      <c r="G1619" s="313">
        <v>0.90629999999999999</v>
      </c>
      <c r="H1619" s="313">
        <v>17.4376</v>
      </c>
      <c r="I1619" s="313">
        <v>10.9689</v>
      </c>
      <c r="J1619" s="41" t="s">
        <v>302</v>
      </c>
      <c r="K1619" s="313">
        <v>34.875</v>
      </c>
      <c r="L1619" s="313">
        <v>21.937999999999999</v>
      </c>
      <c r="M1619" s="313">
        <v>4</v>
      </c>
      <c r="N1619" s="313">
        <v>3885</v>
      </c>
      <c r="O1619" s="41" t="s">
        <v>269</v>
      </c>
      <c r="P1619">
        <v>44743</v>
      </c>
      <c r="Q1619" s="285"/>
      <c r="R1619" s="313"/>
      <c r="S1619" s="63"/>
      <c r="T1619" s="303"/>
      <c r="U1619"/>
      <c r="V1619"/>
      <c r="W1619"/>
      <c r="X1619"/>
      <c r="Y1619" s="275" t="s">
        <v>2202</v>
      </c>
      <c r="AA1619" s="313" t="s">
        <v>269</v>
      </c>
      <c r="AB1619">
        <v>3885</v>
      </c>
      <c r="AC1619" t="s">
        <v>4132</v>
      </c>
      <c r="AD1619" s="313" t="s">
        <v>5661</v>
      </c>
    </row>
    <row r="1620" spans="2:30">
      <c r="B1620" s="26"/>
      <c r="C1620" s="267" t="s">
        <v>2614</v>
      </c>
      <c r="D1620" s="267" t="s">
        <v>301</v>
      </c>
      <c r="E1620" s="313">
        <v>15.4375</v>
      </c>
      <c r="F1620" s="313">
        <v>9</v>
      </c>
      <c r="G1620" s="313">
        <v>0.96875</v>
      </c>
      <c r="H1620" s="313">
        <v>17.375</v>
      </c>
      <c r="I1620" s="313">
        <v>10.9375</v>
      </c>
      <c r="J1620" s="273" t="s">
        <v>302</v>
      </c>
      <c r="K1620" s="313">
        <v>34.75</v>
      </c>
      <c r="L1620" s="313">
        <v>21.875</v>
      </c>
      <c r="M1620" s="313">
        <v>4</v>
      </c>
      <c r="N1620" s="313">
        <v>3885</v>
      </c>
      <c r="O1620" s="273" t="s">
        <v>2761</v>
      </c>
      <c r="P1620">
        <v>44743</v>
      </c>
      <c r="Q1620" s="289"/>
      <c r="R1620" s="313"/>
      <c r="S1620" s="267"/>
      <c r="T1620" s="307"/>
      <c r="U1620"/>
      <c r="V1620"/>
      <c r="W1620"/>
      <c r="X1620"/>
      <c r="Y1620" s="275" t="s">
        <v>2761</v>
      </c>
      <c r="AA1620" s="313" t="s">
        <v>1351</v>
      </c>
      <c r="AB1620">
        <v>3885</v>
      </c>
      <c r="AC1620" t="s">
        <v>4132</v>
      </c>
      <c r="AD1620" s="313" t="s">
        <v>5661</v>
      </c>
    </row>
    <row r="1621" spans="2:30">
      <c r="B1621" s="26"/>
      <c r="C1621" s="267" t="s">
        <v>2613</v>
      </c>
      <c r="D1621" s="267" t="s">
        <v>1742</v>
      </c>
      <c r="E1621" s="313">
        <v>11.5</v>
      </c>
      <c r="F1621" s="313">
        <v>8.875</v>
      </c>
      <c r="G1621" s="313">
        <v>0.5</v>
      </c>
      <c r="H1621" s="313">
        <v>12.5</v>
      </c>
      <c r="I1621" s="313">
        <v>9.875</v>
      </c>
      <c r="J1621" s="273" t="s">
        <v>302</v>
      </c>
      <c r="K1621" s="313">
        <v>25</v>
      </c>
      <c r="L1621" s="313">
        <v>29.625</v>
      </c>
      <c r="M1621" s="313">
        <v>6</v>
      </c>
      <c r="N1621" s="313">
        <v>3885</v>
      </c>
      <c r="O1621" s="273"/>
      <c r="P1621">
        <v>44743</v>
      </c>
      <c r="Q1621" s="289"/>
      <c r="R1621" s="313"/>
      <c r="S1621" s="267"/>
      <c r="T1621" s="307"/>
      <c r="U1621"/>
      <c r="V1621"/>
      <c r="W1621"/>
      <c r="X1621"/>
      <c r="Y1621" s="275"/>
      <c r="AA1621" s="313"/>
      <c r="AB1621">
        <v>3885</v>
      </c>
      <c r="AC1621" t="s">
        <v>4132</v>
      </c>
      <c r="AD1621" s="313" t="s">
        <v>5661</v>
      </c>
    </row>
    <row r="1622" spans="2:30">
      <c r="B1622" s="26"/>
      <c r="C1622" s="267" t="s">
        <v>2573</v>
      </c>
      <c r="D1622" s="267" t="s">
        <v>2035</v>
      </c>
      <c r="E1622" s="313">
        <v>8.75</v>
      </c>
      <c r="F1622" s="313">
        <v>4.375</v>
      </c>
      <c r="G1622" s="313">
        <v>2.9375</v>
      </c>
      <c r="H1622" s="313"/>
      <c r="I1622" s="313"/>
      <c r="J1622" s="273"/>
      <c r="K1622" s="313"/>
      <c r="L1622" s="313"/>
      <c r="M1622" s="313"/>
      <c r="N1622" s="313">
        <v>3886</v>
      </c>
      <c r="O1622" s="273"/>
      <c r="P1622"/>
      <c r="Q1622" s="289"/>
      <c r="R1622" s="313"/>
      <c r="S1622" s="267"/>
      <c r="T1622" s="307"/>
      <c r="U1622"/>
      <c r="V1622"/>
      <c r="W1622"/>
      <c r="X1622"/>
      <c r="Y1622" s="275"/>
      <c r="AA1622" s="313"/>
      <c r="AB1622">
        <v>3886</v>
      </c>
      <c r="AC1622" t="s">
        <v>5291</v>
      </c>
      <c r="AD1622" s="313" t="s">
        <v>5291</v>
      </c>
    </row>
    <row r="1623" spans="2:30">
      <c r="B1623" s="26"/>
      <c r="C1623" s="267" t="s">
        <v>2568</v>
      </c>
      <c r="D1623" s="267" t="s">
        <v>306</v>
      </c>
      <c r="E1623" s="313">
        <v>10.125</v>
      </c>
      <c r="F1623" s="313">
        <v>5.125</v>
      </c>
      <c r="G1623" s="313">
        <v>2.75</v>
      </c>
      <c r="H1623" s="313"/>
      <c r="I1623" s="313"/>
      <c r="J1623" s="273"/>
      <c r="K1623" s="313"/>
      <c r="L1623" s="313"/>
      <c r="M1623" s="313"/>
      <c r="N1623" s="313">
        <v>3888</v>
      </c>
      <c r="O1623" s="273"/>
      <c r="P1623"/>
      <c r="Q1623" s="289"/>
      <c r="R1623" s="313"/>
      <c r="S1623" s="267"/>
      <c r="T1623" s="307"/>
      <c r="U1623"/>
      <c r="V1623"/>
      <c r="W1623"/>
      <c r="X1623"/>
      <c r="Y1623" s="275"/>
      <c r="AA1623" s="313"/>
      <c r="AB1623">
        <v>3888</v>
      </c>
      <c r="AC1623" t="s">
        <v>5296</v>
      </c>
      <c r="AD1623" s="313" t="s">
        <v>5296</v>
      </c>
    </row>
    <row r="1624" spans="2:30">
      <c r="B1624" s="26"/>
      <c r="C1624" s="267" t="s">
        <v>2574</v>
      </c>
      <c r="D1624" s="267" t="s">
        <v>301</v>
      </c>
      <c r="E1624" s="313">
        <v>10</v>
      </c>
      <c r="F1624" s="313">
        <v>5</v>
      </c>
      <c r="G1624" s="313">
        <v>2.75</v>
      </c>
      <c r="H1624" s="313"/>
      <c r="I1624" s="313"/>
      <c r="J1624" s="273"/>
      <c r="K1624" s="313"/>
      <c r="L1624" s="313"/>
      <c r="M1624" s="313"/>
      <c r="N1624" s="313">
        <v>3888</v>
      </c>
      <c r="O1624" s="273"/>
      <c r="P1624"/>
      <c r="Q1624" s="289"/>
      <c r="R1624" s="313"/>
      <c r="S1624" s="267"/>
      <c r="T1624" s="307"/>
      <c r="U1624"/>
      <c r="V1624"/>
      <c r="W1624"/>
      <c r="X1624"/>
      <c r="Y1624" s="275"/>
      <c r="AA1624" s="313"/>
      <c r="AB1624">
        <v>3888</v>
      </c>
      <c r="AC1624" t="s">
        <v>5296</v>
      </c>
      <c r="AD1624" s="313" t="s">
        <v>5296</v>
      </c>
    </row>
    <row r="1625" spans="2:30">
      <c r="B1625" s="26"/>
      <c r="C1625" s="267" t="s">
        <v>2569</v>
      </c>
      <c r="D1625" s="267" t="s">
        <v>306</v>
      </c>
      <c r="E1625" s="313">
        <v>10.125</v>
      </c>
      <c r="F1625" s="313">
        <v>5.125</v>
      </c>
      <c r="G1625" s="313">
        <v>2.625</v>
      </c>
      <c r="H1625" s="313"/>
      <c r="I1625" s="313"/>
      <c r="J1625" s="273"/>
      <c r="K1625" s="313"/>
      <c r="L1625" s="313"/>
      <c r="M1625" s="313"/>
      <c r="N1625" s="313">
        <v>3889</v>
      </c>
      <c r="O1625" s="273"/>
      <c r="P1625"/>
      <c r="Q1625" s="289"/>
      <c r="R1625" s="313"/>
      <c r="S1625" s="267"/>
      <c r="T1625" s="307"/>
      <c r="U1625"/>
      <c r="V1625"/>
      <c r="W1625"/>
      <c r="X1625"/>
      <c r="Y1625" s="275"/>
      <c r="AA1625" s="313"/>
      <c r="AB1625">
        <v>3889</v>
      </c>
      <c r="AC1625" t="s">
        <v>5296</v>
      </c>
      <c r="AD1625" s="313" t="s">
        <v>5296</v>
      </c>
    </row>
    <row r="1626" spans="2:30">
      <c r="B1626" s="26"/>
      <c r="C1626" s="267" t="s">
        <v>2575</v>
      </c>
      <c r="D1626" s="267" t="s">
        <v>301</v>
      </c>
      <c r="E1626" s="313">
        <v>10</v>
      </c>
      <c r="F1626" s="313">
        <v>5</v>
      </c>
      <c r="G1626" s="313">
        <v>2.75</v>
      </c>
      <c r="H1626" s="313"/>
      <c r="I1626" s="313"/>
      <c r="J1626" s="273"/>
      <c r="K1626" s="313"/>
      <c r="L1626" s="313"/>
      <c r="M1626" s="313"/>
      <c r="N1626" s="313">
        <v>3889</v>
      </c>
      <c r="O1626" s="273"/>
      <c r="P1626"/>
      <c r="Q1626" s="289"/>
      <c r="R1626" s="313"/>
      <c r="S1626" s="267"/>
      <c r="T1626" s="307"/>
      <c r="U1626"/>
      <c r="V1626"/>
      <c r="W1626"/>
      <c r="X1626"/>
      <c r="Y1626" s="275"/>
      <c r="AA1626" s="313"/>
      <c r="AB1626">
        <v>3889</v>
      </c>
      <c r="AC1626" t="s">
        <v>5296</v>
      </c>
      <c r="AD1626" s="313" t="s">
        <v>5296</v>
      </c>
    </row>
    <row r="1627" spans="2:30">
      <c r="B1627" s="26"/>
      <c r="C1627" s="267" t="s">
        <v>2796</v>
      </c>
      <c r="D1627" s="267" t="s">
        <v>301</v>
      </c>
      <c r="E1627" s="313">
        <v>7.75</v>
      </c>
      <c r="F1627" s="313">
        <v>5.75</v>
      </c>
      <c r="G1627" s="313">
        <v>3.875</v>
      </c>
      <c r="H1627" s="313">
        <v>15.5</v>
      </c>
      <c r="I1627" s="313">
        <v>13.5</v>
      </c>
      <c r="J1627" s="273" t="s">
        <v>318</v>
      </c>
      <c r="K1627" s="313">
        <v>25.42</v>
      </c>
      <c r="L1627" s="313">
        <v>13.5</v>
      </c>
      <c r="M1627" s="313">
        <v>2</v>
      </c>
      <c r="N1627" s="313">
        <v>3773</v>
      </c>
      <c r="O1627" s="273" t="s">
        <v>1351</v>
      </c>
      <c r="P1627"/>
      <c r="Q1627" s="289"/>
      <c r="R1627" s="313"/>
      <c r="S1627" s="267"/>
      <c r="T1627" s="307"/>
      <c r="U1627"/>
      <c r="V1627"/>
      <c r="W1627"/>
      <c r="X1627"/>
      <c r="Y1627" s="275" t="s">
        <v>1351</v>
      </c>
      <c r="AA1627" s="313" t="s">
        <v>1351</v>
      </c>
      <c r="AD1627" s="313"/>
    </row>
    <row r="1628" spans="2:30">
      <c r="B1628" s="26"/>
      <c r="C1628" s="63" t="s">
        <v>2570</v>
      </c>
      <c r="D1628" s="63" t="s">
        <v>306</v>
      </c>
      <c r="E1628" s="313">
        <v>12.125</v>
      </c>
      <c r="F1628" s="313">
        <v>12.125</v>
      </c>
      <c r="G1628" s="313">
        <v>1.5</v>
      </c>
      <c r="H1628" s="313"/>
      <c r="I1628" s="313"/>
      <c r="J1628" s="41"/>
      <c r="K1628" s="313"/>
      <c r="L1628" s="313"/>
      <c r="M1628" s="313"/>
      <c r="N1628" s="313">
        <v>3890</v>
      </c>
      <c r="O1628" s="41"/>
      <c r="P1628"/>
      <c r="Q1628" s="285"/>
      <c r="R1628" s="313"/>
      <c r="S1628" s="63"/>
      <c r="T1628" s="303"/>
      <c r="U1628"/>
      <c r="V1628"/>
      <c r="W1628"/>
      <c r="X1628"/>
      <c r="Y1628" s="275"/>
      <c r="AA1628" s="313"/>
      <c r="AB1628">
        <v>3890</v>
      </c>
      <c r="AC1628" t="s">
        <v>5149</v>
      </c>
      <c r="AD1628" s="313" t="s">
        <v>5670</v>
      </c>
    </row>
    <row r="1629" spans="2:30">
      <c r="B1629" s="26"/>
      <c r="C1629" s="64" t="s">
        <v>2576</v>
      </c>
      <c r="D1629" s="64" t="s">
        <v>301</v>
      </c>
      <c r="E1629" s="313">
        <v>12</v>
      </c>
      <c r="F1629" s="313">
        <v>12</v>
      </c>
      <c r="G1629" s="313">
        <v>4</v>
      </c>
      <c r="H1629" s="313"/>
      <c r="I1629" s="313"/>
      <c r="J1629" s="47"/>
      <c r="K1629" s="313"/>
      <c r="L1629" s="313"/>
      <c r="M1629" s="313"/>
      <c r="N1629" s="313">
        <v>3890</v>
      </c>
      <c r="O1629" s="47"/>
      <c r="P1629"/>
      <c r="Q1629" s="286"/>
      <c r="R1629" s="313"/>
      <c r="S1629" s="64"/>
      <c r="T1629" s="302"/>
      <c r="U1629"/>
      <c r="V1629"/>
      <c r="W1629"/>
      <c r="X1629"/>
      <c r="Y1629" s="275"/>
      <c r="AA1629" s="313"/>
      <c r="AB1629">
        <v>3890</v>
      </c>
      <c r="AC1629" t="s">
        <v>5149</v>
      </c>
      <c r="AD1629" s="313" t="s">
        <v>5670</v>
      </c>
    </row>
    <row r="1630" spans="2:30">
      <c r="B1630" s="26"/>
      <c r="C1630" s="267" t="s">
        <v>2578</v>
      </c>
      <c r="D1630" s="267" t="s">
        <v>306</v>
      </c>
      <c r="E1630" s="313">
        <v>19</v>
      </c>
      <c r="F1630" s="313">
        <v>12</v>
      </c>
      <c r="G1630" s="313">
        <v>6</v>
      </c>
      <c r="H1630" s="313"/>
      <c r="I1630" s="313"/>
      <c r="J1630" s="273"/>
      <c r="K1630" s="313"/>
      <c r="L1630" s="313"/>
      <c r="M1630" s="313"/>
      <c r="N1630" s="313">
        <v>3891</v>
      </c>
      <c r="O1630" s="273"/>
      <c r="P1630"/>
      <c r="Q1630" s="289"/>
      <c r="R1630" s="313"/>
      <c r="S1630" s="267"/>
      <c r="T1630" s="307"/>
      <c r="U1630"/>
      <c r="V1630"/>
      <c r="W1630"/>
      <c r="X1630"/>
      <c r="Y1630" s="275"/>
      <c r="AA1630" s="313"/>
      <c r="AB1630">
        <v>3891</v>
      </c>
      <c r="AC1630" t="s">
        <v>5300</v>
      </c>
      <c r="AD1630" s="313" t="s">
        <v>5300</v>
      </c>
    </row>
    <row r="1631" spans="2:30">
      <c r="B1631" s="29"/>
      <c r="C1631" s="267" t="s">
        <v>2571</v>
      </c>
      <c r="D1631" s="267" t="s">
        <v>306</v>
      </c>
      <c r="E1631" s="313"/>
      <c r="F1631" s="313"/>
      <c r="G1631" s="313">
        <v>1.5</v>
      </c>
      <c r="H1631" s="313"/>
      <c r="I1631" s="313"/>
      <c r="J1631" s="273"/>
      <c r="K1631" s="313"/>
      <c r="L1631" s="313"/>
      <c r="M1631" s="313"/>
      <c r="N1631" s="313">
        <v>3892</v>
      </c>
      <c r="O1631" s="273"/>
      <c r="P1631"/>
      <c r="Q1631" s="289"/>
      <c r="R1631" s="313"/>
      <c r="S1631" s="267"/>
      <c r="T1631" s="307"/>
      <c r="U1631"/>
      <c r="V1631"/>
      <c r="W1631"/>
      <c r="X1631"/>
      <c r="Y1631" s="275"/>
      <c r="AA1631" s="313"/>
      <c r="AB1631">
        <v>3892</v>
      </c>
      <c r="AC1631" t="s">
        <v>5149</v>
      </c>
      <c r="AD1631" s="313" t="s">
        <v>5670</v>
      </c>
    </row>
    <row r="1632" spans="2:30">
      <c r="B1632" s="29"/>
      <c r="C1632" s="63" t="s">
        <v>2579</v>
      </c>
      <c r="D1632" s="63" t="s">
        <v>301</v>
      </c>
      <c r="E1632" s="313">
        <v>12</v>
      </c>
      <c r="F1632" s="313">
        <v>6</v>
      </c>
      <c r="G1632" s="313">
        <v>4</v>
      </c>
      <c r="H1632" s="313"/>
      <c r="I1632" s="313"/>
      <c r="J1632" s="41"/>
      <c r="K1632" s="313"/>
      <c r="L1632" s="313"/>
      <c r="M1632" s="313"/>
      <c r="N1632" s="313">
        <v>3892</v>
      </c>
      <c r="O1632" s="41"/>
      <c r="P1632"/>
      <c r="Q1632" s="285"/>
      <c r="R1632" s="313"/>
      <c r="S1632" s="63"/>
      <c r="T1632" s="303"/>
      <c r="U1632"/>
      <c r="V1632"/>
      <c r="W1632"/>
      <c r="X1632"/>
      <c r="Y1632" s="275"/>
      <c r="AA1632" s="313"/>
      <c r="AB1632">
        <v>3892</v>
      </c>
      <c r="AC1632" t="s">
        <v>5149</v>
      </c>
      <c r="AD1632" s="313" t="s">
        <v>5670</v>
      </c>
    </row>
    <row r="1633" spans="2:30">
      <c r="B1633" s="26"/>
      <c r="C1633" s="267" t="s">
        <v>2699</v>
      </c>
      <c r="D1633" s="267" t="s">
        <v>2025</v>
      </c>
      <c r="E1633" s="313">
        <v>12.8125</v>
      </c>
      <c r="F1633" s="313">
        <v>3.4375</v>
      </c>
      <c r="G1633" s="313">
        <v>2.5</v>
      </c>
      <c r="H1633" s="313">
        <v>17.8125</v>
      </c>
      <c r="I1633" s="313">
        <v>8.4375</v>
      </c>
      <c r="J1633" s="273" t="s">
        <v>302</v>
      </c>
      <c r="K1633" s="313">
        <v>17.8125</v>
      </c>
      <c r="L1633" s="313">
        <v>24.75</v>
      </c>
      <c r="M1633" s="313">
        <v>3</v>
      </c>
      <c r="N1633" s="313">
        <v>3893</v>
      </c>
      <c r="O1633" s="273" t="s">
        <v>2626</v>
      </c>
      <c r="P1633">
        <v>44852</v>
      </c>
      <c r="Q1633" s="289"/>
      <c r="R1633" s="313"/>
      <c r="S1633" s="267"/>
      <c r="T1633" s="307"/>
      <c r="U1633"/>
      <c r="V1633"/>
      <c r="W1633"/>
      <c r="X1633"/>
      <c r="Y1633" s="275" t="s">
        <v>2626</v>
      </c>
      <c r="AA1633" s="313" t="s">
        <v>2754</v>
      </c>
      <c r="AB1633">
        <v>3893</v>
      </c>
      <c r="AC1633" t="s">
        <v>5291</v>
      </c>
      <c r="AD1633" s="313" t="s">
        <v>5291</v>
      </c>
    </row>
    <row r="1634" spans="2:30">
      <c r="B1634" s="26"/>
      <c r="C1634" s="267" t="s">
        <v>2698</v>
      </c>
      <c r="D1634" s="267" t="s">
        <v>2026</v>
      </c>
      <c r="E1634" s="313">
        <v>12.625</v>
      </c>
      <c r="F1634" s="313">
        <v>3.25</v>
      </c>
      <c r="G1634" s="313">
        <v>2.5</v>
      </c>
      <c r="H1634" s="313">
        <v>17</v>
      </c>
      <c r="I1634" s="313">
        <v>8.25</v>
      </c>
      <c r="J1634" s="273" t="s">
        <v>302</v>
      </c>
      <c r="K1634" s="313">
        <v>17.8125</v>
      </c>
      <c r="L1634" s="313">
        <v>25.3125</v>
      </c>
      <c r="M1634" s="313">
        <v>3</v>
      </c>
      <c r="N1634" s="313">
        <v>3893</v>
      </c>
      <c r="O1634" s="273" t="s">
        <v>2626</v>
      </c>
      <c r="P1634">
        <v>44852</v>
      </c>
      <c r="Q1634" s="289"/>
      <c r="R1634" s="313"/>
      <c r="S1634" s="267"/>
      <c r="T1634" s="307"/>
      <c r="U1634"/>
      <c r="V1634"/>
      <c r="W1634"/>
      <c r="X1634"/>
      <c r="Y1634" s="275" t="s">
        <v>2626</v>
      </c>
      <c r="AA1634" s="313" t="s">
        <v>2754</v>
      </c>
      <c r="AB1634">
        <v>3893</v>
      </c>
      <c r="AC1634" t="s">
        <v>5291</v>
      </c>
      <c r="AD1634" s="313" t="s">
        <v>5291</v>
      </c>
    </row>
    <row r="1635" spans="2:30">
      <c r="B1635" s="26"/>
      <c r="C1635" s="256" t="s">
        <v>2682</v>
      </c>
      <c r="D1635" s="256" t="s">
        <v>2026</v>
      </c>
      <c r="E1635" s="313">
        <v>7.75</v>
      </c>
      <c r="F1635" s="313">
        <v>5.75</v>
      </c>
      <c r="G1635" s="313">
        <v>1</v>
      </c>
      <c r="H1635" s="313">
        <v>9.75</v>
      </c>
      <c r="I1635" s="313">
        <v>7.75</v>
      </c>
      <c r="J1635" s="102" t="s">
        <v>302</v>
      </c>
      <c r="K1635" s="313">
        <v>9.75</v>
      </c>
      <c r="L1635" s="313">
        <v>15.5</v>
      </c>
      <c r="M1635" s="313">
        <v>2</v>
      </c>
      <c r="N1635" s="313">
        <v>3895</v>
      </c>
      <c r="O1635" s="102" t="s">
        <v>2739</v>
      </c>
      <c r="P1635">
        <v>44852</v>
      </c>
      <c r="Q1635" s="283"/>
      <c r="R1635" s="313"/>
      <c r="S1635" s="256"/>
      <c r="T1635" s="301"/>
      <c r="U1635"/>
      <c r="V1635"/>
      <c r="W1635"/>
      <c r="X1635"/>
      <c r="Y1635" s="275" t="s">
        <v>2739</v>
      </c>
      <c r="AA1635" s="313" t="s">
        <v>1338</v>
      </c>
      <c r="AB1635">
        <v>3895</v>
      </c>
      <c r="AC1635" t="s">
        <v>3736</v>
      </c>
      <c r="AD1635" s="313" t="s">
        <v>5657</v>
      </c>
    </row>
    <row r="1636" spans="2:30">
      <c r="B1636" s="25"/>
      <c r="C1636" s="256" t="s">
        <v>2683</v>
      </c>
      <c r="D1636" s="256" t="s">
        <v>2025</v>
      </c>
      <c r="E1636" s="313">
        <v>7.9375</v>
      </c>
      <c r="F1636" s="313">
        <v>5.9375</v>
      </c>
      <c r="G1636" s="313">
        <v>0.875</v>
      </c>
      <c r="H1636" s="313">
        <v>9.6875</v>
      </c>
      <c r="I1636" s="313">
        <v>7.6875</v>
      </c>
      <c r="J1636" s="102" t="s">
        <v>302</v>
      </c>
      <c r="K1636" s="313">
        <v>9.6875</v>
      </c>
      <c r="L1636" s="313">
        <v>15.375</v>
      </c>
      <c r="M1636" s="313">
        <v>2</v>
      </c>
      <c r="N1636" s="313">
        <v>3895</v>
      </c>
      <c r="O1636" s="102" t="s">
        <v>2739</v>
      </c>
      <c r="P1636">
        <v>44852</v>
      </c>
      <c r="Q1636" s="283"/>
      <c r="R1636" s="313"/>
      <c r="S1636" s="256"/>
      <c r="T1636" s="301"/>
      <c r="U1636"/>
      <c r="V1636"/>
      <c r="W1636"/>
      <c r="X1636"/>
      <c r="Y1636" s="275" t="s">
        <v>2739</v>
      </c>
      <c r="AA1636" s="313" t="s">
        <v>1338</v>
      </c>
      <c r="AB1636">
        <v>3895</v>
      </c>
      <c r="AC1636" t="s">
        <v>3736</v>
      </c>
      <c r="AD1636" s="313" t="s">
        <v>5657</v>
      </c>
    </row>
    <row r="1637" spans="2:30">
      <c r="B1637" s="26"/>
      <c r="C1637" s="256" t="s">
        <v>2589</v>
      </c>
      <c r="D1637" s="256" t="s">
        <v>306</v>
      </c>
      <c r="E1637" s="313">
        <v>9</v>
      </c>
      <c r="F1637" s="313">
        <v>9</v>
      </c>
      <c r="G1637" s="313">
        <v>1</v>
      </c>
      <c r="H1637" s="313">
        <v>11</v>
      </c>
      <c r="I1637" s="313">
        <v>11</v>
      </c>
      <c r="J1637" s="102" t="s">
        <v>302</v>
      </c>
      <c r="K1637" s="313">
        <v>11</v>
      </c>
      <c r="L1637" s="313">
        <v>11</v>
      </c>
      <c r="M1637" s="313">
        <v>1</v>
      </c>
      <c r="N1637" s="313">
        <v>3896</v>
      </c>
      <c r="O1637" s="102" t="s">
        <v>1338</v>
      </c>
      <c r="P1637">
        <v>44669</v>
      </c>
      <c r="Q1637" s="283"/>
      <c r="R1637" s="313"/>
      <c r="S1637" s="256"/>
      <c r="T1637" s="301"/>
      <c r="U1637"/>
      <c r="V1637"/>
      <c r="W1637"/>
      <c r="X1637"/>
      <c r="Y1637" s="275" t="s">
        <v>1338</v>
      </c>
      <c r="AA1637" s="313" t="s">
        <v>1338</v>
      </c>
      <c r="AB1637">
        <v>3896</v>
      </c>
      <c r="AC1637" t="s">
        <v>4102</v>
      </c>
      <c r="AD1637" s="313" t="s">
        <v>5659</v>
      </c>
    </row>
    <row r="1638" spans="2:30">
      <c r="B1638" s="26"/>
      <c r="C1638" s="256" t="s">
        <v>2590</v>
      </c>
      <c r="D1638" s="256" t="s">
        <v>301</v>
      </c>
      <c r="E1638" s="313">
        <v>8.8125</v>
      </c>
      <c r="F1638" s="313">
        <v>8.8125</v>
      </c>
      <c r="G1638" s="313">
        <v>1</v>
      </c>
      <c r="H1638" s="313">
        <v>10.8125</v>
      </c>
      <c r="I1638" s="313">
        <v>10.8125</v>
      </c>
      <c r="J1638" s="102" t="s">
        <v>302</v>
      </c>
      <c r="K1638" s="313">
        <v>10.8125</v>
      </c>
      <c r="L1638" s="313">
        <v>10.8125</v>
      </c>
      <c r="M1638" s="313">
        <v>1</v>
      </c>
      <c r="N1638" s="313">
        <v>3896</v>
      </c>
      <c r="O1638" s="102" t="s">
        <v>1338</v>
      </c>
      <c r="P1638">
        <v>44669</v>
      </c>
      <c r="Q1638" s="283"/>
      <c r="R1638" s="313"/>
      <c r="S1638" s="256"/>
      <c r="T1638" s="301"/>
      <c r="U1638"/>
      <c r="V1638"/>
      <c r="W1638"/>
      <c r="X1638"/>
      <c r="Y1638" s="275" t="s">
        <v>1338</v>
      </c>
      <c r="AA1638" s="313" t="s">
        <v>1338</v>
      </c>
      <c r="AB1638">
        <v>3896</v>
      </c>
      <c r="AC1638" t="s">
        <v>4102</v>
      </c>
      <c r="AD1638" s="313" t="s">
        <v>5659</v>
      </c>
    </row>
    <row r="1639" spans="2:30">
      <c r="B1639" s="26"/>
      <c r="C1639" s="267" t="s">
        <v>2778</v>
      </c>
      <c r="D1639" s="267" t="s">
        <v>301</v>
      </c>
      <c r="E1639" s="313">
        <v>11.6875</v>
      </c>
      <c r="F1639" s="313">
        <v>9.0625</v>
      </c>
      <c r="G1639" s="313">
        <v>1.0625</v>
      </c>
      <c r="H1639" s="313">
        <v>13.8125</v>
      </c>
      <c r="I1639" s="313">
        <v>11.1875</v>
      </c>
      <c r="J1639" s="273" t="s">
        <v>318</v>
      </c>
      <c r="K1639" s="313">
        <v>13.9063</v>
      </c>
      <c r="L1639" s="313">
        <v>22.343800000000002</v>
      </c>
      <c r="M1639" s="313">
        <v>2</v>
      </c>
      <c r="N1639" s="313">
        <v>3900</v>
      </c>
      <c r="O1639" s="273" t="s">
        <v>2626</v>
      </c>
      <c r="P1639">
        <v>44852</v>
      </c>
      <c r="Q1639" s="289"/>
      <c r="R1639" s="313"/>
      <c r="S1639" s="267"/>
      <c r="T1639" s="307"/>
      <c r="U1639"/>
      <c r="V1639"/>
      <c r="W1639"/>
      <c r="X1639"/>
      <c r="Y1639" s="275" t="s">
        <v>2626</v>
      </c>
      <c r="AA1639" s="313" t="s">
        <v>2754</v>
      </c>
      <c r="AB1639">
        <v>3900</v>
      </c>
      <c r="AC1639" t="s">
        <v>3736</v>
      </c>
      <c r="AD1639" s="313" t="s">
        <v>5657</v>
      </c>
    </row>
    <row r="1640" spans="2:30">
      <c r="B1640" s="26"/>
      <c r="C1640" s="267" t="s">
        <v>2457</v>
      </c>
      <c r="D1640" s="267" t="s">
        <v>2025</v>
      </c>
      <c r="E1640" s="313">
        <v>5.25</v>
      </c>
      <c r="F1640" s="313">
        <v>3.75</v>
      </c>
      <c r="G1640" s="313">
        <v>0.75</v>
      </c>
      <c r="H1640" s="313">
        <v>6.75</v>
      </c>
      <c r="I1640" s="313">
        <v>5.25</v>
      </c>
      <c r="J1640" s="273" t="s">
        <v>302</v>
      </c>
      <c r="K1640" s="313">
        <v>33.9236</v>
      </c>
      <c r="L1640" s="313">
        <v>26.4236</v>
      </c>
      <c r="M1640" s="313">
        <v>25</v>
      </c>
      <c r="N1640" s="313">
        <v>3830</v>
      </c>
      <c r="O1640" s="273" t="s">
        <v>269</v>
      </c>
      <c r="P1640">
        <v>44102</v>
      </c>
      <c r="Q1640" s="289"/>
      <c r="R1640" s="313"/>
      <c r="S1640" s="267"/>
      <c r="T1640" s="307"/>
      <c r="U1640"/>
      <c r="V1640"/>
      <c r="W1640"/>
      <c r="X1640"/>
      <c r="Y1640" s="275" t="s">
        <v>269</v>
      </c>
      <c r="AA1640" s="313" t="s">
        <v>269</v>
      </c>
      <c r="AD1640" s="313"/>
    </row>
    <row r="1641" spans="2:30">
      <c r="B1641" s="26"/>
      <c r="C1641" s="256" t="s">
        <v>2458</v>
      </c>
      <c r="D1641" s="256" t="s">
        <v>301</v>
      </c>
      <c r="E1641" s="313">
        <v>5.125</v>
      </c>
      <c r="F1641" s="313">
        <v>3.625</v>
      </c>
      <c r="G1641" s="313">
        <v>1.1875</v>
      </c>
      <c r="H1641" s="313">
        <v>7.5</v>
      </c>
      <c r="I1641" s="313">
        <v>6</v>
      </c>
      <c r="J1641" s="102" t="s">
        <v>302</v>
      </c>
      <c r="K1641" s="313">
        <v>37.031300000000002</v>
      </c>
      <c r="L1641" s="313">
        <v>23.625</v>
      </c>
      <c r="M1641" s="313">
        <v>20</v>
      </c>
      <c r="N1641" s="313">
        <v>3830</v>
      </c>
      <c r="O1641" s="102" t="s">
        <v>269</v>
      </c>
      <c r="P1641">
        <v>44102</v>
      </c>
      <c r="Q1641" s="283"/>
      <c r="R1641" s="313"/>
      <c r="S1641" s="256"/>
      <c r="T1641" s="301"/>
      <c r="U1641"/>
      <c r="V1641"/>
      <c r="W1641"/>
      <c r="X1641"/>
      <c r="Y1641" s="275" t="s">
        <v>269</v>
      </c>
      <c r="AA1641" s="313" t="s">
        <v>269</v>
      </c>
      <c r="AD1641" s="313"/>
    </row>
    <row r="1642" spans="2:30">
      <c r="B1642" s="26"/>
      <c r="C1642" s="267" t="s">
        <v>2603</v>
      </c>
      <c r="D1642" s="267" t="s">
        <v>306</v>
      </c>
      <c r="E1642" s="313">
        <v>6.125</v>
      </c>
      <c r="F1642" s="313">
        <v>4.8125</v>
      </c>
      <c r="G1642" s="313">
        <v>1</v>
      </c>
      <c r="H1642" s="313">
        <v>8.125</v>
      </c>
      <c r="I1642" s="313">
        <v>6.8125</v>
      </c>
      <c r="J1642" s="273" t="s">
        <v>302</v>
      </c>
      <c r="K1642" s="313">
        <v>32.5</v>
      </c>
      <c r="L1642" s="313">
        <v>20.4375</v>
      </c>
      <c r="M1642" s="313">
        <v>12</v>
      </c>
      <c r="N1642" s="313">
        <v>3904</v>
      </c>
      <c r="O1642" s="273" t="s">
        <v>269</v>
      </c>
      <c r="P1642">
        <v>44715</v>
      </c>
      <c r="Q1642" s="289"/>
      <c r="R1642" s="313"/>
      <c r="S1642" s="267"/>
      <c r="T1642" s="307"/>
      <c r="U1642"/>
      <c r="V1642"/>
      <c r="W1642"/>
      <c r="X1642"/>
      <c r="Y1642" s="275" t="s">
        <v>2202</v>
      </c>
      <c r="AA1642" s="313" t="s">
        <v>269</v>
      </c>
      <c r="AB1642">
        <v>3904</v>
      </c>
      <c r="AC1642">
        <v>0.06</v>
      </c>
      <c r="AD1642" s="313"/>
    </row>
    <row r="1643" spans="2:30">
      <c r="B1643" s="26"/>
      <c r="C1643" s="267" t="s">
        <v>2604</v>
      </c>
      <c r="D1643" s="267" t="s">
        <v>301</v>
      </c>
      <c r="E1643" s="313">
        <v>6.125</v>
      </c>
      <c r="F1643" s="313">
        <v>4.8125</v>
      </c>
      <c r="G1643" s="313">
        <v>1.5</v>
      </c>
      <c r="H1643" s="313">
        <v>9.125</v>
      </c>
      <c r="I1643" s="313">
        <v>7.8125</v>
      </c>
      <c r="J1643" s="273" t="s">
        <v>302</v>
      </c>
      <c r="K1643" s="313">
        <v>36.5</v>
      </c>
      <c r="L1643" s="313">
        <v>23.4514</v>
      </c>
      <c r="M1643" s="313">
        <v>12</v>
      </c>
      <c r="N1643" s="313">
        <v>3904</v>
      </c>
      <c r="O1643" s="273" t="s">
        <v>269</v>
      </c>
      <c r="P1643">
        <v>44715</v>
      </c>
      <c r="Q1643" s="289"/>
      <c r="R1643" s="313"/>
      <c r="S1643" s="267"/>
      <c r="T1643" s="307"/>
      <c r="U1643"/>
      <c r="V1643"/>
      <c r="W1643"/>
      <c r="X1643"/>
      <c r="Y1643" s="275" t="s">
        <v>2202</v>
      </c>
      <c r="AA1643" s="313" t="s">
        <v>269</v>
      </c>
      <c r="AB1643">
        <v>3904</v>
      </c>
      <c r="AC1643">
        <v>0.06</v>
      </c>
      <c r="AD1643" s="313"/>
    </row>
    <row r="1644" spans="2:30">
      <c r="B1644" s="25"/>
      <c r="C1644" s="267" t="s">
        <v>2605</v>
      </c>
      <c r="D1644" s="267" t="s">
        <v>2035</v>
      </c>
      <c r="E1644" s="313">
        <v>6</v>
      </c>
      <c r="F1644" s="313">
        <v>4.6559999999999997</v>
      </c>
      <c r="G1644" s="313">
        <v>2.25</v>
      </c>
      <c r="H1644" s="313">
        <v>10.5</v>
      </c>
      <c r="I1644" s="313">
        <v>9.1559999999999988</v>
      </c>
      <c r="J1644" s="273" t="s">
        <v>302</v>
      </c>
      <c r="K1644" s="313">
        <v>42</v>
      </c>
      <c r="L1644" s="313">
        <v>27.468800000000002</v>
      </c>
      <c r="M1644" s="313">
        <v>12</v>
      </c>
      <c r="N1644" s="313">
        <v>3904</v>
      </c>
      <c r="O1644" s="273" t="s">
        <v>269</v>
      </c>
      <c r="P1644">
        <v>44715</v>
      </c>
      <c r="Q1644" s="289"/>
      <c r="R1644" s="313"/>
      <c r="S1644" s="267"/>
      <c r="T1644" s="307"/>
      <c r="U1644"/>
      <c r="V1644"/>
      <c r="W1644"/>
      <c r="X1644"/>
      <c r="Y1644" s="275" t="s">
        <v>2202</v>
      </c>
      <c r="AA1644" s="313" t="s">
        <v>269</v>
      </c>
      <c r="AB1644">
        <v>3904</v>
      </c>
      <c r="AC1644">
        <v>0.06</v>
      </c>
      <c r="AD1644" s="313"/>
    </row>
    <row r="1645" spans="2:30">
      <c r="B1645" s="25"/>
      <c r="C1645" s="256" t="s">
        <v>2638</v>
      </c>
      <c r="D1645" s="256" t="s">
        <v>2026</v>
      </c>
      <c r="E1645" s="313">
        <v>3.0625</v>
      </c>
      <c r="F1645" s="313">
        <v>2.9375</v>
      </c>
      <c r="G1645" s="313">
        <v>2</v>
      </c>
      <c r="H1645" s="313">
        <v>7.0625</v>
      </c>
      <c r="I1645" s="313">
        <v>6.9375</v>
      </c>
      <c r="J1645" s="102" t="s">
        <v>302</v>
      </c>
      <c r="K1645" s="313">
        <v>7.0625</v>
      </c>
      <c r="L1645" s="313">
        <v>13.875</v>
      </c>
      <c r="M1645" s="313">
        <v>2</v>
      </c>
      <c r="N1645" s="313">
        <v>3905</v>
      </c>
      <c r="O1645" s="102" t="s">
        <v>1338</v>
      </c>
      <c r="P1645">
        <v>44823</v>
      </c>
      <c r="Q1645" s="283"/>
      <c r="R1645" s="313">
        <v>5.5E-2</v>
      </c>
      <c r="S1645" s="256"/>
      <c r="T1645" s="301"/>
      <c r="U1645"/>
      <c r="V1645"/>
      <c r="W1645"/>
      <c r="X1645"/>
      <c r="Y1645" s="275" t="s">
        <v>1338</v>
      </c>
      <c r="AA1645" s="313" t="s">
        <v>1338</v>
      </c>
      <c r="AB1645">
        <v>3905</v>
      </c>
      <c r="AC1645" t="s">
        <v>4132</v>
      </c>
      <c r="AD1645" s="313" t="s">
        <v>5661</v>
      </c>
    </row>
    <row r="1646" spans="2:30">
      <c r="B1646" s="25"/>
      <c r="C1646" s="256" t="s">
        <v>2668</v>
      </c>
      <c r="D1646" s="256" t="s">
        <v>14</v>
      </c>
      <c r="E1646" s="313">
        <v>2.9375</v>
      </c>
      <c r="F1646" s="313">
        <v>2.7812999999999999</v>
      </c>
      <c r="G1646" s="313">
        <v>2.75</v>
      </c>
      <c r="H1646" s="313">
        <v>8.4375</v>
      </c>
      <c r="I1646" s="313">
        <v>8.2812999999999999</v>
      </c>
      <c r="J1646" s="102" t="s">
        <v>302</v>
      </c>
      <c r="K1646" s="313">
        <v>8.2812999999999999</v>
      </c>
      <c r="L1646" s="313">
        <v>16.875</v>
      </c>
      <c r="M1646" s="313">
        <v>2</v>
      </c>
      <c r="N1646" s="313">
        <v>3905</v>
      </c>
      <c r="O1646" s="102" t="s">
        <v>1338</v>
      </c>
      <c r="P1646">
        <v>44823</v>
      </c>
      <c r="Q1646" s="283"/>
      <c r="R1646" s="313">
        <v>3.6999999999999998E-2</v>
      </c>
      <c r="S1646" s="256"/>
      <c r="T1646" s="301"/>
      <c r="U1646"/>
      <c r="V1646"/>
      <c r="W1646"/>
      <c r="X1646"/>
      <c r="Y1646" s="275" t="s">
        <v>1338</v>
      </c>
      <c r="AA1646" s="313" t="s">
        <v>1338</v>
      </c>
      <c r="AB1646">
        <v>3905</v>
      </c>
      <c r="AC1646" t="s">
        <v>4132</v>
      </c>
      <c r="AD1646" s="313" t="s">
        <v>5661</v>
      </c>
    </row>
    <row r="1647" spans="2:30">
      <c r="B1647" s="26"/>
      <c r="C1647" s="256" t="s">
        <v>2637</v>
      </c>
      <c r="D1647" s="256" t="s">
        <v>2025</v>
      </c>
      <c r="E1647" s="313">
        <v>3.0625</v>
      </c>
      <c r="F1647" s="313">
        <v>2.9375</v>
      </c>
      <c r="G1647" s="313">
        <v>0.875</v>
      </c>
      <c r="H1647" s="313">
        <v>4.8125</v>
      </c>
      <c r="I1647" s="313">
        <v>4.6875</v>
      </c>
      <c r="J1647" s="102" t="s">
        <v>302</v>
      </c>
      <c r="K1647" s="313">
        <v>9.625</v>
      </c>
      <c r="L1647" s="313">
        <v>9.375</v>
      </c>
      <c r="M1647" s="313">
        <v>4</v>
      </c>
      <c r="N1647" s="313">
        <v>3905</v>
      </c>
      <c r="O1647" s="102" t="s">
        <v>1338</v>
      </c>
      <c r="P1647">
        <v>44823</v>
      </c>
      <c r="Q1647" s="283"/>
      <c r="R1647" s="313">
        <v>5.5E-2</v>
      </c>
      <c r="S1647" s="256"/>
      <c r="T1647" s="301"/>
      <c r="U1647"/>
      <c r="V1647"/>
      <c r="W1647"/>
      <c r="X1647"/>
      <c r="Y1647" s="275" t="s">
        <v>1338</v>
      </c>
      <c r="AA1647" s="313" t="s">
        <v>1338</v>
      </c>
      <c r="AB1647">
        <v>3905</v>
      </c>
      <c r="AC1647" t="s">
        <v>4132</v>
      </c>
      <c r="AD1647" s="313" t="s">
        <v>5661</v>
      </c>
    </row>
    <row r="1648" spans="2:30">
      <c r="B1648" s="26"/>
      <c r="C1648" s="267" t="s">
        <v>2598</v>
      </c>
      <c r="D1648" s="267" t="s">
        <v>301</v>
      </c>
      <c r="E1648" s="313">
        <v>9.9375</v>
      </c>
      <c r="F1648" s="313">
        <v>5.9375</v>
      </c>
      <c r="G1648" s="313">
        <v>1.3125</v>
      </c>
      <c r="H1648" s="313">
        <v>12.5625</v>
      </c>
      <c r="I1648" s="313">
        <v>8.5625</v>
      </c>
      <c r="J1648" s="273" t="s">
        <v>318</v>
      </c>
      <c r="K1648" s="313">
        <v>12.75</v>
      </c>
      <c r="L1648" s="313">
        <v>17.28125</v>
      </c>
      <c r="M1648" s="313">
        <v>2</v>
      </c>
      <c r="N1648" s="313">
        <v>3912</v>
      </c>
      <c r="O1648" s="273" t="s">
        <v>2436</v>
      </c>
      <c r="P1648">
        <v>44671</v>
      </c>
      <c r="Q1648" s="289"/>
      <c r="R1648" s="313"/>
      <c r="S1648" s="267"/>
      <c r="T1648" s="307"/>
      <c r="U1648"/>
      <c r="V1648"/>
      <c r="W1648"/>
      <c r="X1648"/>
      <c r="Y1648" s="275" t="s">
        <v>2436</v>
      </c>
      <c r="AA1648" s="313" t="s">
        <v>2111</v>
      </c>
      <c r="AB1648">
        <v>3912</v>
      </c>
      <c r="AC1648" t="s">
        <v>4102</v>
      </c>
      <c r="AD1648" s="313" t="s">
        <v>5659</v>
      </c>
    </row>
    <row r="1649" spans="2:30">
      <c r="B1649" s="26"/>
      <c r="C1649" s="63" t="s">
        <v>2618</v>
      </c>
      <c r="D1649" s="63" t="s">
        <v>301</v>
      </c>
      <c r="E1649" s="313">
        <v>3</v>
      </c>
      <c r="F1649" s="313">
        <v>2.375</v>
      </c>
      <c r="G1649" s="313">
        <v>1</v>
      </c>
      <c r="H1649" s="313">
        <v>5</v>
      </c>
      <c r="I1649" s="313">
        <v>4.375</v>
      </c>
      <c r="J1649" s="41" t="s">
        <v>318</v>
      </c>
      <c r="K1649" s="313">
        <v>9.65625</v>
      </c>
      <c r="L1649" s="313">
        <v>8.75</v>
      </c>
      <c r="M1649" s="313">
        <v>4</v>
      </c>
      <c r="N1649" s="313">
        <v>3914</v>
      </c>
      <c r="O1649" s="41" t="s">
        <v>1338</v>
      </c>
      <c r="P1649">
        <v>44754</v>
      </c>
      <c r="Q1649" s="285"/>
      <c r="R1649" s="313"/>
      <c r="S1649" s="63"/>
      <c r="T1649" s="303"/>
      <c r="U1649"/>
      <c r="V1649"/>
      <c r="W1649"/>
      <c r="X1649"/>
      <c r="Y1649" s="275" t="s">
        <v>1338</v>
      </c>
      <c r="AA1649" s="313" t="s">
        <v>1338</v>
      </c>
      <c r="AB1649">
        <v>3914</v>
      </c>
      <c r="AC1649" t="s">
        <v>5343</v>
      </c>
      <c r="AD1649" s="313" t="s">
        <v>5673</v>
      </c>
    </row>
    <row r="1650" spans="2:30">
      <c r="B1650" s="26"/>
      <c r="C1650" s="267" t="s">
        <v>2617</v>
      </c>
      <c r="D1650" s="267" t="s">
        <v>301</v>
      </c>
      <c r="E1650" s="313">
        <v>2.5</v>
      </c>
      <c r="F1650" s="313">
        <v>1.75</v>
      </c>
      <c r="G1650" s="313">
        <v>0.75</v>
      </c>
      <c r="H1650" s="313">
        <v>4</v>
      </c>
      <c r="I1650" s="313">
        <v>3.25</v>
      </c>
      <c r="J1650" s="273" t="s">
        <v>318</v>
      </c>
      <c r="K1650" s="313">
        <v>7.90625</v>
      </c>
      <c r="L1650" s="313">
        <v>6.5</v>
      </c>
      <c r="M1650" s="313">
        <v>4</v>
      </c>
      <c r="N1650" s="313">
        <v>3915</v>
      </c>
      <c r="O1650" s="273" t="s">
        <v>1338</v>
      </c>
      <c r="P1650">
        <v>44754</v>
      </c>
      <c r="Q1650" s="289"/>
      <c r="R1650" s="313"/>
      <c r="S1650" s="267"/>
      <c r="T1650" s="307"/>
      <c r="U1650"/>
      <c r="V1650"/>
      <c r="W1650"/>
      <c r="X1650"/>
      <c r="Y1650" s="275" t="s">
        <v>1338</v>
      </c>
      <c r="AA1650" s="313" t="s">
        <v>1338</v>
      </c>
      <c r="AB1650">
        <v>3915</v>
      </c>
      <c r="AC1650" t="s">
        <v>5345</v>
      </c>
      <c r="AD1650" s="313" t="s">
        <v>5674</v>
      </c>
    </row>
    <row r="1651" spans="2:30">
      <c r="B1651" s="26"/>
      <c r="C1651" s="267" t="s">
        <v>2595</v>
      </c>
      <c r="D1651" s="267" t="s">
        <v>306</v>
      </c>
      <c r="E1651" s="313">
        <v>6.1559999999999997</v>
      </c>
      <c r="F1651" s="313">
        <v>6.1559999999999997</v>
      </c>
      <c r="G1651" s="313">
        <v>1</v>
      </c>
      <c r="H1651" s="313">
        <v>8.1559999999999988</v>
      </c>
      <c r="I1651" s="313">
        <v>8.1559999999999988</v>
      </c>
      <c r="J1651" s="273" t="s">
        <v>302</v>
      </c>
      <c r="K1651" s="313">
        <v>8.1560000000000006</v>
      </c>
      <c r="L1651" s="313">
        <v>8.1560000000000006</v>
      </c>
      <c r="M1651" s="313">
        <v>1</v>
      </c>
      <c r="N1651" s="313">
        <v>3933</v>
      </c>
      <c r="O1651" s="273" t="s">
        <v>1338</v>
      </c>
      <c r="P1651">
        <v>44669</v>
      </c>
      <c r="Q1651" s="289"/>
      <c r="R1651" s="313"/>
      <c r="S1651" s="267"/>
      <c r="T1651" s="307"/>
      <c r="U1651"/>
      <c r="V1651"/>
      <c r="W1651"/>
      <c r="X1651"/>
      <c r="Y1651" s="275" t="s">
        <v>1338</v>
      </c>
      <c r="AA1651" s="313" t="s">
        <v>1338</v>
      </c>
      <c r="AB1651">
        <v>3933</v>
      </c>
      <c r="AC1651" t="s">
        <v>4102</v>
      </c>
      <c r="AD1651" s="313" t="s">
        <v>5659</v>
      </c>
    </row>
    <row r="1652" spans="2:30">
      <c r="B1652" s="26"/>
      <c r="C1652" s="267" t="s">
        <v>2596</v>
      </c>
      <c r="D1652" s="267" t="s">
        <v>301</v>
      </c>
      <c r="E1652" s="313">
        <v>6</v>
      </c>
      <c r="F1652" s="313">
        <v>6</v>
      </c>
      <c r="G1652" s="313">
        <v>1</v>
      </c>
      <c r="H1652" s="313">
        <v>8</v>
      </c>
      <c r="I1652" s="313">
        <v>8</v>
      </c>
      <c r="J1652" s="273" t="s">
        <v>302</v>
      </c>
      <c r="K1652" s="313">
        <v>16</v>
      </c>
      <c r="L1652" s="313">
        <v>8</v>
      </c>
      <c r="M1652" s="313">
        <v>2</v>
      </c>
      <c r="N1652" s="313">
        <v>3933</v>
      </c>
      <c r="O1652" s="273" t="s">
        <v>1338</v>
      </c>
      <c r="P1652">
        <v>44669</v>
      </c>
      <c r="Q1652" s="289"/>
      <c r="R1652" s="313"/>
      <c r="S1652" s="267"/>
      <c r="T1652" s="307"/>
      <c r="U1652"/>
      <c r="V1652"/>
      <c r="W1652"/>
      <c r="X1652"/>
      <c r="Y1652" s="275" t="s">
        <v>1338</v>
      </c>
      <c r="AA1652" s="313" t="s">
        <v>1338</v>
      </c>
      <c r="AB1652">
        <v>3933</v>
      </c>
      <c r="AC1652" t="s">
        <v>4102</v>
      </c>
      <c r="AD1652" s="313" t="s">
        <v>5659</v>
      </c>
    </row>
    <row r="1653" spans="2:30">
      <c r="B1653" s="25"/>
      <c r="C1653" s="269" t="s">
        <v>2550</v>
      </c>
      <c r="D1653" s="269" t="s">
        <v>301</v>
      </c>
      <c r="E1653" s="313">
        <v>5.25</v>
      </c>
      <c r="F1653" s="313">
        <v>3.75</v>
      </c>
      <c r="G1653" s="313">
        <v>0.875</v>
      </c>
      <c r="H1653" s="313">
        <v>7</v>
      </c>
      <c r="I1653" s="313">
        <v>5.5</v>
      </c>
      <c r="J1653" s="278" t="s">
        <v>318</v>
      </c>
      <c r="K1653" s="313">
        <v>13.90625</v>
      </c>
      <c r="L1653" s="313">
        <v>11</v>
      </c>
      <c r="M1653" s="313">
        <v>4</v>
      </c>
      <c r="N1653" s="313">
        <v>3936</v>
      </c>
      <c r="O1653" s="278" t="s">
        <v>1338</v>
      </c>
      <c r="P1653">
        <v>44624</v>
      </c>
      <c r="Q1653" s="291" t="s">
        <v>2551</v>
      </c>
      <c r="R1653" s="313"/>
      <c r="S1653" s="269"/>
      <c r="T1653" s="309"/>
      <c r="U1653"/>
      <c r="V1653"/>
      <c r="W1653"/>
      <c r="X1653"/>
      <c r="Y1653" s="275" t="s">
        <v>1338</v>
      </c>
      <c r="AA1653" s="313" t="s">
        <v>1338</v>
      </c>
      <c r="AB1653">
        <v>3936</v>
      </c>
      <c r="AC1653" t="s">
        <v>2899</v>
      </c>
      <c r="AD1653" s="313" t="s">
        <v>5649</v>
      </c>
    </row>
    <row r="1654" spans="2:30">
      <c r="B1654" s="25"/>
      <c r="C1654" s="256" t="s">
        <v>2773</v>
      </c>
      <c r="D1654" s="256" t="s">
        <v>301</v>
      </c>
      <c r="E1654" s="313">
        <v>13</v>
      </c>
      <c r="F1654" s="313">
        <v>10.5</v>
      </c>
      <c r="G1654" s="313">
        <v>1.25</v>
      </c>
      <c r="H1654" s="313">
        <v>15.5</v>
      </c>
      <c r="I1654" s="313">
        <v>13</v>
      </c>
      <c r="J1654" s="102" t="s">
        <v>318</v>
      </c>
      <c r="K1654" s="313">
        <v>15.5</v>
      </c>
      <c r="L1654" s="313">
        <v>26.0625</v>
      </c>
      <c r="M1654" s="313">
        <v>2</v>
      </c>
      <c r="N1654" s="313">
        <v>3947</v>
      </c>
      <c r="O1654" s="102" t="s">
        <v>1351</v>
      </c>
      <c r="P1654">
        <v>44823</v>
      </c>
      <c r="Q1654" s="283" t="s">
        <v>2764</v>
      </c>
      <c r="R1654" s="313">
        <v>7.0000000000000007E-2</v>
      </c>
      <c r="S1654" s="256"/>
      <c r="T1654" s="301"/>
      <c r="U1654"/>
      <c r="V1654"/>
      <c r="W1654"/>
      <c r="X1654"/>
      <c r="Y1654" s="275" t="s">
        <v>1351</v>
      </c>
      <c r="AA1654" s="313" t="s">
        <v>1351</v>
      </c>
      <c r="AB1654">
        <v>3947</v>
      </c>
      <c r="AC1654" t="s">
        <v>2894</v>
      </c>
      <c r="AD1654" s="313" t="s">
        <v>5648</v>
      </c>
    </row>
    <row r="1655" spans="2:30">
      <c r="B1655" s="25"/>
      <c r="C1655" s="270" t="s">
        <v>2774</v>
      </c>
      <c r="D1655" s="270" t="s">
        <v>301</v>
      </c>
      <c r="E1655" s="313">
        <v>12.5</v>
      </c>
      <c r="F1655" s="313">
        <v>9.5</v>
      </c>
      <c r="G1655" s="313">
        <v>1.25</v>
      </c>
      <c r="H1655" s="313">
        <v>15</v>
      </c>
      <c r="I1655" s="313">
        <v>12</v>
      </c>
      <c r="J1655" s="279" t="s">
        <v>318</v>
      </c>
      <c r="K1655" s="313">
        <v>15</v>
      </c>
      <c r="L1655" s="313">
        <v>24.0625</v>
      </c>
      <c r="M1655" s="313">
        <v>2</v>
      </c>
      <c r="N1655" s="313">
        <v>3948</v>
      </c>
      <c r="O1655" s="279" t="s">
        <v>1351</v>
      </c>
      <c r="P1655">
        <v>44823</v>
      </c>
      <c r="Q1655" s="292" t="s">
        <v>2763</v>
      </c>
      <c r="R1655" s="313">
        <v>7.0000000000000007E-2</v>
      </c>
      <c r="S1655" s="270"/>
      <c r="T1655" s="310"/>
      <c r="U1655"/>
      <c r="V1655"/>
      <c r="W1655"/>
      <c r="X1655"/>
      <c r="Y1655" s="275" t="s">
        <v>1351</v>
      </c>
      <c r="AA1655" s="313" t="s">
        <v>1351</v>
      </c>
      <c r="AB1655">
        <v>3948</v>
      </c>
      <c r="AC1655" t="s">
        <v>2894</v>
      </c>
      <c r="AD1655" s="313" t="s">
        <v>5648</v>
      </c>
    </row>
    <row r="1656" spans="2:30">
      <c r="B1656" s="25"/>
      <c r="C1656" s="270" t="s">
        <v>2775</v>
      </c>
      <c r="D1656" s="270" t="s">
        <v>301</v>
      </c>
      <c r="E1656" s="313">
        <v>10.5</v>
      </c>
      <c r="F1656" s="313">
        <v>10.5</v>
      </c>
      <c r="G1656" s="313">
        <v>1.25</v>
      </c>
      <c r="H1656" s="313">
        <v>13</v>
      </c>
      <c r="I1656" s="313">
        <v>13</v>
      </c>
      <c r="J1656" s="279" t="s">
        <v>318</v>
      </c>
      <c r="K1656" s="313">
        <v>13.0625</v>
      </c>
      <c r="L1656" s="313">
        <v>26.0625</v>
      </c>
      <c r="M1656" s="313">
        <v>2</v>
      </c>
      <c r="N1656" s="313">
        <v>3950</v>
      </c>
      <c r="O1656" s="279" t="s">
        <v>1351</v>
      </c>
      <c r="P1656">
        <v>44823</v>
      </c>
      <c r="Q1656" s="292" t="s">
        <v>2765</v>
      </c>
      <c r="R1656" s="313">
        <v>7.0000000000000007E-2</v>
      </c>
      <c r="S1656" s="270"/>
      <c r="T1656" s="310"/>
      <c r="U1656"/>
      <c r="V1656"/>
      <c r="W1656"/>
      <c r="X1656"/>
      <c r="Y1656" s="275" t="s">
        <v>1351</v>
      </c>
      <c r="AA1656" s="313" t="s">
        <v>1351</v>
      </c>
      <c r="AB1656">
        <v>3950</v>
      </c>
      <c r="AC1656" t="s">
        <v>2894</v>
      </c>
      <c r="AD1656" s="313" t="s">
        <v>5648</v>
      </c>
    </row>
    <row r="1657" spans="2:30">
      <c r="B1657" s="26"/>
      <c r="C1657" s="270">
        <v>3952</v>
      </c>
      <c r="D1657" s="270" t="s">
        <v>2627</v>
      </c>
      <c r="E1657" s="313">
        <v>12.813000000000001</v>
      </c>
      <c r="F1657" s="313">
        <v>12.609</v>
      </c>
      <c r="G1657" s="313">
        <v>2.5619999999999998</v>
      </c>
      <c r="H1657" s="313">
        <v>33.625</v>
      </c>
      <c r="I1657" s="313">
        <v>12.813000000000001</v>
      </c>
      <c r="J1657" s="279" t="s">
        <v>302</v>
      </c>
      <c r="K1657" s="313">
        <v>33.625</v>
      </c>
      <c r="L1657" s="313">
        <v>12.813000000000001</v>
      </c>
      <c r="M1657" s="313">
        <v>1</v>
      </c>
      <c r="N1657" s="313">
        <v>3952</v>
      </c>
      <c r="O1657" s="279" t="s">
        <v>2626</v>
      </c>
      <c r="P1657">
        <v>44865</v>
      </c>
      <c r="Q1657" s="292"/>
      <c r="R1657" s="313"/>
      <c r="S1657" s="270"/>
      <c r="T1657" s="310"/>
      <c r="U1657"/>
      <c r="V1657"/>
      <c r="W1657"/>
      <c r="X1657"/>
      <c r="Y1657" s="275" t="s">
        <v>2626</v>
      </c>
      <c r="AA1657" s="313" t="s">
        <v>2754</v>
      </c>
      <c r="AB1657">
        <v>3952</v>
      </c>
      <c r="AC1657" t="s">
        <v>2894</v>
      </c>
      <c r="AD1657" s="313" t="s">
        <v>5648</v>
      </c>
    </row>
    <row r="1658" spans="2:30">
      <c r="B1658" s="25"/>
      <c r="C1658" s="256" t="s">
        <v>2776</v>
      </c>
      <c r="D1658" s="256" t="s">
        <v>301</v>
      </c>
      <c r="E1658" s="313">
        <v>17.8125</v>
      </c>
      <c r="F1658" s="313">
        <v>10.4375</v>
      </c>
      <c r="G1658" s="313">
        <v>1.0625</v>
      </c>
      <c r="H1658" s="313">
        <v>19.9375</v>
      </c>
      <c r="I1658" s="313">
        <v>12.5625</v>
      </c>
      <c r="J1658" s="102" t="s">
        <v>318</v>
      </c>
      <c r="K1658" s="313">
        <v>20.495999999999999</v>
      </c>
      <c r="L1658" s="313">
        <v>24.9375</v>
      </c>
      <c r="M1658" s="313">
        <v>2</v>
      </c>
      <c r="N1658" s="313">
        <v>3958</v>
      </c>
      <c r="O1658" s="102" t="s">
        <v>2761</v>
      </c>
      <c r="P1658">
        <v>44823</v>
      </c>
      <c r="Q1658" s="283"/>
      <c r="R1658" s="313">
        <v>0.05</v>
      </c>
      <c r="S1658" s="256"/>
      <c r="T1658" s="301"/>
      <c r="U1658"/>
      <c r="V1658"/>
      <c r="W1658"/>
      <c r="X1658"/>
      <c r="Y1658" s="275" t="s">
        <v>2761</v>
      </c>
      <c r="AA1658" s="313" t="s">
        <v>1351</v>
      </c>
      <c r="AB1658">
        <v>3958</v>
      </c>
      <c r="AC1658" t="s">
        <v>2936</v>
      </c>
      <c r="AD1658" s="313" t="s">
        <v>5651</v>
      </c>
    </row>
    <row r="1659" spans="2:30">
      <c r="B1659" s="26"/>
      <c r="C1659" s="256" t="s">
        <v>2788</v>
      </c>
      <c r="D1659" s="256" t="s">
        <v>2529</v>
      </c>
      <c r="E1659" s="313">
        <v>5.25</v>
      </c>
      <c r="F1659" s="313">
        <v>5.25</v>
      </c>
      <c r="G1659" s="313">
        <v>0.875</v>
      </c>
      <c r="H1659" s="313">
        <v>7</v>
      </c>
      <c r="I1659" s="313">
        <v>5.5</v>
      </c>
      <c r="J1659" s="102" t="s">
        <v>318</v>
      </c>
      <c r="K1659" s="313">
        <v>13.9063</v>
      </c>
      <c r="L1659" s="313">
        <v>11</v>
      </c>
      <c r="M1659" s="313">
        <v>4</v>
      </c>
      <c r="N1659" s="313">
        <v>3961</v>
      </c>
      <c r="O1659" s="102" t="s">
        <v>2739</v>
      </c>
      <c r="P1659">
        <v>44880</v>
      </c>
      <c r="Q1659" s="283" t="s">
        <v>2551</v>
      </c>
      <c r="R1659" s="313">
        <v>3.6999999999999998E-2</v>
      </c>
      <c r="S1659" s="256"/>
      <c r="T1659" s="301"/>
      <c r="U1659"/>
      <c r="V1659"/>
      <c r="W1659"/>
      <c r="X1659"/>
      <c r="Y1659" s="275" t="s">
        <v>2739</v>
      </c>
      <c r="AA1659" s="313" t="s">
        <v>1338</v>
      </c>
      <c r="AB1659">
        <v>3961</v>
      </c>
      <c r="AC1659" t="s">
        <v>2861</v>
      </c>
      <c r="AD1659" s="313" t="s">
        <v>5645</v>
      </c>
    </row>
    <row r="1660" spans="2:30">
      <c r="B1660" s="26"/>
      <c r="C1660" s="258" t="s">
        <v>2593</v>
      </c>
      <c r="D1660" s="272" t="s">
        <v>306</v>
      </c>
      <c r="E1660" s="313">
        <v>8.375</v>
      </c>
      <c r="F1660" s="313">
        <v>4.3125</v>
      </c>
      <c r="G1660" s="313">
        <v>2.5</v>
      </c>
      <c r="H1660" s="313">
        <v>13.375</v>
      </c>
      <c r="I1660" s="313">
        <v>9.3125</v>
      </c>
      <c r="J1660" s="275" t="s">
        <v>302</v>
      </c>
      <c r="K1660" s="313">
        <v>13.375</v>
      </c>
      <c r="L1660" s="313">
        <v>9.3125</v>
      </c>
      <c r="M1660" s="313">
        <v>1</v>
      </c>
      <c r="N1660" s="313">
        <v>3962</v>
      </c>
      <c r="O1660" s="275" t="s">
        <v>1338</v>
      </c>
      <c r="P1660">
        <v>44669</v>
      </c>
      <c r="Q1660" s="293"/>
      <c r="R1660" s="313"/>
      <c r="S1660" s="272"/>
      <c r="T1660" s="304"/>
      <c r="U1660"/>
      <c r="V1660"/>
      <c r="W1660"/>
      <c r="X1660"/>
      <c r="Y1660" s="275" t="s">
        <v>1338</v>
      </c>
      <c r="AA1660" s="313" t="s">
        <v>1338</v>
      </c>
      <c r="AB1660">
        <v>3962</v>
      </c>
      <c r="AC1660" t="s">
        <v>2861</v>
      </c>
      <c r="AD1660" s="313" t="s">
        <v>5645</v>
      </c>
    </row>
    <row r="1661" spans="2:30">
      <c r="B1661" s="26"/>
      <c r="C1661" s="267" t="s">
        <v>2594</v>
      </c>
      <c r="D1661" s="267" t="s">
        <v>179</v>
      </c>
      <c r="E1661" s="313">
        <v>8.1875</v>
      </c>
      <c r="F1661" s="313">
        <v>4.125</v>
      </c>
      <c r="G1661" s="313">
        <v>2.5</v>
      </c>
      <c r="H1661" s="313">
        <v>13.1875</v>
      </c>
      <c r="I1661" s="313">
        <v>9.125</v>
      </c>
      <c r="J1661" s="273" t="s">
        <v>302</v>
      </c>
      <c r="K1661" s="313">
        <v>13.1875</v>
      </c>
      <c r="L1661" s="313">
        <v>9.125</v>
      </c>
      <c r="M1661" s="313">
        <v>1</v>
      </c>
      <c r="N1661" s="313">
        <v>3962</v>
      </c>
      <c r="O1661" s="273" t="s">
        <v>1338</v>
      </c>
      <c r="P1661">
        <v>44669</v>
      </c>
      <c r="Q1661" s="289"/>
      <c r="R1661" s="313"/>
      <c r="S1661" s="267"/>
      <c r="T1661" s="307"/>
      <c r="U1661"/>
      <c r="V1661"/>
      <c r="W1661"/>
      <c r="X1661"/>
      <c r="Y1661" s="275" t="s">
        <v>1338</v>
      </c>
      <c r="AA1661" s="313" t="s">
        <v>1338</v>
      </c>
      <c r="AB1661">
        <v>3962</v>
      </c>
      <c r="AC1661" t="s">
        <v>2861</v>
      </c>
      <c r="AD1661" s="313" t="s">
        <v>5645</v>
      </c>
    </row>
    <row r="1662" spans="2:30">
      <c r="B1662" s="26"/>
      <c r="C1662" s="267" t="s">
        <v>2588</v>
      </c>
      <c r="D1662" s="267" t="s">
        <v>306</v>
      </c>
      <c r="E1662" s="313">
        <v>12.6875</v>
      </c>
      <c r="F1662" s="313">
        <v>9.1875</v>
      </c>
      <c r="G1662" s="313">
        <v>0.875</v>
      </c>
      <c r="H1662" s="313">
        <v>14.4375</v>
      </c>
      <c r="I1662" s="313">
        <v>10.9375</v>
      </c>
      <c r="J1662" s="273" t="s">
        <v>302</v>
      </c>
      <c r="K1662" s="313">
        <v>14.4375</v>
      </c>
      <c r="L1662" s="313">
        <v>10.9375</v>
      </c>
      <c r="M1662" s="313">
        <v>1</v>
      </c>
      <c r="N1662" s="313">
        <v>3967</v>
      </c>
      <c r="O1662" s="273" t="s">
        <v>2586</v>
      </c>
      <c r="P1662">
        <v>44669</v>
      </c>
      <c r="Q1662" s="289"/>
      <c r="R1662" s="313"/>
      <c r="S1662" s="267"/>
      <c r="T1662" s="307"/>
      <c r="U1662"/>
      <c r="V1662"/>
      <c r="W1662"/>
      <c r="X1662"/>
      <c r="Y1662" s="275" t="s">
        <v>2586</v>
      </c>
      <c r="AA1662" s="313" t="s">
        <v>1338</v>
      </c>
      <c r="AB1662">
        <v>3967</v>
      </c>
      <c r="AC1662" t="s">
        <v>2861</v>
      </c>
      <c r="AD1662" s="313" t="s">
        <v>5645</v>
      </c>
    </row>
    <row r="1663" spans="2:30">
      <c r="B1663" s="26"/>
      <c r="C1663" s="267" t="s">
        <v>2587</v>
      </c>
      <c r="D1663" s="267" t="s">
        <v>301</v>
      </c>
      <c r="E1663" s="313">
        <v>12.5</v>
      </c>
      <c r="F1663" s="313">
        <v>9</v>
      </c>
      <c r="G1663" s="313">
        <v>1</v>
      </c>
      <c r="H1663" s="313">
        <v>14.5</v>
      </c>
      <c r="I1663" s="313">
        <v>11</v>
      </c>
      <c r="J1663" s="273" t="s">
        <v>302</v>
      </c>
      <c r="K1663" s="313">
        <v>14.5</v>
      </c>
      <c r="L1663" s="313">
        <v>11</v>
      </c>
      <c r="M1663" s="313">
        <v>1</v>
      </c>
      <c r="N1663" s="313">
        <v>3967</v>
      </c>
      <c r="O1663" s="273" t="s">
        <v>2586</v>
      </c>
      <c r="P1663">
        <v>44669</v>
      </c>
      <c r="Q1663" s="289"/>
      <c r="R1663" s="313"/>
      <c r="S1663" s="267"/>
      <c r="T1663" s="307"/>
      <c r="U1663"/>
      <c r="V1663"/>
      <c r="W1663"/>
      <c r="X1663"/>
      <c r="Y1663" s="275" t="s">
        <v>2586</v>
      </c>
      <c r="AA1663" s="313" t="s">
        <v>1338</v>
      </c>
      <c r="AB1663">
        <v>3967</v>
      </c>
      <c r="AC1663" t="s">
        <v>2861</v>
      </c>
      <c r="AD1663" s="313" t="s">
        <v>5645</v>
      </c>
    </row>
    <row r="1664" spans="2:30">
      <c r="B1664" s="25"/>
      <c r="C1664" s="267" t="s">
        <v>2647</v>
      </c>
      <c r="D1664" s="267" t="s">
        <v>2026</v>
      </c>
      <c r="E1664" s="313">
        <v>8</v>
      </c>
      <c r="F1664" s="313">
        <v>4</v>
      </c>
      <c r="G1664" s="313">
        <v>1</v>
      </c>
      <c r="H1664" s="313">
        <v>10</v>
      </c>
      <c r="I1664" s="313">
        <v>6</v>
      </c>
      <c r="J1664" s="273" t="s">
        <v>302</v>
      </c>
      <c r="K1664" s="313">
        <v>10</v>
      </c>
      <c r="L1664" s="313">
        <v>12</v>
      </c>
      <c r="M1664" s="313">
        <v>2</v>
      </c>
      <c r="N1664" s="313">
        <v>3968</v>
      </c>
      <c r="O1664" s="273" t="s">
        <v>1338</v>
      </c>
      <c r="P1664">
        <v>44823</v>
      </c>
      <c r="Q1664" s="289"/>
      <c r="R1664" s="313">
        <v>0.04</v>
      </c>
      <c r="S1664" s="267"/>
      <c r="T1664" s="307"/>
      <c r="U1664"/>
      <c r="V1664"/>
      <c r="W1664"/>
      <c r="X1664"/>
      <c r="Y1664" s="275" t="s">
        <v>1338</v>
      </c>
      <c r="AA1664" s="313" t="s">
        <v>1338</v>
      </c>
      <c r="AB1664">
        <v>3968</v>
      </c>
      <c r="AC1664" t="s">
        <v>2861</v>
      </c>
      <c r="AD1664" s="313" t="s">
        <v>5645</v>
      </c>
    </row>
    <row r="1665" spans="2:30">
      <c r="B1665" s="25"/>
      <c r="C1665" s="256" t="s">
        <v>2648</v>
      </c>
      <c r="D1665" s="256" t="s">
        <v>2025</v>
      </c>
      <c r="E1665" s="313">
        <v>8.1875</v>
      </c>
      <c r="F1665" s="313">
        <v>4.1875</v>
      </c>
      <c r="G1665" s="313">
        <v>0.875</v>
      </c>
      <c r="H1665" s="313">
        <v>9.9375</v>
      </c>
      <c r="I1665" s="313">
        <v>5.9375</v>
      </c>
      <c r="J1665" s="102" t="s">
        <v>302</v>
      </c>
      <c r="K1665" s="313">
        <v>9.9375</v>
      </c>
      <c r="L1665" s="313">
        <v>11.875</v>
      </c>
      <c r="M1665" s="313">
        <v>2</v>
      </c>
      <c r="N1665" s="313">
        <v>3968</v>
      </c>
      <c r="O1665" s="102" t="s">
        <v>1338</v>
      </c>
      <c r="P1665">
        <v>44823</v>
      </c>
      <c r="Q1665" s="283"/>
      <c r="R1665" s="313">
        <v>0.04</v>
      </c>
      <c r="S1665" s="256"/>
      <c r="T1665" s="301"/>
      <c r="U1665"/>
      <c r="V1665"/>
      <c r="W1665"/>
      <c r="X1665"/>
      <c r="Y1665" s="275" t="s">
        <v>1338</v>
      </c>
      <c r="AA1665" s="313" t="s">
        <v>1338</v>
      </c>
      <c r="AB1665">
        <v>3968</v>
      </c>
      <c r="AC1665" t="s">
        <v>2861</v>
      </c>
      <c r="AD1665" s="313" t="s">
        <v>5645</v>
      </c>
    </row>
    <row r="1666" spans="2:30">
      <c r="B1666" s="26"/>
      <c r="C1666" s="256" t="s">
        <v>2592</v>
      </c>
      <c r="D1666" s="256" t="s">
        <v>301</v>
      </c>
      <c r="E1666" s="313">
        <v>6</v>
      </c>
      <c r="F1666" s="313">
        <v>5</v>
      </c>
      <c r="G1666" s="313">
        <v>1</v>
      </c>
      <c r="H1666" s="313">
        <v>8</v>
      </c>
      <c r="I1666" s="313">
        <v>7</v>
      </c>
      <c r="J1666" s="102" t="s">
        <v>318</v>
      </c>
      <c r="K1666" s="313">
        <v>13.9375</v>
      </c>
      <c r="L1666" s="313">
        <v>7.9375</v>
      </c>
      <c r="M1666" s="313">
        <v>2</v>
      </c>
      <c r="N1666" s="313">
        <v>3969</v>
      </c>
      <c r="O1666" s="102" t="s">
        <v>2586</v>
      </c>
      <c r="P1666">
        <v>44669</v>
      </c>
      <c r="Q1666" s="283"/>
      <c r="R1666" s="313"/>
      <c r="S1666" s="256"/>
      <c r="T1666" s="301"/>
      <c r="U1666"/>
      <c r="V1666"/>
      <c r="W1666"/>
      <c r="X1666"/>
      <c r="Y1666" s="275" t="s">
        <v>2586</v>
      </c>
      <c r="AA1666" s="313" t="s">
        <v>1338</v>
      </c>
      <c r="AB1666">
        <v>3969</v>
      </c>
      <c r="AC1666" t="s">
        <v>2861</v>
      </c>
      <c r="AD1666" s="313" t="s">
        <v>5645</v>
      </c>
    </row>
    <row r="1667" spans="2:30">
      <c r="B1667" s="25"/>
      <c r="C1667" s="267" t="s">
        <v>2653</v>
      </c>
      <c r="D1667" s="267" t="s">
        <v>2035</v>
      </c>
      <c r="E1667" s="313">
        <v>4.9687999999999999</v>
      </c>
      <c r="F1667" s="313">
        <v>3.0312999999999999</v>
      </c>
      <c r="G1667" s="313">
        <v>0.625</v>
      </c>
      <c r="H1667" s="313">
        <v>6.2187999999999999</v>
      </c>
      <c r="I1667" s="313">
        <v>4.2812999999999999</v>
      </c>
      <c r="J1667" s="273" t="s">
        <v>302</v>
      </c>
      <c r="K1667" s="313">
        <v>12.4375</v>
      </c>
      <c r="L1667" s="313">
        <v>8.5625</v>
      </c>
      <c r="M1667" s="313">
        <v>4</v>
      </c>
      <c r="N1667" s="313">
        <v>3971</v>
      </c>
      <c r="O1667" s="273" t="s">
        <v>1338</v>
      </c>
      <c r="P1667">
        <v>44823</v>
      </c>
      <c r="Q1667" s="289"/>
      <c r="R1667" s="313">
        <v>0.04</v>
      </c>
      <c r="S1667" s="267"/>
      <c r="T1667" s="307"/>
      <c r="U1667"/>
      <c r="V1667"/>
      <c r="W1667"/>
      <c r="X1667"/>
      <c r="Y1667" s="275" t="s">
        <v>1338</v>
      </c>
      <c r="AA1667" s="313" t="s">
        <v>1338</v>
      </c>
      <c r="AB1667">
        <v>3971</v>
      </c>
      <c r="AC1667" t="s">
        <v>2861</v>
      </c>
      <c r="AD1667" s="313" t="s">
        <v>5645</v>
      </c>
    </row>
    <row r="1668" spans="2:30">
      <c r="B1668" s="26"/>
      <c r="C1668" s="256" t="s">
        <v>2582</v>
      </c>
      <c r="D1668" s="256" t="s">
        <v>2025</v>
      </c>
      <c r="E1668" s="313">
        <v>4.431</v>
      </c>
      <c r="F1668" s="313">
        <v>4.431</v>
      </c>
      <c r="G1668" s="313">
        <v>0.45800000000000002</v>
      </c>
      <c r="H1668" s="313">
        <v>5.3470000000000004</v>
      </c>
      <c r="I1668" s="313">
        <v>5.3470000000000004</v>
      </c>
      <c r="J1668" s="102" t="s">
        <v>302</v>
      </c>
      <c r="K1668" s="313">
        <v>10.694000000000001</v>
      </c>
      <c r="L1668" s="313">
        <v>10.694000000000001</v>
      </c>
      <c r="M1668" s="313">
        <v>4</v>
      </c>
      <c r="N1668" s="313">
        <v>3972</v>
      </c>
      <c r="O1668" s="102" t="s">
        <v>1338</v>
      </c>
      <c r="P1668">
        <v>44657</v>
      </c>
      <c r="Q1668" s="283"/>
      <c r="R1668" s="313"/>
      <c r="S1668" s="256"/>
      <c r="T1668" s="301"/>
      <c r="U1668"/>
      <c r="V1668"/>
      <c r="W1668"/>
      <c r="X1668"/>
      <c r="Y1668" s="275" t="s">
        <v>1338</v>
      </c>
      <c r="AA1668" s="313" t="s">
        <v>1338</v>
      </c>
      <c r="AB1668">
        <v>3972</v>
      </c>
      <c r="AC1668" t="s">
        <v>2899</v>
      </c>
      <c r="AD1668" s="313" t="s">
        <v>5649</v>
      </c>
    </row>
    <row r="1669" spans="2:30">
      <c r="B1669" s="26"/>
      <c r="C1669" s="267" t="s">
        <v>2583</v>
      </c>
      <c r="D1669" s="267" t="s">
        <v>2026</v>
      </c>
      <c r="E1669" s="313">
        <v>4.306</v>
      </c>
      <c r="F1669" s="313">
        <v>4.306</v>
      </c>
      <c r="G1669" s="313">
        <v>0.59699999999999998</v>
      </c>
      <c r="H1669" s="313">
        <v>5.5</v>
      </c>
      <c r="I1669" s="313">
        <v>5.5</v>
      </c>
      <c r="J1669" s="273" t="s">
        <v>302</v>
      </c>
      <c r="K1669" s="313">
        <v>11</v>
      </c>
      <c r="L1669" s="313">
        <v>11</v>
      </c>
      <c r="M1669" s="313">
        <v>4</v>
      </c>
      <c r="N1669" s="313">
        <v>3972</v>
      </c>
      <c r="O1669" s="273" t="s">
        <v>1338</v>
      </c>
      <c r="P1669">
        <v>44657</v>
      </c>
      <c r="Q1669" s="289"/>
      <c r="R1669" s="313"/>
      <c r="S1669" s="267"/>
      <c r="T1669" s="307"/>
      <c r="U1669"/>
      <c r="V1669"/>
      <c r="W1669"/>
      <c r="X1669"/>
      <c r="Y1669" s="275" t="s">
        <v>1338</v>
      </c>
      <c r="AA1669" s="313" t="s">
        <v>1338</v>
      </c>
      <c r="AB1669">
        <v>3972</v>
      </c>
      <c r="AC1669" t="s">
        <v>2899</v>
      </c>
      <c r="AD1669" s="313" t="s">
        <v>5649</v>
      </c>
    </row>
    <row r="1670" spans="2:30">
      <c r="B1670" s="26"/>
      <c r="C1670" s="267" t="s">
        <v>2684</v>
      </c>
      <c r="D1670" s="267" t="s">
        <v>2026</v>
      </c>
      <c r="E1670" s="313">
        <v>4</v>
      </c>
      <c r="F1670" s="313">
        <v>3.0630000000000002</v>
      </c>
      <c r="G1670" s="313">
        <v>1.25</v>
      </c>
      <c r="H1670" s="313">
        <v>6.5</v>
      </c>
      <c r="I1670" s="313">
        <v>5.5625</v>
      </c>
      <c r="J1670" s="273" t="s">
        <v>302</v>
      </c>
      <c r="K1670" s="313">
        <v>6.5</v>
      </c>
      <c r="L1670" s="313">
        <v>16.6875</v>
      </c>
      <c r="M1670" s="313">
        <v>3</v>
      </c>
      <c r="N1670" s="313">
        <v>3973</v>
      </c>
      <c r="O1670" s="273" t="s">
        <v>1338</v>
      </c>
      <c r="P1670">
        <v>44852</v>
      </c>
      <c r="Q1670" s="289"/>
      <c r="R1670" s="313"/>
      <c r="S1670" s="267"/>
      <c r="T1670" s="307"/>
      <c r="U1670"/>
      <c r="V1670"/>
      <c r="W1670"/>
      <c r="X1670"/>
      <c r="Y1670" s="275" t="s">
        <v>1338</v>
      </c>
      <c r="AA1670" s="313" t="s">
        <v>1338</v>
      </c>
      <c r="AB1670">
        <v>3973</v>
      </c>
      <c r="AC1670" t="s">
        <v>4102</v>
      </c>
      <c r="AD1670" s="313" t="s">
        <v>5659</v>
      </c>
    </row>
    <row r="1671" spans="2:30">
      <c r="B1671" s="26"/>
      <c r="C1671" s="256" t="s">
        <v>2784</v>
      </c>
      <c r="D1671" s="256" t="s">
        <v>2529</v>
      </c>
      <c r="E1671" s="313">
        <v>4</v>
      </c>
      <c r="F1671" s="313">
        <v>3.0625</v>
      </c>
      <c r="G1671" s="313">
        <v>1.25</v>
      </c>
      <c r="H1671" s="313">
        <v>6.5</v>
      </c>
      <c r="I1671" s="313">
        <v>5.5625</v>
      </c>
      <c r="J1671" s="102" t="s">
        <v>318</v>
      </c>
      <c r="K1671" s="313">
        <v>13.1875</v>
      </c>
      <c r="L1671" s="313">
        <v>17.25</v>
      </c>
      <c r="M1671" s="313">
        <v>6</v>
      </c>
      <c r="N1671" s="313">
        <v>3973</v>
      </c>
      <c r="O1671" s="102" t="s">
        <v>1338</v>
      </c>
      <c r="P1671">
        <v>44852</v>
      </c>
      <c r="Q1671" s="283"/>
      <c r="R1671" s="313"/>
      <c r="S1671" s="256"/>
      <c r="T1671" s="301"/>
      <c r="U1671"/>
      <c r="V1671"/>
      <c r="W1671"/>
      <c r="X1671"/>
      <c r="Y1671" s="275" t="s">
        <v>1338</v>
      </c>
      <c r="AA1671" s="313" t="s">
        <v>1338</v>
      </c>
      <c r="AB1671">
        <v>3973</v>
      </c>
      <c r="AC1671" t="s">
        <v>4102</v>
      </c>
      <c r="AD1671" s="313" t="s">
        <v>5659</v>
      </c>
    </row>
    <row r="1672" spans="2:30">
      <c r="B1672" s="25"/>
      <c r="C1672" s="256" t="s">
        <v>2652</v>
      </c>
      <c r="D1672" s="256" t="s">
        <v>2026</v>
      </c>
      <c r="E1672" s="313">
        <v>12.4375</v>
      </c>
      <c r="F1672" s="313">
        <v>8.4375</v>
      </c>
      <c r="G1672" s="313">
        <v>1.25</v>
      </c>
      <c r="H1672" s="313">
        <v>14.9375</v>
      </c>
      <c r="I1672" s="313">
        <v>10.9375</v>
      </c>
      <c r="J1672" s="102" t="s">
        <v>302</v>
      </c>
      <c r="K1672" s="313">
        <v>14.9375</v>
      </c>
      <c r="L1672" s="313">
        <v>10.9375</v>
      </c>
      <c r="M1672" s="313">
        <v>1</v>
      </c>
      <c r="N1672" s="313">
        <v>3974</v>
      </c>
      <c r="O1672" s="102" t="s">
        <v>1338</v>
      </c>
      <c r="P1672">
        <v>44823</v>
      </c>
      <c r="Q1672" s="283"/>
      <c r="R1672" s="313">
        <v>4.3999999999999997E-2</v>
      </c>
      <c r="S1672" s="256"/>
      <c r="T1672" s="301"/>
      <c r="U1672"/>
      <c r="V1672"/>
      <c r="W1672"/>
      <c r="X1672"/>
      <c r="Y1672" s="275" t="s">
        <v>1338</v>
      </c>
      <c r="AA1672" s="313" t="s">
        <v>1338</v>
      </c>
      <c r="AB1672">
        <v>3974</v>
      </c>
      <c r="AC1672" t="s">
        <v>4102</v>
      </c>
      <c r="AD1672" s="313" t="s">
        <v>5659</v>
      </c>
    </row>
    <row r="1673" spans="2:30">
      <c r="B1673" s="25"/>
      <c r="C1673" s="256" t="s">
        <v>2651</v>
      </c>
      <c r="D1673" s="256" t="s">
        <v>2025</v>
      </c>
      <c r="E1673" s="313">
        <v>12.625</v>
      </c>
      <c r="F1673" s="313">
        <v>8.5937999999999999</v>
      </c>
      <c r="G1673" s="313">
        <v>0.875</v>
      </c>
      <c r="H1673" s="313">
        <v>14.375</v>
      </c>
      <c r="I1673" s="313">
        <v>10.3438</v>
      </c>
      <c r="J1673" s="102" t="s">
        <v>302</v>
      </c>
      <c r="K1673" s="313">
        <v>14.375</v>
      </c>
      <c r="L1673" s="313">
        <v>10.3438</v>
      </c>
      <c r="M1673" s="313">
        <v>1</v>
      </c>
      <c r="N1673" s="313">
        <v>3974</v>
      </c>
      <c r="O1673" s="102" t="s">
        <v>1338</v>
      </c>
      <c r="P1673">
        <v>44823</v>
      </c>
      <c r="Q1673" s="283"/>
      <c r="R1673" s="313">
        <v>4.3999999999999997E-2</v>
      </c>
      <c r="S1673" s="256"/>
      <c r="T1673" s="301"/>
      <c r="U1673"/>
      <c r="V1673"/>
      <c r="W1673"/>
      <c r="X1673"/>
      <c r="Y1673" s="275" t="s">
        <v>1338</v>
      </c>
      <c r="AA1673" s="313" t="s">
        <v>1338</v>
      </c>
      <c r="AB1673">
        <v>3974</v>
      </c>
      <c r="AC1673" t="s">
        <v>4102</v>
      </c>
      <c r="AD1673" s="313" t="s">
        <v>5659</v>
      </c>
    </row>
    <row r="1674" spans="2:30">
      <c r="B1674" s="26"/>
      <c r="C1674" s="256" t="s">
        <v>2635</v>
      </c>
      <c r="D1674" s="256" t="s">
        <v>2025</v>
      </c>
      <c r="E1674" s="313">
        <v>6.875</v>
      </c>
      <c r="F1674" s="313">
        <v>1.5</v>
      </c>
      <c r="G1674" s="313">
        <v>0.48699999999999999</v>
      </c>
      <c r="H1674" s="313">
        <v>7.8490000000000002</v>
      </c>
      <c r="I1674" s="313">
        <v>2.4740000000000002</v>
      </c>
      <c r="J1674" s="102" t="s">
        <v>302</v>
      </c>
      <c r="K1674" s="313">
        <v>9.8919999999999995</v>
      </c>
      <c r="L1674" s="313">
        <v>7.8479999999999999</v>
      </c>
      <c r="M1674" s="313">
        <v>4</v>
      </c>
      <c r="N1674" s="313">
        <v>3981</v>
      </c>
      <c r="O1674" s="102" t="s">
        <v>1338</v>
      </c>
      <c r="P1674">
        <v>44823</v>
      </c>
      <c r="Q1674" s="283"/>
      <c r="R1674" s="313"/>
      <c r="S1674" s="256"/>
      <c r="T1674" s="301"/>
      <c r="U1674"/>
      <c r="V1674"/>
      <c r="W1674"/>
      <c r="X1674"/>
      <c r="Y1674" s="275" t="s">
        <v>1338</v>
      </c>
      <c r="AA1674" s="313" t="s">
        <v>1338</v>
      </c>
      <c r="AB1674">
        <v>3981</v>
      </c>
      <c r="AC1674" t="s">
        <v>2899</v>
      </c>
      <c r="AD1674" s="313" t="s">
        <v>5649</v>
      </c>
    </row>
    <row r="1675" spans="2:30">
      <c r="B1675" s="26"/>
      <c r="C1675" s="63" t="s">
        <v>2636</v>
      </c>
      <c r="D1675" s="63" t="s">
        <v>2026</v>
      </c>
      <c r="E1675" s="313">
        <v>5.8437999999999999</v>
      </c>
      <c r="F1675" s="313">
        <v>1.7188000000000001</v>
      </c>
      <c r="G1675" s="313">
        <v>1.0625</v>
      </c>
      <c r="H1675" s="313">
        <v>7.9687999999999999</v>
      </c>
      <c r="I1675" s="313">
        <v>3.8437999999999999</v>
      </c>
      <c r="J1675" s="41" t="s">
        <v>302</v>
      </c>
      <c r="K1675" s="313">
        <v>7.9687999999999999</v>
      </c>
      <c r="L1675" s="313">
        <v>15.375</v>
      </c>
      <c r="M1675" s="313">
        <v>4</v>
      </c>
      <c r="N1675" s="313">
        <v>3981</v>
      </c>
      <c r="O1675" s="41" t="s">
        <v>1338</v>
      </c>
      <c r="P1675">
        <v>44823</v>
      </c>
      <c r="Q1675" s="285"/>
      <c r="R1675" s="313"/>
      <c r="S1675" s="63"/>
      <c r="T1675" s="303"/>
      <c r="U1675"/>
      <c r="V1675"/>
      <c r="W1675"/>
      <c r="X1675"/>
      <c r="Y1675" s="275" t="s">
        <v>1338</v>
      </c>
      <c r="AA1675" s="313" t="s">
        <v>1338</v>
      </c>
      <c r="AB1675">
        <v>3981</v>
      </c>
      <c r="AC1675" t="s">
        <v>2899</v>
      </c>
      <c r="AD1675" s="313" t="s">
        <v>5649</v>
      </c>
    </row>
    <row r="1676" spans="2:30">
      <c r="B1676" s="26"/>
      <c r="C1676" s="267" t="s">
        <v>2635</v>
      </c>
      <c r="D1676" s="267" t="s">
        <v>2025</v>
      </c>
      <c r="E1676" s="313">
        <v>6</v>
      </c>
      <c r="F1676" s="313">
        <v>1.8438000000000001</v>
      </c>
      <c r="G1676" s="313">
        <v>0.625</v>
      </c>
      <c r="H1676" s="313">
        <v>7.25</v>
      </c>
      <c r="I1676" s="313">
        <v>3.0937999999999999</v>
      </c>
      <c r="J1676" s="273" t="s">
        <v>302</v>
      </c>
      <c r="K1676" s="313">
        <v>7.25</v>
      </c>
      <c r="L1676" s="313">
        <v>12.375</v>
      </c>
      <c r="M1676" s="313">
        <v>4</v>
      </c>
      <c r="N1676" s="313">
        <v>3981</v>
      </c>
      <c r="O1676" s="273" t="s">
        <v>1338</v>
      </c>
      <c r="P1676">
        <v>44823</v>
      </c>
      <c r="Q1676" s="289"/>
      <c r="R1676" s="313"/>
      <c r="S1676" s="267"/>
      <c r="T1676" s="307"/>
      <c r="U1676"/>
      <c r="V1676"/>
      <c r="W1676"/>
      <c r="X1676"/>
      <c r="Y1676" s="275" t="s">
        <v>1338</v>
      </c>
      <c r="AA1676" s="313" t="s">
        <v>1338</v>
      </c>
      <c r="AB1676">
        <v>3981</v>
      </c>
      <c r="AC1676" t="s">
        <v>2899</v>
      </c>
      <c r="AD1676" s="313" t="s">
        <v>5649</v>
      </c>
    </row>
    <row r="1677" spans="2:30">
      <c r="B1677" s="26"/>
      <c r="C1677" s="63" t="s">
        <v>2584</v>
      </c>
      <c r="D1677" s="63" t="s">
        <v>48</v>
      </c>
      <c r="E1677" s="313">
        <v>7</v>
      </c>
      <c r="F1677" s="313">
        <v>7</v>
      </c>
      <c r="G1677" s="313">
        <v>1</v>
      </c>
      <c r="H1677" s="313">
        <v>9</v>
      </c>
      <c r="I1677" s="313">
        <v>9</v>
      </c>
      <c r="J1677" s="41" t="s">
        <v>318</v>
      </c>
      <c r="K1677" s="313">
        <v>18.375</v>
      </c>
      <c r="L1677" s="313">
        <v>18.187999999999999</v>
      </c>
      <c r="M1677" s="313">
        <v>4</v>
      </c>
      <c r="N1677" s="313">
        <v>3975</v>
      </c>
      <c r="O1677" s="41" t="s">
        <v>2585</v>
      </c>
      <c r="P1677">
        <v>44669</v>
      </c>
      <c r="Q1677" s="285"/>
      <c r="R1677" s="313"/>
      <c r="S1677" s="63"/>
      <c r="T1677" s="303"/>
      <c r="U1677"/>
      <c r="V1677"/>
      <c r="W1677"/>
      <c r="X1677"/>
      <c r="Y1677" s="275" t="s">
        <v>2585</v>
      </c>
      <c r="AA1677" s="313" t="s">
        <v>1351</v>
      </c>
      <c r="AB1677">
        <v>3975</v>
      </c>
      <c r="AC1677" t="s">
        <v>4102</v>
      </c>
      <c r="AD1677" s="313" t="s">
        <v>5659</v>
      </c>
    </row>
    <row r="1678" spans="2:30">
      <c r="B1678" s="25"/>
      <c r="C1678" s="64" t="s">
        <v>2777</v>
      </c>
      <c r="D1678" s="64" t="s">
        <v>301</v>
      </c>
      <c r="E1678" s="313">
        <v>12.5937</v>
      </c>
      <c r="F1678" s="313">
        <v>12.5937</v>
      </c>
      <c r="G1678" s="313">
        <v>1.125</v>
      </c>
      <c r="H1678" s="313">
        <v>14.8437</v>
      </c>
      <c r="I1678" s="313">
        <v>14.8437</v>
      </c>
      <c r="J1678" s="47" t="s">
        <v>318</v>
      </c>
      <c r="K1678" s="313">
        <v>45.281300000000002</v>
      </c>
      <c r="L1678" s="313">
        <v>29.9375</v>
      </c>
      <c r="M1678" s="313">
        <v>6</v>
      </c>
      <c r="N1678" s="313">
        <v>3976</v>
      </c>
      <c r="O1678" s="47" t="s">
        <v>269</v>
      </c>
      <c r="P1678">
        <v>44657</v>
      </c>
      <c r="Q1678" s="286"/>
      <c r="R1678" s="313">
        <v>7.0000000000000007E-2</v>
      </c>
      <c r="S1678" s="64"/>
      <c r="T1678" s="302"/>
      <c r="U1678"/>
      <c r="V1678"/>
      <c r="W1678"/>
      <c r="X1678"/>
      <c r="Y1678" s="275" t="s">
        <v>2771</v>
      </c>
      <c r="AA1678" s="313" t="s">
        <v>269</v>
      </c>
      <c r="AB1678">
        <v>3976</v>
      </c>
      <c r="AC1678" t="s">
        <v>2894</v>
      </c>
      <c r="AD1678" s="313" t="s">
        <v>5648</v>
      </c>
    </row>
    <row r="1679" spans="2:30">
      <c r="B1679" s="25"/>
      <c r="C1679" s="270" t="s">
        <v>2581</v>
      </c>
      <c r="D1679" s="270" t="s">
        <v>48</v>
      </c>
      <c r="E1679" s="313">
        <v>6.6559999999999997</v>
      </c>
      <c r="F1679" s="313">
        <v>5.0940000000000003</v>
      </c>
      <c r="G1679" s="313">
        <v>1.5</v>
      </c>
      <c r="H1679" s="313">
        <v>9.6559999999999988</v>
      </c>
      <c r="I1679" s="313">
        <v>8.0940000000000012</v>
      </c>
      <c r="J1679" s="279" t="s">
        <v>318</v>
      </c>
      <c r="K1679" s="313">
        <v>37.75</v>
      </c>
      <c r="L1679" s="313">
        <v>24.280999999999999</v>
      </c>
      <c r="M1679" s="313">
        <v>12</v>
      </c>
      <c r="N1679" s="313">
        <v>3977</v>
      </c>
      <c r="O1679" s="279" t="s">
        <v>269</v>
      </c>
      <c r="P1679">
        <v>44657</v>
      </c>
      <c r="Q1679" s="292"/>
      <c r="R1679" s="313"/>
      <c r="S1679" s="270"/>
      <c r="T1679" s="310"/>
      <c r="U1679"/>
      <c r="V1679"/>
      <c r="W1679"/>
      <c r="X1679"/>
      <c r="Y1679" s="275" t="s">
        <v>2202</v>
      </c>
      <c r="AA1679" s="313" t="s">
        <v>269</v>
      </c>
      <c r="AB1679">
        <v>3977</v>
      </c>
      <c r="AC1679" t="s">
        <v>2861</v>
      </c>
      <c r="AD1679" s="313" t="s">
        <v>5645</v>
      </c>
    </row>
    <row r="1680" spans="2:30">
      <c r="B1680" s="25"/>
      <c r="C1680" s="256" t="s">
        <v>2591</v>
      </c>
      <c r="D1680" s="256" t="s">
        <v>48</v>
      </c>
      <c r="E1680" s="313">
        <v>4.125</v>
      </c>
      <c r="F1680" s="313">
        <v>4.125</v>
      </c>
      <c r="G1680" s="313">
        <v>0.625</v>
      </c>
      <c r="H1680" s="313">
        <v>5.375</v>
      </c>
      <c r="I1680" s="313">
        <v>5.375</v>
      </c>
      <c r="J1680" s="102" t="s">
        <v>318</v>
      </c>
      <c r="K1680" s="313">
        <v>10.78125</v>
      </c>
      <c r="L1680" s="313">
        <v>10.8125</v>
      </c>
      <c r="M1680" s="313">
        <v>4</v>
      </c>
      <c r="N1680" s="313">
        <v>3978</v>
      </c>
      <c r="O1680" s="102" t="s">
        <v>1338</v>
      </c>
      <c r="P1680">
        <v>44669</v>
      </c>
      <c r="Q1680" s="283"/>
      <c r="R1680" s="313"/>
      <c r="S1680" s="256"/>
      <c r="T1680" s="301"/>
      <c r="U1680"/>
      <c r="V1680"/>
      <c r="W1680"/>
      <c r="X1680"/>
      <c r="Y1680" s="275" t="s">
        <v>1338</v>
      </c>
      <c r="AA1680" s="313" t="s">
        <v>1338</v>
      </c>
      <c r="AB1680">
        <v>3978</v>
      </c>
      <c r="AD1680" s="313"/>
    </row>
    <row r="1681" spans="2:30">
      <c r="B1681" s="25"/>
      <c r="C1681" s="256" t="s">
        <v>2649</v>
      </c>
      <c r="D1681" s="256" t="s">
        <v>2026</v>
      </c>
      <c r="E1681" s="313">
        <v>5.625</v>
      </c>
      <c r="F1681" s="313">
        <v>2</v>
      </c>
      <c r="G1681" s="313">
        <v>1.5</v>
      </c>
      <c r="H1681" s="313">
        <v>8.625</v>
      </c>
      <c r="I1681" s="313">
        <v>5</v>
      </c>
      <c r="J1681" s="102" t="s">
        <v>302</v>
      </c>
      <c r="K1681" s="313">
        <v>8.625</v>
      </c>
      <c r="L1681" s="313">
        <v>15</v>
      </c>
      <c r="M1681" s="313">
        <v>3</v>
      </c>
      <c r="N1681" s="313">
        <v>3979</v>
      </c>
      <c r="O1681" s="102" t="s">
        <v>1338</v>
      </c>
      <c r="P1681">
        <v>44823</v>
      </c>
      <c r="Q1681" s="283" t="s">
        <v>2769</v>
      </c>
      <c r="R1681" s="313"/>
      <c r="S1681" s="256"/>
      <c r="T1681" s="301"/>
      <c r="U1681"/>
      <c r="V1681"/>
      <c r="W1681"/>
      <c r="X1681"/>
      <c r="Y1681" s="275" t="s">
        <v>1338</v>
      </c>
      <c r="AA1681" s="313" t="s">
        <v>1338</v>
      </c>
      <c r="AB1681">
        <v>3979</v>
      </c>
      <c r="AC1681" t="s">
        <v>2861</v>
      </c>
      <c r="AD1681" s="313" t="s">
        <v>5645</v>
      </c>
    </row>
    <row r="1682" spans="2:30">
      <c r="B1682" s="25"/>
      <c r="C1682" s="256" t="s">
        <v>2650</v>
      </c>
      <c r="D1682" s="256" t="s">
        <v>2025</v>
      </c>
      <c r="E1682" s="313">
        <v>5.75</v>
      </c>
      <c r="F1682" s="313">
        <v>2.125</v>
      </c>
      <c r="G1682" s="313">
        <v>0.75</v>
      </c>
      <c r="H1682" s="313">
        <v>7.25</v>
      </c>
      <c r="I1682" s="313">
        <v>3.625</v>
      </c>
      <c r="J1682" s="102" t="s">
        <v>302</v>
      </c>
      <c r="K1682" s="313">
        <v>7.25</v>
      </c>
      <c r="L1682" s="313">
        <v>10.875</v>
      </c>
      <c r="M1682" s="313">
        <v>3</v>
      </c>
      <c r="N1682" s="313">
        <v>3979</v>
      </c>
      <c r="O1682" s="102" t="s">
        <v>1338</v>
      </c>
      <c r="P1682">
        <v>44823</v>
      </c>
      <c r="Q1682" s="283"/>
      <c r="R1682" s="313"/>
      <c r="S1682" s="256"/>
      <c r="T1682" s="301"/>
      <c r="U1682"/>
      <c r="V1682"/>
      <c r="W1682"/>
      <c r="X1682"/>
      <c r="Y1682" s="275" t="s">
        <v>1338</v>
      </c>
      <c r="AA1682" s="313" t="s">
        <v>1338</v>
      </c>
      <c r="AB1682">
        <v>3979</v>
      </c>
      <c r="AC1682" t="s">
        <v>2861</v>
      </c>
      <c r="AD1682" s="313" t="s">
        <v>5645</v>
      </c>
    </row>
    <row r="1683" spans="2:30">
      <c r="B1683" s="25"/>
      <c r="C1683" s="256" t="s">
        <v>2766</v>
      </c>
      <c r="D1683" s="256" t="s">
        <v>2529</v>
      </c>
      <c r="E1683" s="313">
        <v>6</v>
      </c>
      <c r="F1683" s="313">
        <v>6</v>
      </c>
      <c r="G1683" s="313">
        <v>4</v>
      </c>
      <c r="H1683" s="313">
        <v>14</v>
      </c>
      <c r="I1683" s="313">
        <v>14</v>
      </c>
      <c r="J1683" s="102" t="s">
        <v>318</v>
      </c>
      <c r="K1683" s="313">
        <v>14</v>
      </c>
      <c r="L1683" s="313">
        <v>23.1875</v>
      </c>
      <c r="M1683" s="313">
        <v>2</v>
      </c>
      <c r="N1683" s="313">
        <v>3983</v>
      </c>
      <c r="O1683" s="102" t="s">
        <v>2761</v>
      </c>
      <c r="P1683">
        <v>44823</v>
      </c>
      <c r="Q1683" s="283" t="s">
        <v>2770</v>
      </c>
      <c r="R1683" s="313">
        <v>4.3999999999999997E-2</v>
      </c>
      <c r="S1683" s="256"/>
      <c r="T1683" s="301"/>
      <c r="U1683"/>
      <c r="V1683"/>
      <c r="W1683"/>
      <c r="X1683"/>
      <c r="Y1683" s="275" t="s">
        <v>2761</v>
      </c>
      <c r="AA1683" s="313" t="s">
        <v>1351</v>
      </c>
      <c r="AB1683">
        <v>3983</v>
      </c>
      <c r="AC1683" t="s">
        <v>2861</v>
      </c>
      <c r="AD1683" s="313" t="s">
        <v>5645</v>
      </c>
    </row>
    <row r="1684" spans="2:30">
      <c r="B1684" s="25"/>
      <c r="C1684" s="256" t="s">
        <v>2768</v>
      </c>
      <c r="D1684" s="256" t="s">
        <v>2529</v>
      </c>
      <c r="E1684" s="313">
        <v>10.5</v>
      </c>
      <c r="F1684" s="313">
        <v>8.5</v>
      </c>
      <c r="G1684" s="313">
        <v>1.25</v>
      </c>
      <c r="H1684" s="313">
        <v>13</v>
      </c>
      <c r="I1684" s="313">
        <v>11</v>
      </c>
      <c r="J1684" s="102" t="s">
        <v>318</v>
      </c>
      <c r="K1684" s="313">
        <v>13.0626</v>
      </c>
      <c r="L1684" s="313">
        <v>22.0625</v>
      </c>
      <c r="M1684" s="313">
        <v>2</v>
      </c>
      <c r="N1684" s="313">
        <v>3985</v>
      </c>
      <c r="O1684" s="102" t="s">
        <v>2761</v>
      </c>
      <c r="P1684">
        <v>44823</v>
      </c>
      <c r="Q1684" s="283" t="s">
        <v>2767</v>
      </c>
      <c r="R1684" s="313">
        <v>8.7999999999999995E-2</v>
      </c>
      <c r="S1684" s="256"/>
      <c r="T1684" s="301"/>
      <c r="U1684"/>
      <c r="V1684"/>
      <c r="W1684"/>
      <c r="X1684"/>
      <c r="Y1684" s="275" t="s">
        <v>2761</v>
      </c>
      <c r="AA1684" s="313" t="s">
        <v>1351</v>
      </c>
      <c r="AB1684">
        <v>3985</v>
      </c>
      <c r="AC1684" t="s">
        <v>2894</v>
      </c>
      <c r="AD1684" s="313" t="s">
        <v>5648</v>
      </c>
    </row>
    <row r="1685" spans="2:30">
      <c r="B1685" s="25"/>
      <c r="C1685" s="256" t="s">
        <v>2675</v>
      </c>
      <c r="D1685" s="256" t="s">
        <v>2529</v>
      </c>
      <c r="E1685" s="313">
        <v>14.917</v>
      </c>
      <c r="F1685" s="313">
        <v>8.3889999999999993</v>
      </c>
      <c r="G1685" s="313">
        <v>1.667</v>
      </c>
      <c r="H1685" s="313">
        <v>18.251000000000001</v>
      </c>
      <c r="I1685" s="313">
        <v>11.722999999999999</v>
      </c>
      <c r="J1685" s="102" t="s">
        <v>318</v>
      </c>
      <c r="K1685" s="313">
        <v>17.5</v>
      </c>
      <c r="L1685" s="313">
        <v>22.681000000000001</v>
      </c>
      <c r="M1685" s="313">
        <v>2</v>
      </c>
      <c r="N1685" s="313">
        <v>3986</v>
      </c>
      <c r="O1685" s="102" t="s">
        <v>1351</v>
      </c>
      <c r="P1685">
        <v>44823</v>
      </c>
      <c r="Q1685" s="283"/>
      <c r="R1685" s="313">
        <v>0.05</v>
      </c>
      <c r="S1685" s="256"/>
      <c r="T1685" s="301"/>
      <c r="U1685"/>
      <c r="V1685"/>
      <c r="W1685"/>
      <c r="X1685"/>
      <c r="Y1685" s="275" t="s">
        <v>1351</v>
      </c>
      <c r="AA1685" s="313" t="s">
        <v>1351</v>
      </c>
      <c r="AB1685">
        <v>3986</v>
      </c>
      <c r="AC1685" t="s">
        <v>2936</v>
      </c>
      <c r="AD1685" s="313" t="s">
        <v>5651</v>
      </c>
    </row>
    <row r="1686" spans="2:30">
      <c r="B1686" s="25"/>
      <c r="C1686" s="256" t="s">
        <v>2645</v>
      </c>
      <c r="D1686" s="256" t="s">
        <v>2026</v>
      </c>
      <c r="E1686" s="313">
        <v>7.25</v>
      </c>
      <c r="F1686" s="313">
        <v>6.75</v>
      </c>
      <c r="G1686" s="313">
        <v>2</v>
      </c>
      <c r="H1686" s="313">
        <v>11.25</v>
      </c>
      <c r="I1686" s="313">
        <v>10.75</v>
      </c>
      <c r="J1686" s="102" t="s">
        <v>302</v>
      </c>
      <c r="K1686" s="313">
        <v>11.25</v>
      </c>
      <c r="L1686" s="313">
        <v>10.75</v>
      </c>
      <c r="M1686" s="313">
        <v>1</v>
      </c>
      <c r="N1686" s="313">
        <v>3987</v>
      </c>
      <c r="O1686" s="102" t="s">
        <v>1338</v>
      </c>
      <c r="P1686">
        <v>44823</v>
      </c>
      <c r="Q1686" s="283"/>
      <c r="R1686" s="313">
        <v>4.3999999999999997E-2</v>
      </c>
      <c r="S1686" s="256"/>
      <c r="T1686" s="301"/>
      <c r="U1686"/>
      <c r="V1686"/>
      <c r="W1686"/>
      <c r="X1686"/>
      <c r="Y1686" s="275" t="s">
        <v>1338</v>
      </c>
      <c r="AA1686" s="313" t="s">
        <v>1338</v>
      </c>
      <c r="AB1686">
        <v>3987</v>
      </c>
      <c r="AC1686" t="s">
        <v>4102</v>
      </c>
      <c r="AD1686" s="313" t="s">
        <v>5659</v>
      </c>
    </row>
    <row r="1687" spans="2:30">
      <c r="B1687" s="26"/>
      <c r="C1687" s="256" t="s">
        <v>2646</v>
      </c>
      <c r="D1687" s="256" t="s">
        <v>2025</v>
      </c>
      <c r="E1687" s="313">
        <v>7.4375</v>
      </c>
      <c r="F1687" s="313">
        <v>6.9375</v>
      </c>
      <c r="G1687" s="313">
        <v>2</v>
      </c>
      <c r="H1687" s="313">
        <v>11.4375</v>
      </c>
      <c r="I1687" s="313">
        <v>10.9375</v>
      </c>
      <c r="J1687" s="102" t="s">
        <v>302</v>
      </c>
      <c r="K1687" s="313">
        <v>11.4375</v>
      </c>
      <c r="L1687" s="313">
        <v>10.9375</v>
      </c>
      <c r="M1687" s="313">
        <v>1</v>
      </c>
      <c r="N1687" s="313">
        <v>3987</v>
      </c>
      <c r="O1687" s="102" t="s">
        <v>1338</v>
      </c>
      <c r="P1687">
        <v>44823</v>
      </c>
      <c r="Q1687" s="283"/>
      <c r="R1687" s="313">
        <v>4.3999999999999997E-2</v>
      </c>
      <c r="S1687" s="256"/>
      <c r="T1687" s="301"/>
      <c r="U1687"/>
      <c r="V1687"/>
      <c r="W1687"/>
      <c r="X1687"/>
      <c r="Y1687" s="275" t="s">
        <v>1338</v>
      </c>
      <c r="AA1687" s="313" t="s">
        <v>1338</v>
      </c>
      <c r="AB1687">
        <v>3987</v>
      </c>
      <c r="AC1687" t="s">
        <v>4102</v>
      </c>
      <c r="AD1687" s="313" t="s">
        <v>5659</v>
      </c>
    </row>
    <row r="1688" spans="2:30">
      <c r="B1688" s="25"/>
      <c r="C1688" s="267" t="s">
        <v>2597</v>
      </c>
      <c r="D1688" s="267" t="s">
        <v>301</v>
      </c>
      <c r="E1688" s="313">
        <v>10</v>
      </c>
      <c r="F1688" s="313">
        <v>6</v>
      </c>
      <c r="G1688" s="313">
        <v>4</v>
      </c>
      <c r="H1688" s="313">
        <v>18</v>
      </c>
      <c r="I1688" s="313">
        <v>14</v>
      </c>
      <c r="J1688" s="273" t="s">
        <v>318</v>
      </c>
      <c r="K1688" s="313">
        <v>18</v>
      </c>
      <c r="L1688" s="313">
        <v>23.187999999999999</v>
      </c>
      <c r="M1688" s="313">
        <v>2</v>
      </c>
      <c r="N1688" s="313">
        <v>3988</v>
      </c>
      <c r="O1688" s="273" t="s">
        <v>1351</v>
      </c>
      <c r="P1688">
        <v>44669</v>
      </c>
      <c r="Q1688" s="289"/>
      <c r="R1688" s="313"/>
      <c r="S1688" s="267"/>
      <c r="T1688" s="307"/>
      <c r="U1688"/>
      <c r="V1688"/>
      <c r="W1688"/>
      <c r="X1688"/>
      <c r="Y1688" s="275" t="s">
        <v>1351</v>
      </c>
      <c r="AA1688" s="313" t="s">
        <v>1351</v>
      </c>
      <c r="AB1688">
        <v>3988</v>
      </c>
      <c r="AC1688" t="s">
        <v>2936</v>
      </c>
      <c r="AD1688" s="313" t="s">
        <v>5651</v>
      </c>
    </row>
    <row r="1689" spans="2:30">
      <c r="B1689" s="25"/>
      <c r="C1689" s="256" t="s">
        <v>2643</v>
      </c>
      <c r="D1689" s="256" t="s">
        <v>2026</v>
      </c>
      <c r="E1689" s="313">
        <v>5</v>
      </c>
      <c r="F1689" s="313">
        <v>5</v>
      </c>
      <c r="G1689" s="313">
        <v>2.75</v>
      </c>
      <c r="H1689" s="313">
        <v>10.5</v>
      </c>
      <c r="I1689" s="313">
        <v>10.5</v>
      </c>
      <c r="J1689" s="102" t="s">
        <v>302</v>
      </c>
      <c r="K1689" s="313">
        <v>10.5</v>
      </c>
      <c r="L1689" s="313">
        <v>10.5</v>
      </c>
      <c r="M1689" s="313">
        <v>1</v>
      </c>
      <c r="N1689" s="313">
        <v>3989</v>
      </c>
      <c r="O1689" s="102" t="s">
        <v>1338</v>
      </c>
      <c r="P1689">
        <v>44823</v>
      </c>
      <c r="Q1689" s="283"/>
      <c r="R1689" s="313">
        <v>4.4999999999999998E-2</v>
      </c>
      <c r="S1689" s="256"/>
      <c r="T1689" s="301"/>
      <c r="U1689"/>
      <c r="V1689"/>
      <c r="W1689"/>
      <c r="X1689"/>
      <c r="Y1689" s="275" t="s">
        <v>1338</v>
      </c>
      <c r="AA1689" s="313" t="s">
        <v>1338</v>
      </c>
      <c r="AB1689">
        <v>3989</v>
      </c>
      <c r="AC1689" t="s">
        <v>4102</v>
      </c>
      <c r="AD1689" s="313" t="s">
        <v>5659</v>
      </c>
    </row>
    <row r="1690" spans="2:30">
      <c r="B1690" s="25"/>
      <c r="C1690" s="256" t="s">
        <v>2642</v>
      </c>
      <c r="D1690" s="256" t="s">
        <v>2025</v>
      </c>
      <c r="E1690" s="313">
        <v>5.1875</v>
      </c>
      <c r="F1690" s="313">
        <v>5.1875</v>
      </c>
      <c r="G1690" s="313">
        <v>2.625</v>
      </c>
      <c r="H1690" s="313">
        <v>10.4375</v>
      </c>
      <c r="I1690" s="313">
        <v>10.4375</v>
      </c>
      <c r="J1690" s="102" t="s">
        <v>302</v>
      </c>
      <c r="K1690" s="313">
        <v>10.4375</v>
      </c>
      <c r="L1690" s="313">
        <v>10.4375</v>
      </c>
      <c r="M1690" s="313">
        <v>1</v>
      </c>
      <c r="N1690" s="313">
        <v>3989</v>
      </c>
      <c r="O1690" s="102" t="s">
        <v>1338</v>
      </c>
      <c r="P1690">
        <v>44823</v>
      </c>
      <c r="Q1690" s="283"/>
      <c r="R1690" s="313">
        <v>4.4999999999999998E-2</v>
      </c>
      <c r="S1690" s="256"/>
      <c r="T1690" s="301"/>
      <c r="U1690"/>
      <c r="V1690"/>
      <c r="W1690"/>
      <c r="X1690"/>
      <c r="Y1690" s="275" t="s">
        <v>1338</v>
      </c>
      <c r="AA1690" s="313" t="s">
        <v>1338</v>
      </c>
      <c r="AB1690">
        <v>3989</v>
      </c>
      <c r="AC1690" t="s">
        <v>4102</v>
      </c>
      <c r="AD1690" s="313" t="s">
        <v>5659</v>
      </c>
    </row>
    <row r="1691" spans="2:30">
      <c r="B1691" s="26"/>
      <c r="C1691" s="256" t="s">
        <v>2644</v>
      </c>
      <c r="D1691" s="256" t="s">
        <v>2026</v>
      </c>
      <c r="E1691" s="313">
        <v>4.3125</v>
      </c>
      <c r="F1691" s="313">
        <v>4.3125</v>
      </c>
      <c r="G1691" s="313">
        <v>1.8125</v>
      </c>
      <c r="H1691" s="313">
        <v>7.9375</v>
      </c>
      <c r="I1691" s="313">
        <v>7.9375</v>
      </c>
      <c r="J1691" s="102" t="s">
        <v>302</v>
      </c>
      <c r="K1691" s="313">
        <v>15.875</v>
      </c>
      <c r="L1691" s="313">
        <v>15.875</v>
      </c>
      <c r="M1691" s="313">
        <v>4</v>
      </c>
      <c r="N1691" s="313">
        <v>3990</v>
      </c>
      <c r="O1691" s="102" t="s">
        <v>1338</v>
      </c>
      <c r="P1691">
        <v>44823</v>
      </c>
      <c r="Q1691" s="283"/>
      <c r="R1691" s="313">
        <v>4.3999999999999997E-2</v>
      </c>
      <c r="S1691" s="256"/>
      <c r="T1691" s="301"/>
      <c r="U1691"/>
      <c r="V1691"/>
      <c r="W1691"/>
      <c r="X1691"/>
      <c r="Y1691" s="275" t="s">
        <v>1338</v>
      </c>
      <c r="AA1691" s="313" t="s">
        <v>1338</v>
      </c>
      <c r="AB1691">
        <v>3990</v>
      </c>
      <c r="AC1691" t="s">
        <v>4102</v>
      </c>
      <c r="AD1691" s="313" t="s">
        <v>5659</v>
      </c>
    </row>
    <row r="1692" spans="2:30">
      <c r="B1692" s="25"/>
      <c r="C1692" s="64" t="s">
        <v>2599</v>
      </c>
      <c r="D1692" s="64" t="s">
        <v>301</v>
      </c>
      <c r="E1692" s="313">
        <v>2.5625</v>
      </c>
      <c r="F1692" s="313">
        <v>2.1875</v>
      </c>
      <c r="G1692" s="313">
        <v>1.5625</v>
      </c>
      <c r="H1692" s="313">
        <v>5.6875</v>
      </c>
      <c r="I1692" s="313">
        <v>5.3125</v>
      </c>
      <c r="J1692" s="47" t="s">
        <v>318</v>
      </c>
      <c r="K1692" s="313">
        <v>9.90625</v>
      </c>
      <c r="L1692" s="313">
        <v>10.625</v>
      </c>
      <c r="M1692" s="313">
        <v>4</v>
      </c>
      <c r="N1692" s="313">
        <v>3992</v>
      </c>
      <c r="O1692" s="47" t="s">
        <v>1338</v>
      </c>
      <c r="P1692">
        <v>44679</v>
      </c>
      <c r="Q1692" s="286"/>
      <c r="R1692" s="313">
        <v>0.04</v>
      </c>
      <c r="S1692" s="64"/>
      <c r="T1692" s="302"/>
      <c r="U1692"/>
      <c r="V1692"/>
      <c r="W1692"/>
      <c r="X1692"/>
      <c r="Y1692" s="275" t="s">
        <v>1338</v>
      </c>
      <c r="AA1692" s="313" t="s">
        <v>1338</v>
      </c>
      <c r="AB1692">
        <v>3992</v>
      </c>
      <c r="AD1692" s="313"/>
    </row>
    <row r="1693" spans="2:30">
      <c r="B1693" s="25"/>
      <c r="C1693" s="256" t="s">
        <v>2658</v>
      </c>
      <c r="D1693" s="256" t="s">
        <v>2529</v>
      </c>
      <c r="E1693" s="313">
        <v>2.5625</v>
      </c>
      <c r="F1693" s="313">
        <v>2.1875</v>
      </c>
      <c r="G1693" s="313">
        <v>1.5625</v>
      </c>
      <c r="H1693" s="313">
        <v>5.6875</v>
      </c>
      <c r="I1693" s="313">
        <v>5.3125</v>
      </c>
      <c r="J1693" s="102" t="s">
        <v>318</v>
      </c>
      <c r="K1693" s="313">
        <v>9.9062999999999999</v>
      </c>
      <c r="L1693" s="313">
        <v>10.625</v>
      </c>
      <c r="M1693" s="313">
        <v>4</v>
      </c>
      <c r="N1693" s="313">
        <v>3992</v>
      </c>
      <c r="O1693" s="102" t="s">
        <v>1338</v>
      </c>
      <c r="P1693">
        <v>44823</v>
      </c>
      <c r="Q1693" s="283"/>
      <c r="R1693" s="313">
        <v>0.04</v>
      </c>
      <c r="S1693" s="256"/>
      <c r="T1693" s="301"/>
      <c r="U1693"/>
      <c r="V1693"/>
      <c r="W1693"/>
      <c r="X1693"/>
      <c r="Y1693" s="275" t="s">
        <v>1338</v>
      </c>
      <c r="AA1693" s="313" t="s">
        <v>1338</v>
      </c>
      <c r="AB1693">
        <v>3992</v>
      </c>
      <c r="AD1693" s="313"/>
    </row>
    <row r="1694" spans="2:30">
      <c r="B1694" s="25"/>
      <c r="C1694" s="256" t="s">
        <v>2737</v>
      </c>
      <c r="D1694" s="256" t="s">
        <v>2035</v>
      </c>
      <c r="E1694" s="313">
        <v>2.0830000000000002</v>
      </c>
      <c r="F1694" s="313">
        <v>2.0830000000000002</v>
      </c>
      <c r="G1694" s="313">
        <v>0.98599999999999999</v>
      </c>
      <c r="H1694" s="313">
        <v>4.0549999999999997</v>
      </c>
      <c r="I1694" s="313">
        <v>4.0549999999999997</v>
      </c>
      <c r="J1694" s="102" t="s">
        <v>302</v>
      </c>
      <c r="K1694" s="313">
        <v>36.5</v>
      </c>
      <c r="L1694" s="313">
        <v>28.388999999999999</v>
      </c>
      <c r="M1694" s="313">
        <v>63</v>
      </c>
      <c r="N1694" s="313">
        <v>3994</v>
      </c>
      <c r="O1694" s="102" t="s">
        <v>269</v>
      </c>
      <c r="P1694">
        <v>44852</v>
      </c>
      <c r="Q1694" s="283"/>
      <c r="R1694" s="313"/>
      <c r="S1694" s="256"/>
      <c r="T1694" s="301"/>
      <c r="U1694"/>
      <c r="V1694"/>
      <c r="W1694"/>
      <c r="X1694"/>
      <c r="Y1694" s="275" t="s">
        <v>269</v>
      </c>
      <c r="AA1694" s="313" t="s">
        <v>269</v>
      </c>
      <c r="AB1694">
        <v>3994</v>
      </c>
      <c r="AC1694" t="s">
        <v>2936</v>
      </c>
      <c r="AD1694" s="313" t="s">
        <v>5651</v>
      </c>
    </row>
    <row r="1695" spans="2:30">
      <c r="B1695" s="25"/>
      <c r="C1695" s="256" t="s">
        <v>2736</v>
      </c>
      <c r="D1695" s="256" t="s">
        <v>2035</v>
      </c>
      <c r="E1695" s="313">
        <v>4.4370000000000003</v>
      </c>
      <c r="F1695" s="313">
        <v>3.2189999999999999</v>
      </c>
      <c r="G1695" s="313">
        <v>0.625</v>
      </c>
      <c r="H1695" s="313">
        <v>5.6870000000000003</v>
      </c>
      <c r="I1695" s="313">
        <v>4.4689999999999994</v>
      </c>
      <c r="J1695" s="102" t="s">
        <v>302</v>
      </c>
      <c r="K1695" s="313">
        <v>39.8125</v>
      </c>
      <c r="L1695" s="313">
        <v>26.812000000000001</v>
      </c>
      <c r="M1695" s="313">
        <v>42</v>
      </c>
      <c r="N1695" s="313">
        <v>3995</v>
      </c>
      <c r="O1695" s="102" t="s">
        <v>269</v>
      </c>
      <c r="P1695">
        <v>44852</v>
      </c>
      <c r="Q1695" s="283"/>
      <c r="R1695" s="313"/>
      <c r="S1695" s="256"/>
      <c r="T1695" s="301"/>
      <c r="U1695"/>
      <c r="V1695"/>
      <c r="W1695"/>
      <c r="X1695"/>
      <c r="Y1695" s="275" t="s">
        <v>269</v>
      </c>
      <c r="AA1695" s="313" t="s">
        <v>269</v>
      </c>
      <c r="AB1695">
        <v>3995</v>
      </c>
      <c r="AC1695" t="s">
        <v>2936</v>
      </c>
      <c r="AD1695" s="313" t="s">
        <v>5651</v>
      </c>
    </row>
    <row r="1696" spans="2:30">
      <c r="B1696" s="25"/>
      <c r="C1696" s="256" t="s">
        <v>2691</v>
      </c>
      <c r="D1696" s="256" t="s">
        <v>1970</v>
      </c>
      <c r="E1696" s="313">
        <v>2.2639999999999998</v>
      </c>
      <c r="F1696" s="313">
        <v>2.2360000000000002</v>
      </c>
      <c r="G1696" s="313">
        <v>1.097</v>
      </c>
      <c r="H1696" s="313">
        <v>4.4580000000000002</v>
      </c>
      <c r="I1696" s="313">
        <v>4.43</v>
      </c>
      <c r="J1696" s="102" t="s">
        <v>302</v>
      </c>
      <c r="K1696" s="313">
        <v>14.861000000000001</v>
      </c>
      <c r="L1696" s="313">
        <v>24.597000000000001</v>
      </c>
      <c r="M1696" s="313">
        <v>22</v>
      </c>
      <c r="N1696" s="313">
        <v>3996</v>
      </c>
      <c r="O1696" s="102" t="s">
        <v>269</v>
      </c>
      <c r="P1696">
        <v>44852</v>
      </c>
      <c r="Q1696" s="283"/>
      <c r="R1696" s="313"/>
      <c r="S1696" s="256"/>
      <c r="T1696" s="301"/>
      <c r="U1696"/>
      <c r="V1696"/>
      <c r="W1696"/>
      <c r="X1696"/>
      <c r="Y1696" s="275" t="s">
        <v>269</v>
      </c>
      <c r="AA1696" s="313" t="s">
        <v>269</v>
      </c>
      <c r="AB1696">
        <v>3996</v>
      </c>
      <c r="AC1696" t="s">
        <v>3168</v>
      </c>
      <c r="AD1696" s="313" t="s">
        <v>5675</v>
      </c>
    </row>
    <row r="1697" spans="2:30">
      <c r="B1697" s="25"/>
      <c r="C1697" s="256" t="s">
        <v>2690</v>
      </c>
      <c r="D1697" s="256" t="s">
        <v>1970</v>
      </c>
      <c r="E1697" s="313">
        <v>4.5970000000000004</v>
      </c>
      <c r="F1697" s="313">
        <v>3.4169999999999998</v>
      </c>
      <c r="G1697" s="313">
        <v>0.75</v>
      </c>
      <c r="H1697" s="313">
        <v>6.0970000000000004</v>
      </c>
      <c r="I1697" s="313">
        <v>4.9169999999999998</v>
      </c>
      <c r="J1697" s="102" t="s">
        <v>302</v>
      </c>
      <c r="K1697" s="313">
        <v>18.082999999999998</v>
      </c>
      <c r="L1697" s="313">
        <v>22.986000000000001</v>
      </c>
      <c r="M1697" s="313">
        <v>10</v>
      </c>
      <c r="N1697" s="313">
        <v>3997</v>
      </c>
      <c r="O1697" s="102" t="s">
        <v>269</v>
      </c>
      <c r="P1697">
        <v>44852</v>
      </c>
      <c r="Q1697" s="283"/>
      <c r="R1697" s="313"/>
      <c r="S1697" s="256"/>
      <c r="T1697" s="301"/>
      <c r="U1697"/>
      <c r="V1697"/>
      <c r="W1697"/>
      <c r="X1697"/>
      <c r="Y1697" s="275" t="s">
        <v>269</v>
      </c>
      <c r="AA1697" s="313" t="s">
        <v>269</v>
      </c>
      <c r="AB1697">
        <v>3997</v>
      </c>
      <c r="AC1697" t="s">
        <v>5465</v>
      </c>
      <c r="AD1697" s="313" t="s">
        <v>5465</v>
      </c>
    </row>
    <row r="1698" spans="2:30">
      <c r="B1698" s="25"/>
      <c r="C1698" s="256" t="s">
        <v>2659</v>
      </c>
      <c r="D1698" s="256" t="s">
        <v>2529</v>
      </c>
      <c r="E1698" s="313">
        <v>3.625</v>
      </c>
      <c r="F1698" s="313">
        <v>3.625</v>
      </c>
      <c r="G1698" s="313">
        <v>2</v>
      </c>
      <c r="H1698" s="313">
        <v>7.625</v>
      </c>
      <c r="I1698" s="313">
        <v>7.625</v>
      </c>
      <c r="J1698" s="102" t="s">
        <v>318</v>
      </c>
      <c r="K1698" s="313">
        <v>14.9063</v>
      </c>
      <c r="L1698" s="313">
        <v>15.25</v>
      </c>
      <c r="M1698" s="313">
        <v>4</v>
      </c>
      <c r="N1698" s="313">
        <v>3998</v>
      </c>
      <c r="O1698" s="102" t="s">
        <v>1338</v>
      </c>
      <c r="P1698">
        <v>44823</v>
      </c>
      <c r="Q1698" s="283"/>
      <c r="R1698" s="313">
        <v>0.04</v>
      </c>
      <c r="S1698" s="256"/>
      <c r="T1698" s="301"/>
      <c r="U1698"/>
      <c r="V1698"/>
      <c r="W1698"/>
      <c r="X1698"/>
      <c r="Y1698" s="275" t="s">
        <v>1338</v>
      </c>
      <c r="AA1698" s="313" t="s">
        <v>1338</v>
      </c>
      <c r="AB1698">
        <v>3998</v>
      </c>
      <c r="AC1698" t="s">
        <v>2861</v>
      </c>
      <c r="AD1698" s="313" t="s">
        <v>5645</v>
      </c>
    </row>
    <row r="1699" spans="2:30">
      <c r="B1699" s="26"/>
      <c r="C1699" s="256" t="s">
        <v>2639</v>
      </c>
      <c r="D1699" s="256" t="s">
        <v>2035</v>
      </c>
      <c r="E1699" s="313">
        <v>7.6669999999999998</v>
      </c>
      <c r="F1699" s="313">
        <v>2.8820000000000001</v>
      </c>
      <c r="G1699" s="313">
        <v>0.78500000000000003</v>
      </c>
      <c r="H1699" s="313">
        <v>9.2370000000000001</v>
      </c>
      <c r="I1699" s="313">
        <v>4.452</v>
      </c>
      <c r="J1699" s="102" t="s">
        <v>302</v>
      </c>
      <c r="K1699" s="313">
        <v>9.2370000000000001</v>
      </c>
      <c r="L1699" s="313">
        <v>13.355</v>
      </c>
      <c r="M1699" s="313">
        <v>3</v>
      </c>
      <c r="N1699" s="313">
        <v>3999</v>
      </c>
      <c r="O1699" s="102" t="s">
        <v>1338</v>
      </c>
      <c r="P1699">
        <v>44823</v>
      </c>
      <c r="Q1699" s="283"/>
      <c r="R1699" s="313">
        <v>0.03</v>
      </c>
      <c r="S1699" s="256"/>
      <c r="T1699" s="301"/>
      <c r="U1699"/>
      <c r="V1699"/>
      <c r="W1699"/>
      <c r="X1699"/>
      <c r="Y1699" s="275" t="s">
        <v>1338</v>
      </c>
      <c r="AA1699" s="313" t="s">
        <v>1338</v>
      </c>
      <c r="AB1699">
        <v>3999</v>
      </c>
      <c r="AC1699" t="s">
        <v>2899</v>
      </c>
      <c r="AD1699" s="313" t="s">
        <v>5649</v>
      </c>
    </row>
    <row r="1700" spans="2:30">
      <c r="B1700" s="26"/>
      <c r="C1700" s="259" t="s">
        <v>1168</v>
      </c>
      <c r="D1700" s="259" t="s">
        <v>301</v>
      </c>
      <c r="E1700" s="313">
        <v>2.5</v>
      </c>
      <c r="F1700" s="313">
        <v>2.5</v>
      </c>
      <c r="G1700" s="313">
        <v>0.5625</v>
      </c>
      <c r="H1700" s="313">
        <v>3.625</v>
      </c>
      <c r="I1700" s="313">
        <v>3.625</v>
      </c>
      <c r="J1700" s="47" t="s">
        <v>302</v>
      </c>
      <c r="K1700" s="313">
        <v>8.25</v>
      </c>
      <c r="L1700" s="313">
        <v>8.25</v>
      </c>
      <c r="M1700" s="313">
        <v>4</v>
      </c>
      <c r="N1700" s="313">
        <v>4001</v>
      </c>
      <c r="O1700" s="280" t="s">
        <v>1167</v>
      </c>
      <c r="P1700"/>
      <c r="Q1700" s="47"/>
      <c r="R1700" s="313"/>
      <c r="S1700" s="64" t="s">
        <v>1169</v>
      </c>
      <c r="T1700" s="302" t="s">
        <v>1170</v>
      </c>
      <c r="U1700"/>
      <c r="V1700"/>
      <c r="W1700"/>
      <c r="X1700"/>
      <c r="Y1700" s="275" t="s">
        <v>1167</v>
      </c>
      <c r="Z1700" t="s">
        <v>1167</v>
      </c>
      <c r="AA1700" s="313"/>
      <c r="AB1700">
        <v>4001</v>
      </c>
      <c r="AC1700" t="s">
        <v>2894</v>
      </c>
      <c r="AD1700" s="313" t="s">
        <v>5648</v>
      </c>
    </row>
    <row r="1701" spans="2:30">
      <c r="B1701" s="26"/>
      <c r="C1701" s="260" t="s">
        <v>1171</v>
      </c>
      <c r="D1701" s="260" t="s">
        <v>306</v>
      </c>
      <c r="E1701" s="313">
        <v>2.5</v>
      </c>
      <c r="F1701" s="313">
        <v>2.5</v>
      </c>
      <c r="G1701" s="313">
        <v>0.5625</v>
      </c>
      <c r="H1701" s="313">
        <v>3.625</v>
      </c>
      <c r="I1701" s="313">
        <v>3.625</v>
      </c>
      <c r="J1701" s="41" t="s">
        <v>302</v>
      </c>
      <c r="K1701" s="313">
        <v>8.25</v>
      </c>
      <c r="L1701" s="313">
        <v>8.25</v>
      </c>
      <c r="M1701" s="313">
        <v>4</v>
      </c>
      <c r="N1701" s="313">
        <v>4001</v>
      </c>
      <c r="O1701" s="281" t="s">
        <v>1167</v>
      </c>
      <c r="P1701"/>
      <c r="Q1701" s="41"/>
      <c r="R1701" s="313"/>
      <c r="S1701" s="63" t="s">
        <v>307</v>
      </c>
      <c r="T1701" s="303" t="s">
        <v>307</v>
      </c>
      <c r="U1701"/>
      <c r="V1701"/>
      <c r="W1701"/>
      <c r="X1701"/>
      <c r="Y1701" s="275" t="s">
        <v>1167</v>
      </c>
      <c r="Z1701" t="s">
        <v>1167</v>
      </c>
      <c r="AA1701" s="313"/>
      <c r="AB1701">
        <v>4001</v>
      </c>
      <c r="AC1701" t="s">
        <v>2894</v>
      </c>
      <c r="AD1701" s="313" t="s">
        <v>5648</v>
      </c>
    </row>
    <row r="1702" spans="2:30">
      <c r="B1702" s="26"/>
      <c r="C1702" s="259" t="s">
        <v>1173</v>
      </c>
      <c r="D1702" s="259" t="s">
        <v>301</v>
      </c>
      <c r="E1702" s="313">
        <v>2.5</v>
      </c>
      <c r="F1702" s="313">
        <v>2.5</v>
      </c>
      <c r="G1702" s="313">
        <v>1.125</v>
      </c>
      <c r="H1702" s="313">
        <v>4.75</v>
      </c>
      <c r="I1702" s="313">
        <v>4.75</v>
      </c>
      <c r="J1702" s="47" t="s">
        <v>302</v>
      </c>
      <c r="K1702" s="313">
        <v>10.5</v>
      </c>
      <c r="L1702" s="313">
        <v>10.5</v>
      </c>
      <c r="M1702" s="313">
        <v>4</v>
      </c>
      <c r="N1702" s="313">
        <v>4002</v>
      </c>
      <c r="O1702" s="47" t="s">
        <v>1172</v>
      </c>
      <c r="P1702"/>
      <c r="Q1702" s="47"/>
      <c r="R1702" s="313"/>
      <c r="S1702" s="64" t="s">
        <v>1169</v>
      </c>
      <c r="T1702" s="302" t="s">
        <v>1174</v>
      </c>
      <c r="U1702"/>
      <c r="V1702"/>
      <c r="W1702"/>
      <c r="X1702"/>
      <c r="Y1702" s="275" t="s">
        <v>1172</v>
      </c>
      <c r="Z1702" t="s">
        <v>1172</v>
      </c>
      <c r="AA1702" s="313"/>
      <c r="AB1702">
        <v>4002</v>
      </c>
      <c r="AC1702" t="s">
        <v>2894</v>
      </c>
      <c r="AD1702" s="313" t="s">
        <v>5648</v>
      </c>
    </row>
    <row r="1703" spans="2:30">
      <c r="B1703" s="26"/>
      <c r="C1703" s="260" t="s">
        <v>1175</v>
      </c>
      <c r="D1703" s="260" t="s">
        <v>306</v>
      </c>
      <c r="E1703" s="313">
        <v>2.5</v>
      </c>
      <c r="F1703" s="313">
        <v>2.5</v>
      </c>
      <c r="G1703" s="313">
        <v>1.125</v>
      </c>
      <c r="H1703" s="313">
        <v>4.75</v>
      </c>
      <c r="I1703" s="313">
        <v>4.75</v>
      </c>
      <c r="J1703" s="41" t="s">
        <v>302</v>
      </c>
      <c r="K1703" s="313">
        <v>10.5</v>
      </c>
      <c r="L1703" s="313">
        <v>10.5</v>
      </c>
      <c r="M1703" s="313">
        <v>4</v>
      </c>
      <c r="N1703" s="313">
        <v>4002</v>
      </c>
      <c r="O1703" s="41" t="s">
        <v>1172</v>
      </c>
      <c r="P1703"/>
      <c r="Q1703" s="41"/>
      <c r="R1703" s="313"/>
      <c r="S1703" s="63" t="s">
        <v>307</v>
      </c>
      <c r="T1703" s="303" t="s">
        <v>307</v>
      </c>
      <c r="U1703"/>
      <c r="V1703"/>
      <c r="W1703"/>
      <c r="X1703"/>
      <c r="Y1703" s="275" t="s">
        <v>1172</v>
      </c>
      <c r="Z1703" t="s">
        <v>1172</v>
      </c>
      <c r="AA1703" s="313"/>
      <c r="AB1703">
        <v>4002</v>
      </c>
      <c r="AC1703" t="s">
        <v>2894</v>
      </c>
      <c r="AD1703" s="313" t="s">
        <v>5648</v>
      </c>
    </row>
    <row r="1704" spans="2:30">
      <c r="B1704" s="26"/>
      <c r="C1704" s="259" t="s">
        <v>1189</v>
      </c>
      <c r="D1704" s="259" t="s">
        <v>301</v>
      </c>
      <c r="E1704" s="313">
        <v>2.125</v>
      </c>
      <c r="F1704" s="313">
        <v>1.75</v>
      </c>
      <c r="G1704" s="313">
        <v>0.5625</v>
      </c>
      <c r="H1704" s="313">
        <v>3.25</v>
      </c>
      <c r="I1704" s="313">
        <v>2.875</v>
      </c>
      <c r="J1704" s="47" t="s">
        <v>302</v>
      </c>
      <c r="K1704" s="313">
        <v>7.5</v>
      </c>
      <c r="L1704" s="313">
        <v>6.75</v>
      </c>
      <c r="M1704" s="313">
        <v>4</v>
      </c>
      <c r="N1704" s="313">
        <v>4006</v>
      </c>
      <c r="O1704" s="47" t="s">
        <v>1188</v>
      </c>
      <c r="P1704"/>
      <c r="Q1704" s="47"/>
      <c r="R1704" s="313"/>
      <c r="S1704" s="64" t="s">
        <v>1169</v>
      </c>
      <c r="T1704" s="302" t="s">
        <v>1190</v>
      </c>
      <c r="U1704"/>
      <c r="V1704"/>
      <c r="W1704"/>
      <c r="X1704"/>
      <c r="Y1704" s="275" t="s">
        <v>1188</v>
      </c>
      <c r="Z1704" t="s">
        <v>1188</v>
      </c>
      <c r="AA1704" s="313"/>
      <c r="AB1704">
        <v>4006</v>
      </c>
      <c r="AC1704" t="s">
        <v>2894</v>
      </c>
      <c r="AD1704" s="313" t="s">
        <v>5648</v>
      </c>
    </row>
    <row r="1705" spans="2:30">
      <c r="B1705" s="26"/>
      <c r="C1705" s="260" t="s">
        <v>1191</v>
      </c>
      <c r="D1705" s="260" t="s">
        <v>306</v>
      </c>
      <c r="E1705" s="313">
        <v>2.125</v>
      </c>
      <c r="F1705" s="313">
        <v>1.75</v>
      </c>
      <c r="G1705" s="313">
        <v>0.5625</v>
      </c>
      <c r="H1705" s="313">
        <v>3.25</v>
      </c>
      <c r="I1705" s="313">
        <v>2.875</v>
      </c>
      <c r="J1705" s="41" t="s">
        <v>302</v>
      </c>
      <c r="K1705" s="313">
        <v>7.5</v>
      </c>
      <c r="L1705" s="313">
        <v>6.75</v>
      </c>
      <c r="M1705" s="313">
        <v>4</v>
      </c>
      <c r="N1705" s="313">
        <v>4006</v>
      </c>
      <c r="O1705" s="41" t="s">
        <v>1188</v>
      </c>
      <c r="P1705"/>
      <c r="Q1705" s="41"/>
      <c r="R1705" s="313"/>
      <c r="S1705" s="63" t="s">
        <v>307</v>
      </c>
      <c r="T1705" s="303" t="s">
        <v>307</v>
      </c>
      <c r="U1705"/>
      <c r="V1705"/>
      <c r="W1705"/>
      <c r="X1705"/>
      <c r="Y1705" s="275" t="s">
        <v>1188</v>
      </c>
      <c r="Z1705" t="s">
        <v>1188</v>
      </c>
      <c r="AA1705" s="313"/>
      <c r="AB1705">
        <v>4006</v>
      </c>
      <c r="AC1705" t="s">
        <v>2894</v>
      </c>
      <c r="AD1705" s="313" t="s">
        <v>5648</v>
      </c>
    </row>
    <row r="1706" spans="2:30">
      <c r="B1706" s="26"/>
      <c r="C1706" s="259" t="s">
        <v>1455</v>
      </c>
      <c r="D1706" s="259" t="s">
        <v>301</v>
      </c>
      <c r="E1706" s="313">
        <v>3.5</v>
      </c>
      <c r="F1706" s="313">
        <v>3</v>
      </c>
      <c r="G1706" s="313">
        <v>0.625</v>
      </c>
      <c r="H1706" s="313">
        <v>4.75</v>
      </c>
      <c r="I1706" s="313">
        <v>4.25</v>
      </c>
      <c r="J1706" s="47" t="s">
        <v>302</v>
      </c>
      <c r="K1706" s="313">
        <v>10.5</v>
      </c>
      <c r="L1706" s="313">
        <v>9.5</v>
      </c>
      <c r="M1706" s="313">
        <v>4</v>
      </c>
      <c r="N1706" s="313">
        <v>4035</v>
      </c>
      <c r="O1706" s="47" t="s">
        <v>1454</v>
      </c>
      <c r="P1706"/>
      <c r="Q1706" s="47"/>
      <c r="R1706" s="313"/>
      <c r="S1706" s="64" t="s">
        <v>1169</v>
      </c>
      <c r="T1706" s="302" t="s">
        <v>1456</v>
      </c>
      <c r="U1706"/>
      <c r="V1706"/>
      <c r="W1706"/>
      <c r="X1706"/>
      <c r="Y1706" s="275" t="s">
        <v>1454</v>
      </c>
      <c r="Z1706" t="s">
        <v>1454</v>
      </c>
      <c r="AA1706" s="313"/>
      <c r="AB1706">
        <v>4035</v>
      </c>
      <c r="AC1706" t="s">
        <v>2894</v>
      </c>
      <c r="AD1706" s="313" t="s">
        <v>5648</v>
      </c>
    </row>
    <row r="1707" spans="2:30">
      <c r="B1707" s="26"/>
      <c r="C1707" s="260" t="s">
        <v>1457</v>
      </c>
      <c r="D1707" s="260" t="s">
        <v>306</v>
      </c>
      <c r="E1707" s="313">
        <v>3.5</v>
      </c>
      <c r="F1707" s="313">
        <v>3</v>
      </c>
      <c r="G1707" s="313">
        <v>0.625</v>
      </c>
      <c r="H1707" s="313">
        <v>4.75</v>
      </c>
      <c r="I1707" s="313">
        <v>4.25</v>
      </c>
      <c r="J1707" s="41" t="s">
        <v>302</v>
      </c>
      <c r="K1707" s="313">
        <v>10.5</v>
      </c>
      <c r="L1707" s="313">
        <v>9.5</v>
      </c>
      <c r="M1707" s="313">
        <v>4</v>
      </c>
      <c r="N1707" s="313">
        <v>4035</v>
      </c>
      <c r="O1707" s="41" t="s">
        <v>1454</v>
      </c>
      <c r="P1707"/>
      <c r="Q1707" s="41"/>
      <c r="R1707" s="313"/>
      <c r="S1707" s="63" t="s">
        <v>307</v>
      </c>
      <c r="T1707" s="303" t="s">
        <v>307</v>
      </c>
      <c r="U1707"/>
      <c r="V1707"/>
      <c r="W1707"/>
      <c r="X1707"/>
      <c r="Y1707" s="275" t="s">
        <v>1454</v>
      </c>
      <c r="Z1707" t="s">
        <v>1454</v>
      </c>
      <c r="AA1707" s="313"/>
      <c r="AB1707">
        <v>4035</v>
      </c>
      <c r="AC1707" t="s">
        <v>2894</v>
      </c>
      <c r="AD1707" s="313" t="s">
        <v>5648</v>
      </c>
    </row>
    <row r="1708" spans="2:30">
      <c r="B1708" s="26"/>
      <c r="C1708" s="259" t="s">
        <v>1455</v>
      </c>
      <c r="D1708" s="259" t="s">
        <v>301</v>
      </c>
      <c r="E1708" s="313">
        <v>3.5</v>
      </c>
      <c r="F1708" s="313">
        <v>3</v>
      </c>
      <c r="G1708" s="313">
        <v>0.625</v>
      </c>
      <c r="H1708" s="313">
        <v>4.75</v>
      </c>
      <c r="I1708" s="313">
        <v>4.25</v>
      </c>
      <c r="J1708" s="47" t="s">
        <v>302</v>
      </c>
      <c r="K1708" s="313">
        <v>10.5</v>
      </c>
      <c r="L1708" s="313">
        <v>9.5</v>
      </c>
      <c r="M1708" s="313">
        <v>4</v>
      </c>
      <c r="N1708" s="313">
        <v>4035</v>
      </c>
      <c r="O1708" s="47" t="s">
        <v>1454</v>
      </c>
      <c r="P1708"/>
      <c r="Q1708" s="47"/>
      <c r="R1708" s="313"/>
      <c r="S1708" s="64" t="s">
        <v>1169</v>
      </c>
      <c r="T1708" s="302" t="s">
        <v>1456</v>
      </c>
      <c r="U1708"/>
      <c r="V1708"/>
      <c r="W1708"/>
      <c r="X1708"/>
      <c r="Y1708" s="275" t="s">
        <v>1454</v>
      </c>
      <c r="Z1708" t="s">
        <v>1454</v>
      </c>
      <c r="AA1708" s="313"/>
      <c r="AB1708">
        <v>4035</v>
      </c>
      <c r="AC1708" t="s">
        <v>2894</v>
      </c>
      <c r="AD1708" s="313" t="s">
        <v>5648</v>
      </c>
    </row>
    <row r="1709" spans="2:30">
      <c r="B1709" s="26"/>
      <c r="C1709" s="260" t="s">
        <v>1457</v>
      </c>
      <c r="D1709" s="260" t="s">
        <v>306</v>
      </c>
      <c r="E1709" s="313">
        <v>3.5</v>
      </c>
      <c r="F1709" s="313">
        <v>3</v>
      </c>
      <c r="G1709" s="313">
        <v>0.625</v>
      </c>
      <c r="H1709" s="313">
        <v>4.75</v>
      </c>
      <c r="I1709" s="313">
        <v>4.25</v>
      </c>
      <c r="J1709" s="41" t="s">
        <v>302</v>
      </c>
      <c r="K1709" s="313">
        <v>10.5</v>
      </c>
      <c r="L1709" s="313">
        <v>9.5</v>
      </c>
      <c r="M1709" s="313">
        <v>4</v>
      </c>
      <c r="N1709" s="313">
        <v>4035</v>
      </c>
      <c r="O1709" s="41" t="s">
        <v>1454</v>
      </c>
      <c r="P1709"/>
      <c r="Q1709" s="41"/>
      <c r="R1709" s="313"/>
      <c r="S1709" s="63" t="s">
        <v>307</v>
      </c>
      <c r="T1709" s="303" t="s">
        <v>307</v>
      </c>
      <c r="U1709"/>
      <c r="V1709"/>
      <c r="W1709"/>
      <c r="X1709"/>
      <c r="Y1709" s="275" t="s">
        <v>1454</v>
      </c>
      <c r="Z1709" t="s">
        <v>1454</v>
      </c>
      <c r="AA1709" s="313"/>
      <c r="AB1709">
        <v>4035</v>
      </c>
      <c r="AC1709" t="s">
        <v>2894</v>
      </c>
      <c r="AD1709" s="313" t="s">
        <v>5648</v>
      </c>
    </row>
    <row r="1710" spans="2:30">
      <c r="B1710" s="26"/>
      <c r="C1710" s="259" t="s">
        <v>1177</v>
      </c>
      <c r="D1710" s="259" t="s">
        <v>301</v>
      </c>
      <c r="E1710" s="313">
        <v>4.75</v>
      </c>
      <c r="F1710" s="313">
        <v>3.875</v>
      </c>
      <c r="G1710" s="313">
        <v>0.5</v>
      </c>
      <c r="H1710" s="313">
        <v>5.75</v>
      </c>
      <c r="I1710" s="313">
        <v>4.875</v>
      </c>
      <c r="J1710" s="47" t="s">
        <v>302</v>
      </c>
      <c r="K1710" s="313">
        <v>6.75</v>
      </c>
      <c r="L1710" s="313">
        <v>10.75</v>
      </c>
      <c r="M1710" s="313">
        <v>2</v>
      </c>
      <c r="N1710" s="313">
        <v>4003</v>
      </c>
      <c r="O1710" s="47" t="s">
        <v>1176</v>
      </c>
      <c r="P1710"/>
      <c r="Q1710" s="47"/>
      <c r="R1710" s="313"/>
      <c r="S1710" s="64" t="s">
        <v>1169</v>
      </c>
      <c r="T1710" s="302" t="s">
        <v>1178</v>
      </c>
      <c r="U1710"/>
      <c r="V1710"/>
      <c r="W1710"/>
      <c r="X1710"/>
      <c r="Y1710" s="275" t="s">
        <v>1176</v>
      </c>
      <c r="Z1710" t="s">
        <v>1176</v>
      </c>
      <c r="AA1710" s="313"/>
      <c r="AD1710" s="313"/>
    </row>
    <row r="1711" spans="2:30">
      <c r="B1711" s="26"/>
      <c r="C1711" s="260" t="s">
        <v>1179</v>
      </c>
      <c r="D1711" s="260" t="s">
        <v>306</v>
      </c>
      <c r="E1711" s="313">
        <v>4.75</v>
      </c>
      <c r="F1711" s="313">
        <v>3.875</v>
      </c>
      <c r="G1711" s="313">
        <v>0.5</v>
      </c>
      <c r="H1711" s="313">
        <v>5.75</v>
      </c>
      <c r="I1711" s="313">
        <v>4.875</v>
      </c>
      <c r="J1711" s="41" t="s">
        <v>302</v>
      </c>
      <c r="K1711" s="313">
        <v>6.75</v>
      </c>
      <c r="L1711" s="313">
        <v>10.75</v>
      </c>
      <c r="M1711" s="313">
        <v>2</v>
      </c>
      <c r="N1711" s="313">
        <v>4003</v>
      </c>
      <c r="O1711" s="41" t="s">
        <v>1176</v>
      </c>
      <c r="P1711"/>
      <c r="Q1711" s="41"/>
      <c r="R1711" s="313"/>
      <c r="S1711" s="63" t="s">
        <v>307</v>
      </c>
      <c r="T1711" s="303" t="s">
        <v>307</v>
      </c>
      <c r="U1711"/>
      <c r="V1711"/>
      <c r="W1711"/>
      <c r="X1711"/>
      <c r="Y1711" s="275" t="s">
        <v>1176</v>
      </c>
      <c r="Z1711" t="s">
        <v>1176</v>
      </c>
      <c r="AA1711" s="313"/>
      <c r="AD1711" s="313"/>
    </row>
    <row r="1712" spans="2:30">
      <c r="B1712" s="26"/>
      <c r="C1712" s="259" t="s">
        <v>1181</v>
      </c>
      <c r="D1712" s="259" t="s">
        <v>301</v>
      </c>
      <c r="E1712" s="313">
        <v>4.75</v>
      </c>
      <c r="F1712" s="313">
        <v>3.875</v>
      </c>
      <c r="G1712" s="313">
        <v>0.6875</v>
      </c>
      <c r="H1712" s="313">
        <v>6.125</v>
      </c>
      <c r="I1712" s="313">
        <v>5.25</v>
      </c>
      <c r="J1712" s="47" t="s">
        <v>302</v>
      </c>
      <c r="K1712" s="313">
        <v>7.125</v>
      </c>
      <c r="L1712" s="313">
        <v>11.5</v>
      </c>
      <c r="M1712" s="313">
        <v>2</v>
      </c>
      <c r="N1712" s="313">
        <v>4004</v>
      </c>
      <c r="O1712" s="47" t="s">
        <v>1180</v>
      </c>
      <c r="P1712"/>
      <c r="Q1712" s="47"/>
      <c r="R1712" s="313"/>
      <c r="S1712" s="64" t="s">
        <v>1169</v>
      </c>
      <c r="T1712" s="302" t="s">
        <v>1182</v>
      </c>
      <c r="U1712"/>
      <c r="V1712"/>
      <c r="W1712"/>
      <c r="X1712"/>
      <c r="Y1712" s="275" t="s">
        <v>1180</v>
      </c>
      <c r="Z1712" t="s">
        <v>1180</v>
      </c>
      <c r="AA1712" s="313"/>
      <c r="AD1712" s="313"/>
    </row>
    <row r="1713" spans="2:30">
      <c r="B1713" s="26"/>
      <c r="C1713" s="260" t="s">
        <v>1183</v>
      </c>
      <c r="D1713" s="260" t="s">
        <v>306</v>
      </c>
      <c r="E1713" s="313">
        <v>4.75</v>
      </c>
      <c r="F1713" s="313">
        <v>3.875</v>
      </c>
      <c r="G1713" s="313">
        <v>0.6875</v>
      </c>
      <c r="H1713" s="313">
        <v>6.125</v>
      </c>
      <c r="I1713" s="313">
        <v>5.25</v>
      </c>
      <c r="J1713" s="41" t="s">
        <v>302</v>
      </c>
      <c r="K1713" s="313">
        <v>7.125</v>
      </c>
      <c r="L1713" s="313">
        <v>11.5</v>
      </c>
      <c r="M1713" s="313">
        <v>2</v>
      </c>
      <c r="N1713" s="313">
        <v>4004</v>
      </c>
      <c r="O1713" s="41" t="s">
        <v>1180</v>
      </c>
      <c r="P1713"/>
      <c r="Q1713" s="41"/>
      <c r="R1713" s="313"/>
      <c r="S1713" s="63" t="s">
        <v>307</v>
      </c>
      <c r="T1713" s="303" t="s">
        <v>307</v>
      </c>
      <c r="U1713"/>
      <c r="V1713"/>
      <c r="W1713"/>
      <c r="X1713"/>
      <c r="Y1713" s="275" t="s">
        <v>1180</v>
      </c>
      <c r="Z1713" t="s">
        <v>1180</v>
      </c>
      <c r="AA1713" s="313"/>
      <c r="AD1713" s="313"/>
    </row>
    <row r="1714" spans="2:30">
      <c r="B1714" s="26"/>
      <c r="C1714" s="259" t="s">
        <v>1185</v>
      </c>
      <c r="D1714" s="259" t="s">
        <v>301</v>
      </c>
      <c r="E1714" s="313">
        <v>4.75</v>
      </c>
      <c r="F1714" s="313">
        <v>3.875</v>
      </c>
      <c r="G1714" s="313">
        <v>0.5</v>
      </c>
      <c r="H1714" s="313">
        <v>5.75</v>
      </c>
      <c r="I1714" s="313">
        <v>4.875</v>
      </c>
      <c r="J1714" s="47" t="s">
        <v>302</v>
      </c>
      <c r="K1714" s="313">
        <v>6.75</v>
      </c>
      <c r="L1714" s="313">
        <v>10.75</v>
      </c>
      <c r="M1714" s="313">
        <v>2</v>
      </c>
      <c r="N1714" s="313">
        <v>4005</v>
      </c>
      <c r="O1714" s="47" t="s">
        <v>1184</v>
      </c>
      <c r="P1714"/>
      <c r="Q1714" s="47"/>
      <c r="R1714" s="313"/>
      <c r="S1714" s="64" t="s">
        <v>1169</v>
      </c>
      <c r="T1714" s="302" t="s">
        <v>1186</v>
      </c>
      <c r="U1714"/>
      <c r="V1714"/>
      <c r="W1714"/>
      <c r="X1714"/>
      <c r="Y1714" s="275" t="s">
        <v>1184</v>
      </c>
      <c r="Z1714" t="s">
        <v>1184</v>
      </c>
      <c r="AA1714" s="313"/>
      <c r="AD1714" s="313"/>
    </row>
    <row r="1715" spans="2:30">
      <c r="B1715" s="26"/>
      <c r="C1715" s="260" t="s">
        <v>1187</v>
      </c>
      <c r="D1715" s="260" t="s">
        <v>306</v>
      </c>
      <c r="E1715" s="313">
        <v>4.75</v>
      </c>
      <c r="F1715" s="313">
        <v>3.875</v>
      </c>
      <c r="G1715" s="313">
        <v>0.5</v>
      </c>
      <c r="H1715" s="313">
        <v>5.75</v>
      </c>
      <c r="I1715" s="313">
        <v>4.875</v>
      </c>
      <c r="J1715" s="41" t="s">
        <v>302</v>
      </c>
      <c r="K1715" s="313">
        <v>6.75</v>
      </c>
      <c r="L1715" s="313">
        <v>10.75</v>
      </c>
      <c r="M1715" s="313">
        <v>2</v>
      </c>
      <c r="N1715" s="313">
        <v>4005</v>
      </c>
      <c r="O1715" s="41" t="s">
        <v>1184</v>
      </c>
      <c r="P1715"/>
      <c r="Q1715" s="41"/>
      <c r="R1715" s="313"/>
      <c r="S1715" s="63" t="s">
        <v>307</v>
      </c>
      <c r="T1715" s="303" t="s">
        <v>307</v>
      </c>
      <c r="U1715"/>
      <c r="V1715"/>
      <c r="W1715"/>
      <c r="X1715"/>
      <c r="Y1715" s="275" t="s">
        <v>1184</v>
      </c>
      <c r="Z1715" t="s">
        <v>1184</v>
      </c>
      <c r="AA1715" s="313"/>
      <c r="AD1715" s="313"/>
    </row>
    <row r="1716" spans="2:30">
      <c r="B1716" s="26"/>
      <c r="C1716" s="259" t="s">
        <v>1193</v>
      </c>
      <c r="D1716" s="259" t="s">
        <v>301</v>
      </c>
      <c r="E1716" s="313">
        <v>2.125</v>
      </c>
      <c r="F1716" s="313">
        <v>1.75</v>
      </c>
      <c r="G1716" s="313">
        <v>0.6875</v>
      </c>
      <c r="H1716" s="313">
        <v>3.5</v>
      </c>
      <c r="I1716" s="313">
        <v>3.125</v>
      </c>
      <c r="J1716" s="47" t="s">
        <v>302</v>
      </c>
      <c r="K1716" s="313">
        <v>8</v>
      </c>
      <c r="L1716" s="313">
        <v>7.25</v>
      </c>
      <c r="M1716" s="313">
        <v>4</v>
      </c>
      <c r="N1716" s="313">
        <v>4007</v>
      </c>
      <c r="O1716" s="47" t="s">
        <v>1192</v>
      </c>
      <c r="P1716"/>
      <c r="Q1716" s="47"/>
      <c r="R1716" s="313"/>
      <c r="S1716" s="64" t="s">
        <v>1169</v>
      </c>
      <c r="T1716" s="302" t="s">
        <v>1194</v>
      </c>
      <c r="U1716"/>
      <c r="V1716"/>
      <c r="W1716"/>
      <c r="X1716"/>
      <c r="Y1716" s="275" t="s">
        <v>1192</v>
      </c>
      <c r="Z1716" t="s">
        <v>1192</v>
      </c>
      <c r="AA1716" s="313"/>
      <c r="AD1716" s="313"/>
    </row>
    <row r="1717" spans="2:30">
      <c r="B1717" s="26"/>
      <c r="C1717" s="260" t="s">
        <v>1195</v>
      </c>
      <c r="D1717" s="260" t="s">
        <v>306</v>
      </c>
      <c r="E1717" s="313">
        <v>2.125</v>
      </c>
      <c r="F1717" s="313">
        <v>1.75</v>
      </c>
      <c r="G1717" s="313">
        <v>0.6875</v>
      </c>
      <c r="H1717" s="313">
        <v>3.5</v>
      </c>
      <c r="I1717" s="313">
        <v>3.125</v>
      </c>
      <c r="J1717" s="41" t="s">
        <v>302</v>
      </c>
      <c r="K1717" s="313">
        <v>8</v>
      </c>
      <c r="L1717" s="313">
        <v>7.25</v>
      </c>
      <c r="M1717" s="313">
        <v>4</v>
      </c>
      <c r="N1717" s="313">
        <v>4007</v>
      </c>
      <c r="O1717" s="41" t="s">
        <v>1192</v>
      </c>
      <c r="P1717"/>
      <c r="Q1717" s="41"/>
      <c r="R1717" s="313"/>
      <c r="S1717" s="63" t="s">
        <v>307</v>
      </c>
      <c r="T1717" s="303" t="s">
        <v>307</v>
      </c>
      <c r="U1717"/>
      <c r="V1717"/>
      <c r="W1717"/>
      <c r="X1717"/>
      <c r="Y1717" s="275" t="s">
        <v>1192</v>
      </c>
      <c r="Z1717" t="s">
        <v>1192</v>
      </c>
      <c r="AA1717" s="313"/>
      <c r="AD1717" s="313"/>
    </row>
    <row r="1718" spans="2:30">
      <c r="B1718" s="26"/>
      <c r="C1718" s="259" t="s">
        <v>1197</v>
      </c>
      <c r="D1718" s="259" t="s">
        <v>301</v>
      </c>
      <c r="E1718" s="313">
        <v>2</v>
      </c>
      <c r="F1718" s="313">
        <v>1.625</v>
      </c>
      <c r="G1718" s="313">
        <v>0.5625</v>
      </c>
      <c r="H1718" s="313">
        <v>3.125</v>
      </c>
      <c r="I1718" s="313">
        <v>2.75</v>
      </c>
      <c r="J1718" s="47" t="s">
        <v>302</v>
      </c>
      <c r="K1718" s="313">
        <v>7.25</v>
      </c>
      <c r="L1718" s="313">
        <v>6.5</v>
      </c>
      <c r="M1718" s="313">
        <v>4</v>
      </c>
      <c r="N1718" s="313">
        <v>4008</v>
      </c>
      <c r="O1718" s="47" t="s">
        <v>1196</v>
      </c>
      <c r="P1718"/>
      <c r="Q1718" s="47"/>
      <c r="R1718" s="313"/>
      <c r="S1718" s="64" t="s">
        <v>1169</v>
      </c>
      <c r="T1718" s="302" t="s">
        <v>1205</v>
      </c>
      <c r="U1718"/>
      <c r="V1718"/>
      <c r="W1718"/>
      <c r="X1718"/>
      <c r="Y1718" s="275" t="s">
        <v>1196</v>
      </c>
      <c r="Z1718" t="s">
        <v>1196</v>
      </c>
      <c r="AA1718" s="313"/>
      <c r="AD1718" s="313"/>
    </row>
    <row r="1719" spans="2:30">
      <c r="B1719" s="26"/>
      <c r="C1719" s="260" t="s">
        <v>1206</v>
      </c>
      <c r="D1719" s="260" t="s">
        <v>306</v>
      </c>
      <c r="E1719" s="313">
        <v>2</v>
      </c>
      <c r="F1719" s="313">
        <v>1.625</v>
      </c>
      <c r="G1719" s="313">
        <v>0.5625</v>
      </c>
      <c r="H1719" s="313">
        <v>3.125</v>
      </c>
      <c r="I1719" s="313">
        <v>2.75</v>
      </c>
      <c r="J1719" s="41" t="s">
        <v>302</v>
      </c>
      <c r="K1719" s="313">
        <v>7.25</v>
      </c>
      <c r="L1719" s="313">
        <v>6.5</v>
      </c>
      <c r="M1719" s="313">
        <v>4</v>
      </c>
      <c r="N1719" s="313">
        <v>4008</v>
      </c>
      <c r="O1719" s="41" t="s">
        <v>1196</v>
      </c>
      <c r="P1719"/>
      <c r="Q1719" s="41"/>
      <c r="R1719" s="313"/>
      <c r="S1719" s="63" t="s">
        <v>307</v>
      </c>
      <c r="T1719" s="303" t="s">
        <v>307</v>
      </c>
      <c r="U1719"/>
      <c r="V1719"/>
      <c r="W1719"/>
      <c r="X1719"/>
      <c r="Y1719" s="275" t="s">
        <v>1196</v>
      </c>
      <c r="Z1719" t="s">
        <v>1196</v>
      </c>
      <c r="AA1719" s="313"/>
      <c r="AD1719" s="313"/>
    </row>
    <row r="1720" spans="2:30">
      <c r="B1720" s="26"/>
      <c r="C1720" s="259" t="s">
        <v>1208</v>
      </c>
      <c r="D1720" s="259" t="s">
        <v>301</v>
      </c>
      <c r="E1720" s="313">
        <v>2.3125</v>
      </c>
      <c r="F1720" s="313">
        <v>2</v>
      </c>
      <c r="G1720" s="313">
        <v>0.5</v>
      </c>
      <c r="H1720" s="313">
        <v>3.3125</v>
      </c>
      <c r="I1720" s="313">
        <v>3</v>
      </c>
      <c r="J1720" s="47" t="s">
        <v>302</v>
      </c>
      <c r="K1720" s="313">
        <v>7.625</v>
      </c>
      <c r="L1720" s="313">
        <v>7</v>
      </c>
      <c r="M1720" s="313">
        <v>4</v>
      </c>
      <c r="N1720" s="313">
        <v>4009</v>
      </c>
      <c r="O1720" s="47" t="s">
        <v>1207</v>
      </c>
      <c r="P1720"/>
      <c r="Q1720" s="47"/>
      <c r="R1720" s="313"/>
      <c r="S1720" s="64" t="s">
        <v>1169</v>
      </c>
      <c r="T1720" s="302" t="s">
        <v>1209</v>
      </c>
      <c r="U1720"/>
      <c r="V1720"/>
      <c r="W1720"/>
      <c r="X1720"/>
      <c r="Y1720" s="275" t="s">
        <v>1207</v>
      </c>
      <c r="Z1720" t="s">
        <v>1207</v>
      </c>
      <c r="AA1720" s="313"/>
      <c r="AD1720" s="313"/>
    </row>
    <row r="1721" spans="2:30">
      <c r="B1721" s="26"/>
      <c r="C1721" s="260" t="s">
        <v>1210</v>
      </c>
      <c r="D1721" s="260" t="s">
        <v>306</v>
      </c>
      <c r="E1721" s="313">
        <v>2.3125</v>
      </c>
      <c r="F1721" s="313">
        <v>2</v>
      </c>
      <c r="G1721" s="313">
        <v>0.5</v>
      </c>
      <c r="H1721" s="313">
        <v>3.3125</v>
      </c>
      <c r="I1721" s="313">
        <v>3</v>
      </c>
      <c r="J1721" s="41" t="s">
        <v>302</v>
      </c>
      <c r="K1721" s="313">
        <v>7.625</v>
      </c>
      <c r="L1721" s="313">
        <v>7</v>
      </c>
      <c r="M1721" s="313">
        <v>4</v>
      </c>
      <c r="N1721" s="313">
        <v>4009</v>
      </c>
      <c r="O1721" s="41" t="s">
        <v>1207</v>
      </c>
      <c r="P1721"/>
      <c r="Q1721" s="41"/>
      <c r="R1721" s="313"/>
      <c r="S1721" s="63" t="s">
        <v>307</v>
      </c>
      <c r="T1721" s="303" t="s">
        <v>307</v>
      </c>
      <c r="U1721"/>
      <c r="V1721"/>
      <c r="W1721"/>
      <c r="X1721"/>
      <c r="Y1721" s="275" t="s">
        <v>1207</v>
      </c>
      <c r="Z1721" t="s">
        <v>1207</v>
      </c>
      <c r="AA1721" s="313"/>
      <c r="AD1721" s="313"/>
    </row>
    <row r="1722" spans="2:30">
      <c r="B1722" s="26"/>
      <c r="C1722" s="259" t="s">
        <v>1212</v>
      </c>
      <c r="D1722" s="259" t="s">
        <v>301</v>
      </c>
      <c r="E1722" s="313">
        <v>3.5</v>
      </c>
      <c r="F1722" s="313">
        <v>2.1875</v>
      </c>
      <c r="G1722" s="313">
        <v>0.5625</v>
      </c>
      <c r="H1722" s="313">
        <v>4.625</v>
      </c>
      <c r="I1722" s="313">
        <v>3.3125</v>
      </c>
      <c r="J1722" s="47" t="s">
        <v>302</v>
      </c>
      <c r="K1722" s="313">
        <v>10.25</v>
      </c>
      <c r="L1722" s="313">
        <v>7.625</v>
      </c>
      <c r="M1722" s="313">
        <v>4</v>
      </c>
      <c r="N1722" s="313">
        <v>4010</v>
      </c>
      <c r="O1722" s="47" t="s">
        <v>1211</v>
      </c>
      <c r="P1722"/>
      <c r="Q1722" s="47"/>
      <c r="R1722" s="313"/>
      <c r="S1722" s="64" t="s">
        <v>1169</v>
      </c>
      <c r="T1722" s="302" t="s">
        <v>1213</v>
      </c>
      <c r="U1722"/>
      <c r="V1722"/>
      <c r="W1722"/>
      <c r="X1722"/>
      <c r="Y1722" s="275" t="s">
        <v>1211</v>
      </c>
      <c r="AA1722" s="313" t="s">
        <v>2809</v>
      </c>
      <c r="AD1722" s="313"/>
    </row>
    <row r="1723" spans="2:30">
      <c r="B1723" s="26"/>
      <c r="C1723" s="260" t="s">
        <v>1214</v>
      </c>
      <c r="D1723" s="260" t="s">
        <v>306</v>
      </c>
      <c r="E1723" s="313">
        <v>3.5</v>
      </c>
      <c r="F1723" s="313">
        <v>2.1875</v>
      </c>
      <c r="G1723" s="313">
        <v>0.5625</v>
      </c>
      <c r="H1723" s="313">
        <v>4.625</v>
      </c>
      <c r="I1723" s="313">
        <v>3.3125</v>
      </c>
      <c r="J1723" s="41" t="s">
        <v>302</v>
      </c>
      <c r="K1723" s="313">
        <v>10.25</v>
      </c>
      <c r="L1723" s="313">
        <v>7.625</v>
      </c>
      <c r="M1723" s="313">
        <v>4</v>
      </c>
      <c r="N1723" s="313">
        <v>4010</v>
      </c>
      <c r="O1723" s="41" t="s">
        <v>1211</v>
      </c>
      <c r="P1723"/>
      <c r="Q1723" s="41"/>
      <c r="R1723" s="313"/>
      <c r="S1723" s="63" t="s">
        <v>307</v>
      </c>
      <c r="T1723" s="303" t="s">
        <v>307</v>
      </c>
      <c r="U1723"/>
      <c r="V1723"/>
      <c r="W1723"/>
      <c r="X1723"/>
      <c r="Y1723" s="275" t="s">
        <v>1211</v>
      </c>
      <c r="AA1723" s="313" t="s">
        <v>2809</v>
      </c>
      <c r="AD1723" s="313"/>
    </row>
    <row r="1724" spans="2:30">
      <c r="B1724" s="26"/>
      <c r="C1724" s="259" t="s">
        <v>1216</v>
      </c>
      <c r="D1724" s="259" t="s">
        <v>301</v>
      </c>
      <c r="E1724" s="313">
        <v>3.5</v>
      </c>
      <c r="F1724" s="313">
        <v>2.1875</v>
      </c>
      <c r="G1724" s="313">
        <v>0.6875</v>
      </c>
      <c r="H1724" s="313">
        <v>4.875</v>
      </c>
      <c r="I1724" s="313">
        <v>3.5625</v>
      </c>
      <c r="J1724" s="47" t="s">
        <v>302</v>
      </c>
      <c r="K1724" s="313">
        <v>10.75</v>
      </c>
      <c r="L1724" s="313">
        <v>8.125</v>
      </c>
      <c r="M1724" s="313">
        <v>4</v>
      </c>
      <c r="N1724" s="313">
        <v>4011</v>
      </c>
      <c r="O1724" s="47" t="s">
        <v>1215</v>
      </c>
      <c r="P1724"/>
      <c r="Q1724" s="47"/>
      <c r="R1724" s="313"/>
      <c r="S1724" s="64" t="s">
        <v>1169</v>
      </c>
      <c r="T1724" s="302" t="s">
        <v>1217</v>
      </c>
      <c r="U1724"/>
      <c r="V1724"/>
      <c r="W1724"/>
      <c r="X1724"/>
      <c r="Y1724" s="275" t="s">
        <v>1215</v>
      </c>
      <c r="AA1724" s="313" t="s">
        <v>2810</v>
      </c>
      <c r="AD1724" s="313"/>
    </row>
    <row r="1725" spans="2:30">
      <c r="B1725" s="26"/>
      <c r="C1725" s="260" t="s">
        <v>1218</v>
      </c>
      <c r="D1725" s="260" t="s">
        <v>306</v>
      </c>
      <c r="E1725" s="313">
        <v>3.5</v>
      </c>
      <c r="F1725" s="313">
        <v>2.1875</v>
      </c>
      <c r="G1725" s="313">
        <v>0.6875</v>
      </c>
      <c r="H1725" s="313">
        <v>4.875</v>
      </c>
      <c r="I1725" s="313">
        <v>3.5625</v>
      </c>
      <c r="J1725" s="41" t="s">
        <v>302</v>
      </c>
      <c r="K1725" s="313">
        <v>10.75</v>
      </c>
      <c r="L1725" s="313">
        <v>8.125</v>
      </c>
      <c r="M1725" s="313">
        <v>4</v>
      </c>
      <c r="N1725" s="313">
        <v>4011</v>
      </c>
      <c r="O1725" s="41" t="s">
        <v>1215</v>
      </c>
      <c r="P1725"/>
      <c r="Q1725" s="41"/>
      <c r="R1725" s="313"/>
      <c r="S1725" s="63" t="s">
        <v>307</v>
      </c>
      <c r="T1725" s="303" t="s">
        <v>307</v>
      </c>
      <c r="U1725"/>
      <c r="V1725"/>
      <c r="W1725"/>
      <c r="X1725"/>
      <c r="Y1725" s="275" t="s">
        <v>1215</v>
      </c>
      <c r="AA1725" s="313" t="s">
        <v>2810</v>
      </c>
      <c r="AD1725" s="313"/>
    </row>
    <row r="1726" spans="2:30">
      <c r="B1726" s="26"/>
      <c r="C1726" s="259" t="s">
        <v>1220</v>
      </c>
      <c r="D1726" s="259" t="s">
        <v>301</v>
      </c>
      <c r="E1726" s="313">
        <v>3.5625</v>
      </c>
      <c r="F1726" s="313">
        <v>2.75</v>
      </c>
      <c r="G1726" s="313">
        <v>0.5625</v>
      </c>
      <c r="H1726" s="313">
        <v>4.6875</v>
      </c>
      <c r="I1726" s="313">
        <v>3.875</v>
      </c>
      <c r="J1726" s="47" t="s">
        <v>302</v>
      </c>
      <c r="K1726" s="313">
        <v>10.375</v>
      </c>
      <c r="L1726" s="313">
        <v>8.75</v>
      </c>
      <c r="M1726" s="313">
        <v>4</v>
      </c>
      <c r="N1726" s="313">
        <v>4012</v>
      </c>
      <c r="O1726" s="47" t="s">
        <v>1219</v>
      </c>
      <c r="P1726"/>
      <c r="Q1726" s="47"/>
      <c r="R1726" s="313"/>
      <c r="S1726" s="64" t="s">
        <v>1169</v>
      </c>
      <c r="T1726" s="302" t="s">
        <v>1221</v>
      </c>
      <c r="U1726"/>
      <c r="V1726"/>
      <c r="W1726"/>
      <c r="X1726"/>
      <c r="Y1726" s="275" t="s">
        <v>1219</v>
      </c>
      <c r="Z1726" t="s">
        <v>1219</v>
      </c>
      <c r="AA1726" s="313"/>
      <c r="AD1726" s="313"/>
    </row>
    <row r="1727" spans="2:30">
      <c r="B1727" s="26"/>
      <c r="C1727" s="260" t="s">
        <v>1222</v>
      </c>
      <c r="D1727" s="260" t="s">
        <v>306</v>
      </c>
      <c r="E1727" s="313">
        <v>3.5625</v>
      </c>
      <c r="F1727" s="313">
        <v>2.75</v>
      </c>
      <c r="G1727" s="313">
        <v>0.5625</v>
      </c>
      <c r="H1727" s="313">
        <v>4.6875</v>
      </c>
      <c r="I1727" s="313">
        <v>3.875</v>
      </c>
      <c r="J1727" s="41" t="s">
        <v>302</v>
      </c>
      <c r="K1727" s="313">
        <v>10.375</v>
      </c>
      <c r="L1727" s="313">
        <v>8.75</v>
      </c>
      <c r="M1727" s="313">
        <v>4</v>
      </c>
      <c r="N1727" s="313">
        <v>4012</v>
      </c>
      <c r="O1727" s="41" t="s">
        <v>1219</v>
      </c>
      <c r="P1727"/>
      <c r="Q1727" s="41"/>
      <c r="R1727" s="313"/>
      <c r="S1727" s="63" t="s">
        <v>307</v>
      </c>
      <c r="T1727" s="303" t="s">
        <v>307</v>
      </c>
      <c r="U1727"/>
      <c r="V1727"/>
      <c r="W1727"/>
      <c r="X1727"/>
      <c r="Y1727" s="275" t="s">
        <v>1219</v>
      </c>
      <c r="Z1727" t="s">
        <v>1219</v>
      </c>
      <c r="AA1727" s="313"/>
      <c r="AD1727" s="313"/>
    </row>
    <row r="1728" spans="2:30">
      <c r="B1728" s="26"/>
      <c r="C1728" s="259" t="s">
        <v>1367</v>
      </c>
      <c r="D1728" s="259" t="s">
        <v>301</v>
      </c>
      <c r="E1728" s="313">
        <v>3.5625</v>
      </c>
      <c r="F1728" s="313">
        <v>2.75</v>
      </c>
      <c r="G1728" s="313">
        <v>0.625</v>
      </c>
      <c r="H1728" s="313">
        <v>4.8125</v>
      </c>
      <c r="I1728" s="313">
        <v>4</v>
      </c>
      <c r="J1728" s="47" t="s">
        <v>302</v>
      </c>
      <c r="K1728" s="313">
        <v>10.625</v>
      </c>
      <c r="L1728" s="313">
        <v>9</v>
      </c>
      <c r="M1728" s="313">
        <v>4</v>
      </c>
      <c r="N1728" s="313">
        <v>4013</v>
      </c>
      <c r="O1728" s="47" t="s">
        <v>1219</v>
      </c>
      <c r="P1728"/>
      <c r="Q1728" s="47"/>
      <c r="R1728" s="313"/>
      <c r="S1728" s="64" t="s">
        <v>1169</v>
      </c>
      <c r="T1728" s="302" t="s">
        <v>1368</v>
      </c>
      <c r="U1728"/>
      <c r="V1728"/>
      <c r="W1728"/>
      <c r="X1728"/>
      <c r="Y1728" s="275" t="s">
        <v>1219</v>
      </c>
      <c r="Z1728" t="s">
        <v>1219</v>
      </c>
      <c r="AA1728" s="313"/>
      <c r="AD1728" s="313"/>
    </row>
    <row r="1729" spans="2:30">
      <c r="B1729" s="26"/>
      <c r="C1729" s="260" t="s">
        <v>1369</v>
      </c>
      <c r="D1729" s="260" t="s">
        <v>306</v>
      </c>
      <c r="E1729" s="313">
        <v>3.5625</v>
      </c>
      <c r="F1729" s="313">
        <v>2.75</v>
      </c>
      <c r="G1729" s="313">
        <v>0.625</v>
      </c>
      <c r="H1729" s="313">
        <v>4.8125</v>
      </c>
      <c r="I1729" s="313">
        <v>4</v>
      </c>
      <c r="J1729" s="41" t="s">
        <v>302</v>
      </c>
      <c r="K1729" s="313">
        <v>10.625</v>
      </c>
      <c r="L1729" s="313">
        <v>9</v>
      </c>
      <c r="M1729" s="313">
        <v>4</v>
      </c>
      <c r="N1729" s="313">
        <v>4013</v>
      </c>
      <c r="O1729" s="41" t="s">
        <v>1219</v>
      </c>
      <c r="P1729"/>
      <c r="Q1729" s="41"/>
      <c r="R1729" s="313"/>
      <c r="S1729" s="63" t="s">
        <v>307</v>
      </c>
      <c r="T1729" s="303" t="s">
        <v>307</v>
      </c>
      <c r="U1729"/>
      <c r="V1729"/>
      <c r="W1729"/>
      <c r="X1729"/>
      <c r="Y1729" s="275" t="s">
        <v>1219</v>
      </c>
      <c r="Z1729" t="s">
        <v>1219</v>
      </c>
      <c r="AA1729" s="313"/>
      <c r="AD1729" s="313"/>
    </row>
    <row r="1730" spans="2:30">
      <c r="B1730" s="26"/>
      <c r="C1730" s="259" t="s">
        <v>1371</v>
      </c>
      <c r="D1730" s="259" t="s">
        <v>301</v>
      </c>
      <c r="E1730" s="313">
        <v>3.5625</v>
      </c>
      <c r="F1730" s="313">
        <v>2.75</v>
      </c>
      <c r="G1730" s="313">
        <v>0.8125</v>
      </c>
      <c r="H1730" s="313">
        <v>5.1875</v>
      </c>
      <c r="I1730" s="313">
        <v>4.375</v>
      </c>
      <c r="J1730" s="47" t="s">
        <v>302</v>
      </c>
      <c r="K1730" s="313">
        <v>11.375</v>
      </c>
      <c r="L1730" s="313">
        <v>9.75</v>
      </c>
      <c r="M1730" s="313">
        <v>4</v>
      </c>
      <c r="N1730" s="313">
        <v>4014</v>
      </c>
      <c r="O1730" s="47" t="s">
        <v>1370</v>
      </c>
      <c r="P1730"/>
      <c r="Q1730" s="47"/>
      <c r="R1730" s="313"/>
      <c r="S1730" s="64" t="s">
        <v>1169</v>
      </c>
      <c r="T1730" s="302" t="s">
        <v>1372</v>
      </c>
      <c r="U1730"/>
      <c r="V1730"/>
      <c r="W1730"/>
      <c r="X1730"/>
      <c r="Y1730" s="275" t="s">
        <v>1370</v>
      </c>
      <c r="Z1730" t="s">
        <v>1370</v>
      </c>
      <c r="AA1730" s="313"/>
      <c r="AD1730" s="313"/>
    </row>
    <row r="1731" spans="2:30">
      <c r="B1731" s="26"/>
      <c r="C1731" s="260" t="s">
        <v>1373</v>
      </c>
      <c r="D1731" s="260" t="s">
        <v>306</v>
      </c>
      <c r="E1731" s="313">
        <v>3.5625</v>
      </c>
      <c r="F1731" s="313">
        <v>2.75</v>
      </c>
      <c r="G1731" s="313">
        <v>0.8125</v>
      </c>
      <c r="H1731" s="313">
        <v>5.1875</v>
      </c>
      <c r="I1731" s="313">
        <v>4.375</v>
      </c>
      <c r="J1731" s="41" t="s">
        <v>302</v>
      </c>
      <c r="K1731" s="313">
        <v>11.375</v>
      </c>
      <c r="L1731" s="313">
        <v>9.75</v>
      </c>
      <c r="M1731" s="313">
        <v>4</v>
      </c>
      <c r="N1731" s="313">
        <v>4014</v>
      </c>
      <c r="O1731" s="41" t="s">
        <v>1370</v>
      </c>
      <c r="P1731"/>
      <c r="Q1731" s="41"/>
      <c r="R1731" s="313"/>
      <c r="S1731" s="63" t="s">
        <v>307</v>
      </c>
      <c r="T1731" s="303" t="s">
        <v>307</v>
      </c>
      <c r="U1731"/>
      <c r="V1731"/>
      <c r="W1731"/>
      <c r="X1731"/>
      <c r="Y1731" s="275" t="s">
        <v>1370</v>
      </c>
      <c r="Z1731" t="s">
        <v>1370</v>
      </c>
      <c r="AA1731" s="313"/>
      <c r="AD1731" s="313"/>
    </row>
    <row r="1732" spans="2:30">
      <c r="B1732" s="26"/>
      <c r="C1732" s="259" t="s">
        <v>1375</v>
      </c>
      <c r="D1732" s="259" t="s">
        <v>301</v>
      </c>
      <c r="E1732" s="313">
        <v>4.25</v>
      </c>
      <c r="F1732" s="313">
        <v>3.25</v>
      </c>
      <c r="G1732" s="313">
        <v>0.625</v>
      </c>
      <c r="H1732" s="313">
        <v>5.5</v>
      </c>
      <c r="I1732" s="313">
        <v>4.5</v>
      </c>
      <c r="J1732" s="47" t="s">
        <v>302</v>
      </c>
      <c r="K1732" s="313">
        <v>6.5</v>
      </c>
      <c r="L1732" s="313">
        <v>10</v>
      </c>
      <c r="M1732" s="313">
        <v>2</v>
      </c>
      <c r="N1732" s="313">
        <v>4015</v>
      </c>
      <c r="O1732" s="47" t="s">
        <v>1374</v>
      </c>
      <c r="P1732"/>
      <c r="Q1732" s="47"/>
      <c r="R1732" s="313"/>
      <c r="S1732" s="64" t="s">
        <v>1169</v>
      </c>
      <c r="T1732" s="302" t="s">
        <v>1376</v>
      </c>
      <c r="U1732"/>
      <c r="V1732"/>
      <c r="W1732"/>
      <c r="X1732"/>
      <c r="Y1732" s="275" t="s">
        <v>1374</v>
      </c>
      <c r="Z1732" t="s">
        <v>1374</v>
      </c>
      <c r="AA1732" s="313"/>
      <c r="AD1732" s="313"/>
    </row>
    <row r="1733" spans="2:30">
      <c r="B1733" s="26"/>
      <c r="C1733" s="260" t="s">
        <v>1377</v>
      </c>
      <c r="D1733" s="260" t="s">
        <v>306</v>
      </c>
      <c r="E1733" s="313">
        <v>4.25</v>
      </c>
      <c r="F1733" s="313">
        <v>3.25</v>
      </c>
      <c r="G1733" s="313">
        <v>0.625</v>
      </c>
      <c r="H1733" s="313">
        <v>5.5</v>
      </c>
      <c r="I1733" s="313">
        <v>4.5</v>
      </c>
      <c r="J1733" s="41" t="s">
        <v>302</v>
      </c>
      <c r="K1733" s="313">
        <v>6.5</v>
      </c>
      <c r="L1733" s="313">
        <v>10</v>
      </c>
      <c r="M1733" s="313">
        <v>2</v>
      </c>
      <c r="N1733" s="313">
        <v>4015</v>
      </c>
      <c r="O1733" s="41" t="s">
        <v>1374</v>
      </c>
      <c r="P1733"/>
      <c r="Q1733" s="41"/>
      <c r="R1733" s="313"/>
      <c r="S1733" s="63" t="s">
        <v>307</v>
      </c>
      <c r="T1733" s="303" t="s">
        <v>307</v>
      </c>
      <c r="U1733"/>
      <c r="V1733"/>
      <c r="W1733"/>
      <c r="X1733"/>
      <c r="Y1733" s="275" t="s">
        <v>1374</v>
      </c>
      <c r="Z1733" t="s">
        <v>1374</v>
      </c>
      <c r="AA1733" s="313"/>
      <c r="AD1733" s="313"/>
    </row>
    <row r="1734" spans="2:30">
      <c r="B1734" s="26"/>
      <c r="C1734" s="259" t="s">
        <v>1378</v>
      </c>
      <c r="D1734" s="259" t="s">
        <v>301</v>
      </c>
      <c r="E1734" s="313">
        <v>4.25</v>
      </c>
      <c r="F1734" s="313">
        <v>3.25</v>
      </c>
      <c r="G1734" s="313">
        <v>0.875</v>
      </c>
      <c r="H1734" s="313">
        <v>6</v>
      </c>
      <c r="I1734" s="313">
        <v>5</v>
      </c>
      <c r="J1734" s="47" t="s">
        <v>302</v>
      </c>
      <c r="K1734" s="313">
        <v>7</v>
      </c>
      <c r="L1734" s="313">
        <v>11</v>
      </c>
      <c r="M1734" s="313">
        <v>2</v>
      </c>
      <c r="N1734" s="313">
        <v>4016</v>
      </c>
      <c r="O1734" s="47" t="s">
        <v>1374</v>
      </c>
      <c r="P1734"/>
      <c r="Q1734" s="47"/>
      <c r="R1734" s="313"/>
      <c r="S1734" s="64" t="s">
        <v>1169</v>
      </c>
      <c r="T1734" s="302" t="s">
        <v>1379</v>
      </c>
      <c r="U1734"/>
      <c r="V1734"/>
      <c r="W1734"/>
      <c r="X1734"/>
      <c r="Y1734" s="275" t="s">
        <v>1374</v>
      </c>
      <c r="Z1734" t="s">
        <v>1374</v>
      </c>
      <c r="AA1734" s="313"/>
      <c r="AD1734" s="313"/>
    </row>
    <row r="1735" spans="2:30">
      <c r="B1735" s="26"/>
      <c r="C1735" s="260" t="s">
        <v>1380</v>
      </c>
      <c r="D1735" s="260" t="s">
        <v>306</v>
      </c>
      <c r="E1735" s="313">
        <v>4.25</v>
      </c>
      <c r="F1735" s="313">
        <v>3.25</v>
      </c>
      <c r="G1735" s="313">
        <v>0.875</v>
      </c>
      <c r="H1735" s="313">
        <v>6</v>
      </c>
      <c r="I1735" s="313">
        <v>5</v>
      </c>
      <c r="J1735" s="41" t="s">
        <v>302</v>
      </c>
      <c r="K1735" s="313">
        <v>7</v>
      </c>
      <c r="L1735" s="313">
        <v>11</v>
      </c>
      <c r="M1735" s="313">
        <v>2</v>
      </c>
      <c r="N1735" s="313">
        <v>4016</v>
      </c>
      <c r="O1735" s="41" t="s">
        <v>1374</v>
      </c>
      <c r="P1735"/>
      <c r="Q1735" s="41"/>
      <c r="R1735" s="313"/>
      <c r="S1735" s="63" t="s">
        <v>307</v>
      </c>
      <c r="T1735" s="303" t="s">
        <v>307</v>
      </c>
      <c r="U1735"/>
      <c r="V1735"/>
      <c r="W1735"/>
      <c r="X1735"/>
      <c r="Y1735" s="275" t="s">
        <v>1374</v>
      </c>
      <c r="Z1735" t="s">
        <v>1374</v>
      </c>
      <c r="AA1735" s="313"/>
      <c r="AD1735" s="313"/>
    </row>
    <row r="1736" spans="2:30">
      <c r="B1736" s="26"/>
      <c r="C1736" s="259" t="s">
        <v>1382</v>
      </c>
      <c r="D1736" s="259" t="s">
        <v>301</v>
      </c>
      <c r="E1736" s="313">
        <v>4.25</v>
      </c>
      <c r="F1736" s="313">
        <v>3.25</v>
      </c>
      <c r="G1736" s="313">
        <v>0.875</v>
      </c>
      <c r="H1736" s="313">
        <v>6</v>
      </c>
      <c r="I1736" s="313">
        <v>5</v>
      </c>
      <c r="J1736" s="47" t="s">
        <v>302</v>
      </c>
      <c r="K1736" s="313">
        <v>7</v>
      </c>
      <c r="L1736" s="313">
        <v>11</v>
      </c>
      <c r="M1736" s="313">
        <v>2</v>
      </c>
      <c r="N1736" s="313">
        <v>4017</v>
      </c>
      <c r="O1736" s="47" t="s">
        <v>1381</v>
      </c>
      <c r="P1736"/>
      <c r="Q1736" s="47"/>
      <c r="R1736" s="313"/>
      <c r="S1736" s="64" t="s">
        <v>1169</v>
      </c>
      <c r="T1736" s="302" t="s">
        <v>1383</v>
      </c>
      <c r="U1736"/>
      <c r="V1736"/>
      <c r="W1736"/>
      <c r="X1736"/>
      <c r="Y1736" s="275" t="s">
        <v>1381</v>
      </c>
      <c r="Z1736" t="s">
        <v>1381</v>
      </c>
      <c r="AA1736" s="313"/>
      <c r="AD1736" s="313"/>
    </row>
    <row r="1737" spans="2:30">
      <c r="B1737" s="26"/>
      <c r="C1737" s="260" t="s">
        <v>1384</v>
      </c>
      <c r="D1737" s="260" t="s">
        <v>306</v>
      </c>
      <c r="E1737" s="313">
        <v>4.25</v>
      </c>
      <c r="F1737" s="313">
        <v>3.25</v>
      </c>
      <c r="G1737" s="313">
        <v>0.875</v>
      </c>
      <c r="H1737" s="313">
        <v>6</v>
      </c>
      <c r="I1737" s="313">
        <v>5</v>
      </c>
      <c r="J1737" s="41" t="s">
        <v>302</v>
      </c>
      <c r="K1737" s="313">
        <v>7</v>
      </c>
      <c r="L1737" s="313">
        <v>11</v>
      </c>
      <c r="M1737" s="313">
        <v>2</v>
      </c>
      <c r="N1737" s="313">
        <v>4017</v>
      </c>
      <c r="O1737" s="41" t="s">
        <v>1381</v>
      </c>
      <c r="P1737"/>
      <c r="Q1737" s="41"/>
      <c r="R1737" s="313"/>
      <c r="S1737" s="63" t="s">
        <v>307</v>
      </c>
      <c r="T1737" s="303" t="s">
        <v>307</v>
      </c>
      <c r="U1737"/>
      <c r="V1737"/>
      <c r="W1737"/>
      <c r="X1737"/>
      <c r="Y1737" s="275" t="s">
        <v>1381</v>
      </c>
      <c r="Z1737" t="s">
        <v>1381</v>
      </c>
      <c r="AA1737" s="313"/>
      <c r="AD1737" s="313"/>
    </row>
    <row r="1738" spans="2:30">
      <c r="B1738" s="26"/>
      <c r="C1738" s="259" t="s">
        <v>1385</v>
      </c>
      <c r="D1738" s="259" t="s">
        <v>301</v>
      </c>
      <c r="E1738" s="313">
        <v>4.25</v>
      </c>
      <c r="F1738" s="313">
        <v>3.25</v>
      </c>
      <c r="G1738" s="313">
        <v>1</v>
      </c>
      <c r="H1738" s="313">
        <v>6.25</v>
      </c>
      <c r="I1738" s="313">
        <v>5.25</v>
      </c>
      <c r="J1738" s="47" t="s">
        <v>302</v>
      </c>
      <c r="K1738" s="313">
        <v>7.25</v>
      </c>
      <c r="L1738" s="313">
        <v>11.5</v>
      </c>
      <c r="M1738" s="313">
        <v>2</v>
      </c>
      <c r="N1738" s="313">
        <v>4018</v>
      </c>
      <c r="O1738" s="47" t="s">
        <v>1381</v>
      </c>
      <c r="P1738"/>
      <c r="Q1738" s="47"/>
      <c r="R1738" s="313"/>
      <c r="S1738" s="64" t="s">
        <v>1169</v>
      </c>
      <c r="T1738" s="302" t="s">
        <v>1386</v>
      </c>
      <c r="U1738"/>
      <c r="V1738"/>
      <c r="W1738"/>
      <c r="X1738"/>
      <c r="Y1738" s="275" t="s">
        <v>1381</v>
      </c>
      <c r="Z1738" t="s">
        <v>1381</v>
      </c>
      <c r="AA1738" s="313"/>
      <c r="AD1738" s="313"/>
    </row>
    <row r="1739" spans="2:30">
      <c r="B1739" s="26"/>
      <c r="C1739" s="260" t="s">
        <v>1387</v>
      </c>
      <c r="D1739" s="260" t="s">
        <v>306</v>
      </c>
      <c r="E1739" s="313">
        <v>4.25</v>
      </c>
      <c r="F1739" s="313">
        <v>3.25</v>
      </c>
      <c r="G1739" s="313">
        <v>1</v>
      </c>
      <c r="H1739" s="313">
        <v>6.25</v>
      </c>
      <c r="I1739" s="313">
        <v>5.25</v>
      </c>
      <c r="J1739" s="41" t="s">
        <v>302</v>
      </c>
      <c r="K1739" s="313">
        <v>7.25</v>
      </c>
      <c r="L1739" s="313">
        <v>11.5</v>
      </c>
      <c r="M1739" s="313">
        <v>2</v>
      </c>
      <c r="N1739" s="313">
        <v>4018</v>
      </c>
      <c r="O1739" s="41" t="s">
        <v>1381</v>
      </c>
      <c r="P1739"/>
      <c r="Q1739" s="41"/>
      <c r="R1739" s="313"/>
      <c r="S1739" s="63" t="s">
        <v>307</v>
      </c>
      <c r="T1739" s="303" t="s">
        <v>307</v>
      </c>
      <c r="U1739"/>
      <c r="V1739"/>
      <c r="W1739"/>
      <c r="X1739"/>
      <c r="Y1739" s="275" t="s">
        <v>1381</v>
      </c>
      <c r="Z1739" t="s">
        <v>1381</v>
      </c>
      <c r="AA1739" s="313"/>
      <c r="AD1739" s="313"/>
    </row>
    <row r="1740" spans="2:30">
      <c r="B1740" s="26"/>
      <c r="C1740" s="259" t="s">
        <v>1389</v>
      </c>
      <c r="D1740" s="259" t="s">
        <v>301</v>
      </c>
      <c r="E1740" s="313">
        <v>6.5</v>
      </c>
      <c r="F1740" s="313">
        <v>3.3125</v>
      </c>
      <c r="G1740" s="313">
        <v>0.5</v>
      </c>
      <c r="H1740" s="313">
        <v>7.5</v>
      </c>
      <c r="I1740" s="313">
        <v>4.3125</v>
      </c>
      <c r="J1740" s="47" t="s">
        <v>302</v>
      </c>
      <c r="K1740" s="313">
        <v>8.5</v>
      </c>
      <c r="L1740" s="313">
        <v>9.625</v>
      </c>
      <c r="M1740" s="313">
        <v>2</v>
      </c>
      <c r="N1740" s="313">
        <v>4019</v>
      </c>
      <c r="O1740" s="47" t="s">
        <v>1388</v>
      </c>
      <c r="P1740"/>
      <c r="Q1740" s="47"/>
      <c r="R1740" s="313"/>
      <c r="S1740" s="64" t="s">
        <v>1169</v>
      </c>
      <c r="T1740" s="302" t="s">
        <v>1390</v>
      </c>
      <c r="U1740"/>
      <c r="V1740"/>
      <c r="W1740"/>
      <c r="X1740"/>
      <c r="Y1740" s="275" t="s">
        <v>1388</v>
      </c>
      <c r="Z1740" t="s">
        <v>1388</v>
      </c>
      <c r="AA1740" s="313"/>
      <c r="AD1740" s="313"/>
    </row>
    <row r="1741" spans="2:30">
      <c r="B1741" s="26"/>
      <c r="C1741" s="260" t="s">
        <v>1391</v>
      </c>
      <c r="D1741" s="260" t="s">
        <v>306</v>
      </c>
      <c r="E1741" s="313">
        <v>6.5</v>
      </c>
      <c r="F1741" s="313">
        <v>3.3125</v>
      </c>
      <c r="G1741" s="313">
        <v>0.5</v>
      </c>
      <c r="H1741" s="313">
        <v>7.5</v>
      </c>
      <c r="I1741" s="313">
        <v>4.3125</v>
      </c>
      <c r="J1741" s="41" t="s">
        <v>302</v>
      </c>
      <c r="K1741" s="313">
        <v>8.5</v>
      </c>
      <c r="L1741" s="313">
        <v>9.625</v>
      </c>
      <c r="M1741" s="313">
        <v>2</v>
      </c>
      <c r="N1741" s="313">
        <v>4019</v>
      </c>
      <c r="O1741" s="41" t="s">
        <v>1388</v>
      </c>
      <c r="P1741"/>
      <c r="Q1741" s="41"/>
      <c r="R1741" s="313"/>
      <c r="S1741" s="63" t="s">
        <v>307</v>
      </c>
      <c r="T1741" s="303" t="s">
        <v>307</v>
      </c>
      <c r="U1741"/>
      <c r="V1741"/>
      <c r="W1741"/>
      <c r="X1741"/>
      <c r="Y1741" s="275" t="s">
        <v>1388</v>
      </c>
      <c r="Z1741" t="s">
        <v>1388</v>
      </c>
      <c r="AA1741" s="313"/>
      <c r="AD1741" s="313"/>
    </row>
    <row r="1742" spans="2:30">
      <c r="B1742" s="26"/>
      <c r="C1742" s="259" t="s">
        <v>1393</v>
      </c>
      <c r="D1742" s="259" t="s">
        <v>301</v>
      </c>
      <c r="E1742" s="313">
        <v>2.5625</v>
      </c>
      <c r="F1742" s="313">
        <v>2.125</v>
      </c>
      <c r="G1742" s="313">
        <v>0.5</v>
      </c>
      <c r="H1742" s="313">
        <v>3.5625</v>
      </c>
      <c r="I1742" s="313">
        <v>3.125</v>
      </c>
      <c r="J1742" s="47" t="s">
        <v>302</v>
      </c>
      <c r="K1742" s="313">
        <v>8.125</v>
      </c>
      <c r="L1742" s="313">
        <v>7.25</v>
      </c>
      <c r="M1742" s="313">
        <v>4</v>
      </c>
      <c r="N1742" s="313">
        <v>4020</v>
      </c>
      <c r="O1742" s="47" t="s">
        <v>1392</v>
      </c>
      <c r="P1742"/>
      <c r="Q1742" s="47"/>
      <c r="R1742" s="313"/>
      <c r="S1742" s="64" t="s">
        <v>1169</v>
      </c>
      <c r="T1742" s="302" t="s">
        <v>1394</v>
      </c>
      <c r="U1742"/>
      <c r="V1742"/>
      <c r="W1742"/>
      <c r="X1742"/>
      <c r="Y1742" s="275" t="s">
        <v>1392</v>
      </c>
      <c r="Z1742" t="s">
        <v>1392</v>
      </c>
      <c r="AA1742" s="313"/>
      <c r="AD1742" s="313"/>
    </row>
    <row r="1743" spans="2:30">
      <c r="B1743" s="26"/>
      <c r="C1743" s="260" t="s">
        <v>1395</v>
      </c>
      <c r="D1743" s="260" t="s">
        <v>306</v>
      </c>
      <c r="E1743" s="313">
        <v>2.5625</v>
      </c>
      <c r="F1743" s="313">
        <v>2.125</v>
      </c>
      <c r="G1743" s="313">
        <v>0.5</v>
      </c>
      <c r="H1743" s="313">
        <v>3.5625</v>
      </c>
      <c r="I1743" s="313">
        <v>3.125</v>
      </c>
      <c r="J1743" s="41" t="s">
        <v>302</v>
      </c>
      <c r="K1743" s="313">
        <v>8.125</v>
      </c>
      <c r="L1743" s="313">
        <v>7.25</v>
      </c>
      <c r="M1743" s="313">
        <v>4</v>
      </c>
      <c r="N1743" s="313">
        <v>4020</v>
      </c>
      <c r="O1743" s="41" t="s">
        <v>1392</v>
      </c>
      <c r="P1743"/>
      <c r="Q1743" s="41"/>
      <c r="R1743" s="313"/>
      <c r="S1743" s="63" t="s">
        <v>307</v>
      </c>
      <c r="T1743" s="303" t="s">
        <v>307</v>
      </c>
      <c r="U1743"/>
      <c r="V1743"/>
      <c r="W1743"/>
      <c r="X1743"/>
      <c r="Y1743" s="275" t="s">
        <v>1392</v>
      </c>
      <c r="Z1743" t="s">
        <v>1392</v>
      </c>
      <c r="AA1743" s="313"/>
      <c r="AD1743" s="313"/>
    </row>
    <row r="1744" spans="2:30">
      <c r="B1744" s="26"/>
      <c r="C1744" s="259" t="s">
        <v>1397</v>
      </c>
      <c r="D1744" s="259" t="s">
        <v>301</v>
      </c>
      <c r="E1744" s="313">
        <v>2.5625</v>
      </c>
      <c r="F1744" s="313">
        <v>2.125</v>
      </c>
      <c r="G1744" s="313">
        <v>0.5</v>
      </c>
      <c r="H1744" s="313">
        <v>3.5625</v>
      </c>
      <c r="I1744" s="313">
        <v>3.125</v>
      </c>
      <c r="J1744" s="47" t="s">
        <v>302</v>
      </c>
      <c r="K1744" s="313">
        <v>8.125</v>
      </c>
      <c r="L1744" s="313">
        <v>7.25</v>
      </c>
      <c r="M1744" s="313">
        <v>4</v>
      </c>
      <c r="N1744" s="313">
        <v>4021</v>
      </c>
      <c r="O1744" s="47" t="s">
        <v>1396</v>
      </c>
      <c r="P1744"/>
      <c r="Q1744" s="47"/>
      <c r="R1744" s="313"/>
      <c r="S1744" s="64" t="s">
        <v>1169</v>
      </c>
      <c r="T1744" s="302" t="s">
        <v>1398</v>
      </c>
      <c r="U1744"/>
      <c r="V1744"/>
      <c r="W1744"/>
      <c r="X1744"/>
      <c r="Y1744" s="275" t="s">
        <v>1396</v>
      </c>
      <c r="Z1744" t="s">
        <v>1396</v>
      </c>
      <c r="AA1744" s="313"/>
      <c r="AD1744" s="313"/>
    </row>
    <row r="1745" spans="2:30">
      <c r="B1745" s="26"/>
      <c r="C1745" s="260" t="s">
        <v>1399</v>
      </c>
      <c r="D1745" s="260" t="s">
        <v>306</v>
      </c>
      <c r="E1745" s="313">
        <v>2.5625</v>
      </c>
      <c r="F1745" s="313">
        <v>2.125</v>
      </c>
      <c r="G1745" s="313">
        <v>0.5</v>
      </c>
      <c r="H1745" s="313">
        <v>3.5625</v>
      </c>
      <c r="I1745" s="313">
        <v>3.125</v>
      </c>
      <c r="J1745" s="41" t="s">
        <v>302</v>
      </c>
      <c r="K1745" s="313">
        <v>8.125</v>
      </c>
      <c r="L1745" s="313">
        <v>7.25</v>
      </c>
      <c r="M1745" s="313">
        <v>4</v>
      </c>
      <c r="N1745" s="313">
        <v>4021</v>
      </c>
      <c r="O1745" s="41" t="s">
        <v>1396</v>
      </c>
      <c r="P1745"/>
      <c r="Q1745" s="41"/>
      <c r="R1745" s="313"/>
      <c r="S1745" s="63" t="s">
        <v>307</v>
      </c>
      <c r="T1745" s="303" t="s">
        <v>307</v>
      </c>
      <c r="U1745"/>
      <c r="V1745"/>
      <c r="W1745"/>
      <c r="X1745"/>
      <c r="Y1745" s="275" t="s">
        <v>1396</v>
      </c>
      <c r="Z1745" t="s">
        <v>1396</v>
      </c>
      <c r="AA1745" s="313"/>
      <c r="AD1745" s="313"/>
    </row>
    <row r="1746" spans="2:30">
      <c r="B1746" s="26"/>
      <c r="C1746" s="259" t="s">
        <v>1401</v>
      </c>
      <c r="D1746" s="259" t="s">
        <v>301</v>
      </c>
      <c r="E1746" s="313">
        <v>2.875</v>
      </c>
      <c r="F1746" s="313">
        <v>2.25</v>
      </c>
      <c r="G1746" s="313">
        <v>0.5</v>
      </c>
      <c r="H1746" s="313">
        <v>3.875</v>
      </c>
      <c r="I1746" s="313">
        <v>3.25</v>
      </c>
      <c r="J1746" s="47" t="s">
        <v>302</v>
      </c>
      <c r="K1746" s="313">
        <v>8.75</v>
      </c>
      <c r="L1746" s="313">
        <v>7.5</v>
      </c>
      <c r="M1746" s="313">
        <v>4</v>
      </c>
      <c r="N1746" s="313">
        <v>4022</v>
      </c>
      <c r="O1746" s="47" t="s">
        <v>1400</v>
      </c>
      <c r="P1746"/>
      <c r="Q1746" s="47"/>
      <c r="R1746" s="313"/>
      <c r="S1746" s="64" t="s">
        <v>1169</v>
      </c>
      <c r="T1746" s="302" t="s">
        <v>1402</v>
      </c>
      <c r="U1746"/>
      <c r="V1746"/>
      <c r="W1746"/>
      <c r="X1746"/>
      <c r="Y1746" s="275" t="s">
        <v>1400</v>
      </c>
      <c r="Z1746" t="s">
        <v>1400</v>
      </c>
      <c r="AA1746" s="313"/>
      <c r="AD1746" s="313"/>
    </row>
    <row r="1747" spans="2:30">
      <c r="B1747" s="26"/>
      <c r="C1747" s="260" t="s">
        <v>1403</v>
      </c>
      <c r="D1747" s="260" t="s">
        <v>306</v>
      </c>
      <c r="E1747" s="313">
        <v>2.875</v>
      </c>
      <c r="F1747" s="313">
        <v>2.25</v>
      </c>
      <c r="G1747" s="313">
        <v>0.5</v>
      </c>
      <c r="H1747" s="313">
        <v>3.875</v>
      </c>
      <c r="I1747" s="313">
        <v>3.25</v>
      </c>
      <c r="J1747" s="41" t="s">
        <v>302</v>
      </c>
      <c r="K1747" s="313">
        <v>8.75</v>
      </c>
      <c r="L1747" s="313">
        <v>7.5</v>
      </c>
      <c r="M1747" s="313">
        <v>4</v>
      </c>
      <c r="N1747" s="313">
        <v>4022</v>
      </c>
      <c r="O1747" s="41" t="s">
        <v>1400</v>
      </c>
      <c r="P1747"/>
      <c r="Q1747" s="41"/>
      <c r="R1747" s="313"/>
      <c r="S1747" s="63" t="s">
        <v>307</v>
      </c>
      <c r="T1747" s="303" t="s">
        <v>307</v>
      </c>
      <c r="U1747"/>
      <c r="V1747"/>
      <c r="W1747"/>
      <c r="X1747"/>
      <c r="Y1747" s="275" t="s">
        <v>1400</v>
      </c>
      <c r="Z1747" t="s">
        <v>1400</v>
      </c>
      <c r="AA1747" s="313"/>
      <c r="AD1747" s="313"/>
    </row>
    <row r="1748" spans="2:30">
      <c r="B1748" s="26"/>
      <c r="C1748" s="259" t="s">
        <v>1405</v>
      </c>
      <c r="D1748" s="259" t="s">
        <v>301</v>
      </c>
      <c r="E1748" s="313">
        <v>2.875</v>
      </c>
      <c r="F1748" s="313">
        <v>2.25</v>
      </c>
      <c r="G1748" s="313">
        <v>0.5</v>
      </c>
      <c r="H1748" s="313">
        <v>3.875</v>
      </c>
      <c r="I1748" s="313">
        <v>3.25</v>
      </c>
      <c r="J1748" s="47" t="s">
        <v>302</v>
      </c>
      <c r="K1748" s="313">
        <v>8.75</v>
      </c>
      <c r="L1748" s="313">
        <v>7.5</v>
      </c>
      <c r="M1748" s="313">
        <v>4</v>
      </c>
      <c r="N1748" s="313">
        <v>4023</v>
      </c>
      <c r="O1748" s="47" t="s">
        <v>1404</v>
      </c>
      <c r="P1748"/>
      <c r="Q1748" s="47"/>
      <c r="R1748" s="313"/>
      <c r="S1748" s="64" t="s">
        <v>1169</v>
      </c>
      <c r="T1748" s="302" t="s">
        <v>1406</v>
      </c>
      <c r="U1748"/>
      <c r="V1748"/>
      <c r="W1748"/>
      <c r="X1748"/>
      <c r="Y1748" s="275" t="s">
        <v>1404</v>
      </c>
      <c r="Z1748" t="s">
        <v>1404</v>
      </c>
      <c r="AA1748" s="313"/>
      <c r="AD1748" s="313"/>
    </row>
    <row r="1749" spans="2:30">
      <c r="B1749" s="26"/>
      <c r="C1749" s="260" t="s">
        <v>1407</v>
      </c>
      <c r="D1749" s="260" t="s">
        <v>306</v>
      </c>
      <c r="E1749" s="313">
        <v>2.875</v>
      </c>
      <c r="F1749" s="313">
        <v>2.25</v>
      </c>
      <c r="G1749" s="313">
        <v>0.5</v>
      </c>
      <c r="H1749" s="313">
        <v>3.875</v>
      </c>
      <c r="I1749" s="313">
        <v>3.25</v>
      </c>
      <c r="J1749" s="41" t="s">
        <v>302</v>
      </c>
      <c r="K1749" s="313">
        <v>8.75</v>
      </c>
      <c r="L1749" s="313">
        <v>7.5</v>
      </c>
      <c r="M1749" s="313">
        <v>4</v>
      </c>
      <c r="N1749" s="313">
        <v>4023</v>
      </c>
      <c r="O1749" s="41" t="s">
        <v>1404</v>
      </c>
      <c r="P1749"/>
      <c r="Q1749" s="41"/>
      <c r="R1749" s="313"/>
      <c r="S1749" s="63" t="s">
        <v>307</v>
      </c>
      <c r="T1749" s="303" t="s">
        <v>307</v>
      </c>
      <c r="U1749"/>
      <c r="V1749"/>
      <c r="W1749"/>
      <c r="X1749"/>
      <c r="Y1749" s="275" t="s">
        <v>1404</v>
      </c>
      <c r="Z1749" t="s">
        <v>1404</v>
      </c>
      <c r="AA1749" s="313"/>
      <c r="AD1749" s="313"/>
    </row>
    <row r="1750" spans="2:30">
      <c r="B1750" s="26"/>
      <c r="C1750" s="259" t="s">
        <v>1409</v>
      </c>
      <c r="D1750" s="259" t="s">
        <v>301</v>
      </c>
      <c r="E1750" s="313">
        <v>2.875</v>
      </c>
      <c r="F1750" s="313">
        <v>2.25</v>
      </c>
      <c r="G1750" s="313">
        <v>0.40625</v>
      </c>
      <c r="H1750" s="313">
        <v>3.6875</v>
      </c>
      <c r="I1750" s="313">
        <v>3.0625</v>
      </c>
      <c r="J1750" s="47" t="s">
        <v>302</v>
      </c>
      <c r="K1750" s="313">
        <v>8.375</v>
      </c>
      <c r="L1750" s="313">
        <v>7.125</v>
      </c>
      <c r="M1750" s="313">
        <v>4</v>
      </c>
      <c r="N1750" s="313">
        <v>4024</v>
      </c>
      <c r="O1750" s="47" t="s">
        <v>1408</v>
      </c>
      <c r="P1750"/>
      <c r="Q1750" s="47"/>
      <c r="R1750" s="313"/>
      <c r="S1750" s="64" t="s">
        <v>1169</v>
      </c>
      <c r="T1750" s="302" t="s">
        <v>1414</v>
      </c>
      <c r="U1750"/>
      <c r="V1750"/>
      <c r="W1750"/>
      <c r="X1750"/>
      <c r="Y1750" s="275" t="s">
        <v>1408</v>
      </c>
      <c r="Z1750" t="s">
        <v>1408</v>
      </c>
      <c r="AA1750" s="313"/>
      <c r="AD1750" s="313"/>
    </row>
    <row r="1751" spans="2:30">
      <c r="B1751" s="26"/>
      <c r="C1751" s="260" t="s">
        <v>1415</v>
      </c>
      <c r="D1751" s="260" t="s">
        <v>306</v>
      </c>
      <c r="E1751" s="313">
        <v>2.875</v>
      </c>
      <c r="F1751" s="313">
        <v>2.25</v>
      </c>
      <c r="G1751" s="313">
        <v>0.40625</v>
      </c>
      <c r="H1751" s="313">
        <v>3.6875</v>
      </c>
      <c r="I1751" s="313">
        <v>3.0625</v>
      </c>
      <c r="J1751" s="41" t="s">
        <v>302</v>
      </c>
      <c r="K1751" s="313">
        <v>8.375</v>
      </c>
      <c r="L1751" s="313">
        <v>7.125</v>
      </c>
      <c r="M1751" s="313">
        <v>4</v>
      </c>
      <c r="N1751" s="313">
        <v>4024</v>
      </c>
      <c r="O1751" s="41" t="s">
        <v>1408</v>
      </c>
      <c r="P1751"/>
      <c r="Q1751" s="41"/>
      <c r="R1751" s="313"/>
      <c r="S1751" s="63" t="s">
        <v>307</v>
      </c>
      <c r="T1751" s="303" t="s">
        <v>307</v>
      </c>
      <c r="U1751"/>
      <c r="V1751"/>
      <c r="W1751"/>
      <c r="X1751"/>
      <c r="Y1751" s="275" t="s">
        <v>1408</v>
      </c>
      <c r="Z1751" t="s">
        <v>1408</v>
      </c>
      <c r="AA1751" s="313"/>
      <c r="AD1751" s="313"/>
    </row>
    <row r="1752" spans="2:30">
      <c r="B1752" s="26"/>
      <c r="C1752" s="259" t="s">
        <v>1417</v>
      </c>
      <c r="D1752" s="259" t="s">
        <v>301</v>
      </c>
      <c r="E1752" s="313">
        <v>4.25</v>
      </c>
      <c r="F1752" s="313">
        <v>3.5</v>
      </c>
      <c r="G1752" s="313">
        <v>0.5</v>
      </c>
      <c r="H1752" s="313">
        <v>5.25</v>
      </c>
      <c r="I1752" s="313">
        <v>4.5</v>
      </c>
      <c r="J1752" s="47" t="s">
        <v>302</v>
      </c>
      <c r="K1752" s="313">
        <v>11.5</v>
      </c>
      <c r="L1752" s="313">
        <v>10</v>
      </c>
      <c r="M1752" s="313">
        <v>4</v>
      </c>
      <c r="N1752" s="313">
        <v>4025</v>
      </c>
      <c r="O1752" s="47" t="s">
        <v>1416</v>
      </c>
      <c r="P1752"/>
      <c r="Q1752" s="47"/>
      <c r="R1752" s="313"/>
      <c r="S1752" s="64" t="s">
        <v>1169</v>
      </c>
      <c r="T1752" s="302" t="s">
        <v>1418</v>
      </c>
      <c r="U1752"/>
      <c r="V1752"/>
      <c r="W1752"/>
      <c r="X1752"/>
      <c r="Y1752" s="275" t="s">
        <v>1416</v>
      </c>
      <c r="Z1752" t="s">
        <v>1416</v>
      </c>
      <c r="AA1752" s="313"/>
      <c r="AD1752" s="313"/>
    </row>
    <row r="1753" spans="2:30">
      <c r="B1753" s="26"/>
      <c r="C1753" s="260" t="s">
        <v>1419</v>
      </c>
      <c r="D1753" s="260" t="s">
        <v>306</v>
      </c>
      <c r="E1753" s="313">
        <v>4.25</v>
      </c>
      <c r="F1753" s="313">
        <v>3.5</v>
      </c>
      <c r="G1753" s="313">
        <v>0.5</v>
      </c>
      <c r="H1753" s="313">
        <v>5.25</v>
      </c>
      <c r="I1753" s="313">
        <v>4.5</v>
      </c>
      <c r="J1753" s="41" t="s">
        <v>302</v>
      </c>
      <c r="K1753" s="313">
        <v>11.5</v>
      </c>
      <c r="L1753" s="313">
        <v>10</v>
      </c>
      <c r="M1753" s="313">
        <v>4</v>
      </c>
      <c r="N1753" s="313">
        <v>4025</v>
      </c>
      <c r="O1753" s="41" t="s">
        <v>1416</v>
      </c>
      <c r="P1753"/>
      <c r="Q1753" s="41"/>
      <c r="R1753" s="313"/>
      <c r="S1753" s="63" t="s">
        <v>307</v>
      </c>
      <c r="T1753" s="303" t="s">
        <v>307</v>
      </c>
      <c r="U1753"/>
      <c r="V1753"/>
      <c r="W1753"/>
      <c r="X1753"/>
      <c r="Y1753" s="275" t="s">
        <v>1416</v>
      </c>
      <c r="Z1753" t="s">
        <v>1416</v>
      </c>
      <c r="AA1753" s="313"/>
      <c r="AD1753" s="313"/>
    </row>
    <row r="1754" spans="2:30">
      <c r="B1754" s="26"/>
      <c r="C1754" s="259" t="s">
        <v>1421</v>
      </c>
      <c r="D1754" s="259" t="s">
        <v>301</v>
      </c>
      <c r="E1754" s="313">
        <v>4.25</v>
      </c>
      <c r="F1754" s="313">
        <v>3.5</v>
      </c>
      <c r="G1754" s="313">
        <v>0.5</v>
      </c>
      <c r="H1754" s="313">
        <v>5.25</v>
      </c>
      <c r="I1754" s="313">
        <v>4.5</v>
      </c>
      <c r="J1754" s="47" t="s">
        <v>302</v>
      </c>
      <c r="K1754" s="313">
        <v>11.5</v>
      </c>
      <c r="L1754" s="313">
        <v>10</v>
      </c>
      <c r="M1754" s="313">
        <v>4</v>
      </c>
      <c r="N1754" s="313">
        <v>4026</v>
      </c>
      <c r="O1754" s="47" t="s">
        <v>1420</v>
      </c>
      <c r="P1754"/>
      <c r="Q1754" s="47"/>
      <c r="R1754" s="313"/>
      <c r="S1754" s="64" t="s">
        <v>1169</v>
      </c>
      <c r="T1754" s="302" t="s">
        <v>1422</v>
      </c>
      <c r="U1754"/>
      <c r="V1754"/>
      <c r="W1754"/>
      <c r="X1754"/>
      <c r="Y1754" s="275" t="s">
        <v>1420</v>
      </c>
      <c r="Z1754" t="s">
        <v>1420</v>
      </c>
      <c r="AA1754" s="313"/>
      <c r="AD1754" s="313"/>
    </row>
    <row r="1755" spans="2:30">
      <c r="B1755" s="26"/>
      <c r="C1755" s="260" t="s">
        <v>1423</v>
      </c>
      <c r="D1755" s="260" t="s">
        <v>306</v>
      </c>
      <c r="E1755" s="313">
        <v>4.25</v>
      </c>
      <c r="F1755" s="313">
        <v>3.5</v>
      </c>
      <c r="G1755" s="313">
        <v>0.5</v>
      </c>
      <c r="H1755" s="313">
        <v>5.25</v>
      </c>
      <c r="I1755" s="313">
        <v>4.5</v>
      </c>
      <c r="J1755" s="41" t="s">
        <v>302</v>
      </c>
      <c r="K1755" s="313">
        <v>11.5</v>
      </c>
      <c r="L1755" s="313">
        <v>10</v>
      </c>
      <c r="M1755" s="313">
        <v>4</v>
      </c>
      <c r="N1755" s="313">
        <v>4026</v>
      </c>
      <c r="O1755" s="41" t="s">
        <v>1420</v>
      </c>
      <c r="P1755"/>
      <c r="Q1755" s="41"/>
      <c r="R1755" s="313"/>
      <c r="S1755" s="63" t="s">
        <v>307</v>
      </c>
      <c r="T1755" s="303" t="s">
        <v>307</v>
      </c>
      <c r="U1755"/>
      <c r="V1755"/>
      <c r="W1755"/>
      <c r="X1755"/>
      <c r="Y1755" s="275" t="s">
        <v>1420</v>
      </c>
      <c r="Z1755" t="s">
        <v>1420</v>
      </c>
      <c r="AA1755" s="313"/>
      <c r="AD1755" s="313"/>
    </row>
    <row r="1756" spans="2:30">
      <c r="B1756" s="26"/>
      <c r="C1756" s="259" t="s">
        <v>1424</v>
      </c>
      <c r="D1756" s="259" t="s">
        <v>301</v>
      </c>
      <c r="E1756" s="313">
        <v>4.25</v>
      </c>
      <c r="F1756" s="313">
        <v>3.5</v>
      </c>
      <c r="G1756" s="313">
        <v>0.625</v>
      </c>
      <c r="H1756" s="313">
        <v>5.5</v>
      </c>
      <c r="I1756" s="313">
        <v>4.75</v>
      </c>
      <c r="J1756" s="47" t="s">
        <v>302</v>
      </c>
      <c r="K1756" s="313">
        <v>6.5</v>
      </c>
      <c r="L1756" s="313">
        <v>10.5</v>
      </c>
      <c r="M1756" s="313">
        <v>2</v>
      </c>
      <c r="N1756" s="313">
        <v>4027</v>
      </c>
      <c r="O1756" s="47" t="s">
        <v>1416</v>
      </c>
      <c r="P1756"/>
      <c r="Q1756" s="47"/>
      <c r="R1756" s="313"/>
      <c r="S1756" s="64" t="s">
        <v>1169</v>
      </c>
      <c r="T1756" s="302" t="s">
        <v>1425</v>
      </c>
      <c r="U1756"/>
      <c r="V1756"/>
      <c r="W1756"/>
      <c r="X1756"/>
      <c r="Y1756" s="275" t="s">
        <v>1416</v>
      </c>
      <c r="Z1756" t="s">
        <v>1416</v>
      </c>
      <c r="AA1756" s="313"/>
      <c r="AD1756" s="313"/>
    </row>
    <row r="1757" spans="2:30">
      <c r="B1757" s="26"/>
      <c r="C1757" s="260" t="s">
        <v>1426</v>
      </c>
      <c r="D1757" s="260" t="s">
        <v>306</v>
      </c>
      <c r="E1757" s="313">
        <v>4.25</v>
      </c>
      <c r="F1757" s="313">
        <v>3.5</v>
      </c>
      <c r="G1757" s="313">
        <v>0.625</v>
      </c>
      <c r="H1757" s="313">
        <v>5.5</v>
      </c>
      <c r="I1757" s="313">
        <v>4.75</v>
      </c>
      <c r="J1757" s="41" t="s">
        <v>302</v>
      </c>
      <c r="K1757" s="313">
        <v>6.5</v>
      </c>
      <c r="L1757" s="313">
        <v>10.5</v>
      </c>
      <c r="M1757" s="313">
        <v>2</v>
      </c>
      <c r="N1757" s="313">
        <v>4027</v>
      </c>
      <c r="O1757" s="41" t="s">
        <v>1416</v>
      </c>
      <c r="P1757"/>
      <c r="Q1757" s="41"/>
      <c r="R1757" s="313"/>
      <c r="S1757" s="63" t="s">
        <v>307</v>
      </c>
      <c r="T1757" s="303" t="s">
        <v>307</v>
      </c>
      <c r="U1757"/>
      <c r="V1757"/>
      <c r="W1757"/>
      <c r="X1757"/>
      <c r="Y1757" s="275" t="s">
        <v>1416</v>
      </c>
      <c r="Z1757" t="s">
        <v>1416</v>
      </c>
      <c r="AA1757" s="313"/>
      <c r="AD1757" s="313"/>
    </row>
    <row r="1758" spans="2:30">
      <c r="B1758" s="26"/>
      <c r="C1758" s="259" t="s">
        <v>1428</v>
      </c>
      <c r="D1758" s="259" t="s">
        <v>301</v>
      </c>
      <c r="E1758" s="313">
        <v>4.1875</v>
      </c>
      <c r="F1758" s="313">
        <v>3.625</v>
      </c>
      <c r="G1758" s="313">
        <v>0.5625</v>
      </c>
      <c r="H1758" s="313">
        <v>5.3125</v>
      </c>
      <c r="I1758" s="313">
        <v>4.75</v>
      </c>
      <c r="J1758" s="47" t="s">
        <v>302</v>
      </c>
      <c r="K1758" s="313">
        <v>6.3125</v>
      </c>
      <c r="L1758" s="313">
        <v>10.5</v>
      </c>
      <c r="M1758" s="313">
        <v>2</v>
      </c>
      <c r="N1758" s="313">
        <v>4028</v>
      </c>
      <c r="O1758" s="47" t="s">
        <v>1427</v>
      </c>
      <c r="P1758"/>
      <c r="Q1758" s="47"/>
      <c r="R1758" s="313"/>
      <c r="S1758" s="64" t="s">
        <v>1169</v>
      </c>
      <c r="T1758" s="302" t="s">
        <v>1429</v>
      </c>
      <c r="U1758"/>
      <c r="V1758"/>
      <c r="W1758"/>
      <c r="X1758"/>
      <c r="Y1758" s="275" t="s">
        <v>1427</v>
      </c>
      <c r="Z1758" t="s">
        <v>1427</v>
      </c>
      <c r="AA1758" s="313"/>
      <c r="AD1758" s="313"/>
    </row>
    <row r="1759" spans="2:30">
      <c r="B1759" s="26"/>
      <c r="C1759" s="260" t="s">
        <v>1430</v>
      </c>
      <c r="D1759" s="260" t="s">
        <v>306</v>
      </c>
      <c r="E1759" s="313">
        <v>4.1875</v>
      </c>
      <c r="F1759" s="313">
        <v>3.625</v>
      </c>
      <c r="G1759" s="313">
        <v>0.5625</v>
      </c>
      <c r="H1759" s="313">
        <v>5.3125</v>
      </c>
      <c r="I1759" s="313">
        <v>4.75</v>
      </c>
      <c r="J1759" s="41" t="s">
        <v>302</v>
      </c>
      <c r="K1759" s="313">
        <v>6.3125</v>
      </c>
      <c r="L1759" s="313">
        <v>10.5</v>
      </c>
      <c r="M1759" s="313">
        <v>2</v>
      </c>
      <c r="N1759" s="313">
        <v>4028</v>
      </c>
      <c r="O1759" s="41" t="s">
        <v>1427</v>
      </c>
      <c r="P1759"/>
      <c r="Q1759" s="41"/>
      <c r="R1759" s="313"/>
      <c r="S1759" s="63" t="s">
        <v>307</v>
      </c>
      <c r="T1759" s="303" t="s">
        <v>307</v>
      </c>
      <c r="U1759"/>
      <c r="V1759"/>
      <c r="W1759"/>
      <c r="X1759"/>
      <c r="Y1759" s="275" t="s">
        <v>1427</v>
      </c>
      <c r="Z1759" t="s">
        <v>1427</v>
      </c>
      <c r="AA1759" s="313"/>
      <c r="AD1759" s="313"/>
    </row>
    <row r="1760" spans="2:30">
      <c r="B1760" s="26"/>
      <c r="C1760" s="259" t="s">
        <v>1432</v>
      </c>
      <c r="D1760" s="259" t="s">
        <v>301</v>
      </c>
      <c r="E1760" s="313">
        <v>5</v>
      </c>
      <c r="F1760" s="313">
        <v>4</v>
      </c>
      <c r="G1760" s="313">
        <v>0.875</v>
      </c>
      <c r="H1760" s="313">
        <v>6.75</v>
      </c>
      <c r="I1760" s="313">
        <v>5.75</v>
      </c>
      <c r="J1760" s="47" t="s">
        <v>302</v>
      </c>
      <c r="K1760" s="313">
        <v>7.75</v>
      </c>
      <c r="L1760" s="313">
        <v>12.5</v>
      </c>
      <c r="M1760" s="313">
        <v>2</v>
      </c>
      <c r="N1760" s="313">
        <v>4029</v>
      </c>
      <c r="O1760" s="47" t="s">
        <v>1431</v>
      </c>
      <c r="P1760"/>
      <c r="Q1760" s="47"/>
      <c r="R1760" s="313"/>
      <c r="S1760" s="64" t="s">
        <v>1169</v>
      </c>
      <c r="T1760" s="302" t="s">
        <v>1433</v>
      </c>
      <c r="U1760"/>
      <c r="V1760"/>
      <c r="W1760"/>
      <c r="X1760"/>
      <c r="Y1760" s="275" t="s">
        <v>1431</v>
      </c>
      <c r="Z1760" t="s">
        <v>1431</v>
      </c>
      <c r="AA1760" s="313"/>
      <c r="AD1760" s="313"/>
    </row>
    <row r="1761" spans="2:30">
      <c r="B1761" s="26"/>
      <c r="C1761" s="260" t="s">
        <v>1434</v>
      </c>
      <c r="D1761" s="260" t="s">
        <v>306</v>
      </c>
      <c r="E1761" s="313">
        <v>5</v>
      </c>
      <c r="F1761" s="313">
        <v>4</v>
      </c>
      <c r="G1761" s="313">
        <v>0.875</v>
      </c>
      <c r="H1761" s="313">
        <v>6.75</v>
      </c>
      <c r="I1761" s="313">
        <v>5.75</v>
      </c>
      <c r="J1761" s="41" t="s">
        <v>302</v>
      </c>
      <c r="K1761" s="313">
        <v>7.75</v>
      </c>
      <c r="L1761" s="313">
        <v>12.5</v>
      </c>
      <c r="M1761" s="313">
        <v>2</v>
      </c>
      <c r="N1761" s="313">
        <v>4029</v>
      </c>
      <c r="O1761" s="41" t="s">
        <v>1431</v>
      </c>
      <c r="P1761"/>
      <c r="Q1761" s="41"/>
      <c r="R1761" s="313"/>
      <c r="S1761" s="63" t="s">
        <v>307</v>
      </c>
      <c r="T1761" s="303" t="s">
        <v>307</v>
      </c>
      <c r="U1761"/>
      <c r="V1761"/>
      <c r="W1761"/>
      <c r="X1761"/>
      <c r="Y1761" s="275" t="s">
        <v>1431</v>
      </c>
      <c r="Z1761" t="s">
        <v>1431</v>
      </c>
      <c r="AA1761" s="313"/>
      <c r="AD1761" s="313"/>
    </row>
    <row r="1762" spans="2:30">
      <c r="B1762" s="26"/>
      <c r="C1762" s="259" t="s">
        <v>1436</v>
      </c>
      <c r="D1762" s="259" t="s">
        <v>301</v>
      </c>
      <c r="E1762" s="313">
        <v>3.25</v>
      </c>
      <c r="F1762" s="313">
        <v>2.5</v>
      </c>
      <c r="G1762" s="313">
        <v>0.5625</v>
      </c>
      <c r="H1762" s="313">
        <v>4.375</v>
      </c>
      <c r="I1762" s="313">
        <v>3.625</v>
      </c>
      <c r="J1762" s="47" t="s">
        <v>302</v>
      </c>
      <c r="K1762" s="313">
        <v>9.75</v>
      </c>
      <c r="L1762" s="313">
        <v>8.25</v>
      </c>
      <c r="M1762" s="313">
        <v>4</v>
      </c>
      <c r="N1762" s="313">
        <v>4030</v>
      </c>
      <c r="O1762" s="47" t="s">
        <v>1435</v>
      </c>
      <c r="P1762"/>
      <c r="Q1762" s="47"/>
      <c r="R1762" s="313"/>
      <c r="S1762" s="64" t="s">
        <v>1169</v>
      </c>
      <c r="T1762" s="302" t="s">
        <v>1437</v>
      </c>
      <c r="U1762"/>
      <c r="V1762"/>
      <c r="W1762"/>
      <c r="X1762"/>
      <c r="Y1762" s="275" t="s">
        <v>1435</v>
      </c>
      <c r="Z1762" t="s">
        <v>1435</v>
      </c>
      <c r="AA1762" s="313"/>
      <c r="AD1762" s="313"/>
    </row>
    <row r="1763" spans="2:30">
      <c r="B1763" s="26"/>
      <c r="C1763" s="260" t="s">
        <v>1438</v>
      </c>
      <c r="D1763" s="260" t="s">
        <v>306</v>
      </c>
      <c r="E1763" s="313">
        <v>3.25</v>
      </c>
      <c r="F1763" s="313">
        <v>2.5</v>
      </c>
      <c r="G1763" s="313">
        <v>0.5625</v>
      </c>
      <c r="H1763" s="313">
        <v>4.375</v>
      </c>
      <c r="I1763" s="313">
        <v>3.625</v>
      </c>
      <c r="J1763" s="41" t="s">
        <v>302</v>
      </c>
      <c r="K1763" s="313">
        <v>9.75</v>
      </c>
      <c r="L1763" s="313">
        <v>8.25</v>
      </c>
      <c r="M1763" s="313">
        <v>4</v>
      </c>
      <c r="N1763" s="313">
        <v>4030</v>
      </c>
      <c r="O1763" s="41" t="s">
        <v>1435</v>
      </c>
      <c r="P1763"/>
      <c r="Q1763" s="41"/>
      <c r="R1763" s="313"/>
      <c r="S1763" s="63" t="s">
        <v>307</v>
      </c>
      <c r="T1763" s="303" t="s">
        <v>307</v>
      </c>
      <c r="U1763"/>
      <c r="V1763"/>
      <c r="W1763"/>
      <c r="X1763"/>
      <c r="Y1763" s="275" t="s">
        <v>1435</v>
      </c>
      <c r="Z1763" t="s">
        <v>1435</v>
      </c>
      <c r="AA1763" s="313"/>
      <c r="AD1763" s="313"/>
    </row>
    <row r="1764" spans="2:30">
      <c r="B1764" s="26"/>
      <c r="C1764" s="259" t="s">
        <v>1440</v>
      </c>
      <c r="D1764" s="259" t="s">
        <v>301</v>
      </c>
      <c r="E1764" s="313">
        <v>3.25</v>
      </c>
      <c r="F1764" s="313">
        <v>2.5</v>
      </c>
      <c r="G1764" s="313">
        <v>0.5625</v>
      </c>
      <c r="H1764" s="313">
        <v>4.375</v>
      </c>
      <c r="I1764" s="313">
        <v>3.625</v>
      </c>
      <c r="J1764" s="47" t="s">
        <v>302</v>
      </c>
      <c r="K1764" s="313">
        <v>9.75</v>
      </c>
      <c r="L1764" s="313">
        <v>8.25</v>
      </c>
      <c r="M1764" s="313">
        <v>4</v>
      </c>
      <c r="N1764" s="313">
        <v>4031</v>
      </c>
      <c r="O1764" s="47" t="s">
        <v>1439</v>
      </c>
      <c r="P1764"/>
      <c r="Q1764" s="47"/>
      <c r="R1764" s="313"/>
      <c r="S1764" s="64" t="s">
        <v>1169</v>
      </c>
      <c r="T1764" s="302" t="s">
        <v>1441</v>
      </c>
      <c r="U1764"/>
      <c r="V1764"/>
      <c r="W1764"/>
      <c r="X1764"/>
      <c r="Y1764" s="275" t="s">
        <v>1439</v>
      </c>
      <c r="Z1764" t="s">
        <v>1439</v>
      </c>
      <c r="AA1764" s="313"/>
      <c r="AD1764" s="313"/>
    </row>
    <row r="1765" spans="2:30">
      <c r="B1765" s="26"/>
      <c r="C1765" s="260" t="s">
        <v>1442</v>
      </c>
      <c r="D1765" s="260" t="s">
        <v>306</v>
      </c>
      <c r="E1765" s="313">
        <v>3.25</v>
      </c>
      <c r="F1765" s="313">
        <v>2.5</v>
      </c>
      <c r="G1765" s="313">
        <v>0.5625</v>
      </c>
      <c r="H1765" s="313">
        <v>4.375</v>
      </c>
      <c r="I1765" s="313">
        <v>3.625</v>
      </c>
      <c r="J1765" s="41" t="s">
        <v>302</v>
      </c>
      <c r="K1765" s="313">
        <v>9.75</v>
      </c>
      <c r="L1765" s="313">
        <v>8.25</v>
      </c>
      <c r="M1765" s="313">
        <v>4</v>
      </c>
      <c r="N1765" s="313">
        <v>4031</v>
      </c>
      <c r="O1765" s="41" t="s">
        <v>1439</v>
      </c>
      <c r="P1765"/>
      <c r="Q1765" s="41"/>
      <c r="R1765" s="313"/>
      <c r="S1765" s="63" t="s">
        <v>307</v>
      </c>
      <c r="T1765" s="303" t="s">
        <v>307</v>
      </c>
      <c r="U1765"/>
      <c r="V1765"/>
      <c r="W1765"/>
      <c r="X1765"/>
      <c r="Y1765" s="275" t="s">
        <v>1439</v>
      </c>
      <c r="Z1765" t="s">
        <v>1439</v>
      </c>
      <c r="AA1765" s="313"/>
      <c r="AD1765" s="313"/>
    </row>
    <row r="1766" spans="2:30">
      <c r="B1766" s="26"/>
      <c r="C1766" s="259" t="s">
        <v>1444</v>
      </c>
      <c r="D1766" s="259" t="s">
        <v>301</v>
      </c>
      <c r="E1766" s="313">
        <v>3.25</v>
      </c>
      <c r="F1766" s="313">
        <v>2.5</v>
      </c>
      <c r="G1766" s="313">
        <v>0.875</v>
      </c>
      <c r="H1766" s="313">
        <v>5</v>
      </c>
      <c r="I1766" s="313">
        <v>4.25</v>
      </c>
      <c r="J1766" s="47" t="s">
        <v>302</v>
      </c>
      <c r="K1766" s="313">
        <v>11</v>
      </c>
      <c r="L1766" s="313">
        <v>9.5</v>
      </c>
      <c r="M1766" s="313">
        <v>4</v>
      </c>
      <c r="N1766" s="313">
        <v>4032</v>
      </c>
      <c r="O1766" s="47" t="s">
        <v>1443</v>
      </c>
      <c r="P1766"/>
      <c r="Q1766" s="47"/>
      <c r="R1766" s="313"/>
      <c r="S1766" s="64" t="s">
        <v>1169</v>
      </c>
      <c r="T1766" s="302" t="s">
        <v>1445</v>
      </c>
      <c r="U1766"/>
      <c r="V1766"/>
      <c r="W1766"/>
      <c r="X1766"/>
      <c r="Y1766" s="275" t="s">
        <v>1443</v>
      </c>
      <c r="Z1766" t="s">
        <v>1443</v>
      </c>
      <c r="AA1766" s="313"/>
      <c r="AD1766" s="313"/>
    </row>
    <row r="1767" spans="2:30">
      <c r="B1767" s="26"/>
      <c r="C1767" s="260" t="s">
        <v>1446</v>
      </c>
      <c r="D1767" s="260" t="s">
        <v>306</v>
      </c>
      <c r="E1767" s="313">
        <v>3.25</v>
      </c>
      <c r="F1767" s="313">
        <v>2.5</v>
      </c>
      <c r="G1767" s="313">
        <v>0.875</v>
      </c>
      <c r="H1767" s="313">
        <v>5</v>
      </c>
      <c r="I1767" s="313">
        <v>4.25</v>
      </c>
      <c r="J1767" s="41" t="s">
        <v>302</v>
      </c>
      <c r="K1767" s="313">
        <v>11</v>
      </c>
      <c r="L1767" s="313">
        <v>9.5</v>
      </c>
      <c r="M1767" s="313">
        <v>4</v>
      </c>
      <c r="N1767" s="313">
        <v>4032</v>
      </c>
      <c r="O1767" s="41" t="s">
        <v>1443</v>
      </c>
      <c r="P1767"/>
      <c r="Q1767" s="41"/>
      <c r="R1767" s="313"/>
      <c r="S1767" s="63" t="s">
        <v>307</v>
      </c>
      <c r="T1767" s="303" t="s">
        <v>307</v>
      </c>
      <c r="U1767"/>
      <c r="V1767"/>
      <c r="W1767"/>
      <c r="X1767"/>
      <c r="Y1767" s="275" t="s">
        <v>1443</v>
      </c>
      <c r="Z1767" t="s">
        <v>1443</v>
      </c>
      <c r="AA1767" s="313"/>
      <c r="AD1767" s="313"/>
    </row>
    <row r="1768" spans="2:30">
      <c r="B1768" s="26"/>
      <c r="C1768" s="259" t="s">
        <v>1448</v>
      </c>
      <c r="D1768" s="259" t="s">
        <v>301</v>
      </c>
      <c r="E1768" s="313">
        <v>5.1875</v>
      </c>
      <c r="F1768" s="313">
        <v>4.0625</v>
      </c>
      <c r="G1768" s="313">
        <v>0.4375</v>
      </c>
      <c r="H1768" s="313">
        <v>6.0625</v>
      </c>
      <c r="I1768" s="313">
        <v>4.9375</v>
      </c>
      <c r="J1768" s="47" t="s">
        <v>302</v>
      </c>
      <c r="K1768" s="313">
        <v>7.0625</v>
      </c>
      <c r="L1768" s="313">
        <v>10.875</v>
      </c>
      <c r="M1768" s="313">
        <v>2</v>
      </c>
      <c r="N1768" s="313">
        <v>4033</v>
      </c>
      <c r="O1768" s="47" t="s">
        <v>1447</v>
      </c>
      <c r="P1768"/>
      <c r="Q1768" s="47"/>
      <c r="R1768" s="313"/>
      <c r="S1768" s="64" t="s">
        <v>1169</v>
      </c>
      <c r="T1768" s="302" t="s">
        <v>1449</v>
      </c>
      <c r="U1768"/>
      <c r="V1768"/>
      <c r="W1768"/>
      <c r="X1768"/>
      <c r="Y1768" s="275" t="s">
        <v>1447</v>
      </c>
      <c r="Z1768" t="s">
        <v>1447</v>
      </c>
      <c r="AA1768" s="313"/>
      <c r="AD1768" s="313"/>
    </row>
    <row r="1769" spans="2:30">
      <c r="B1769" s="26"/>
      <c r="C1769" s="260" t="s">
        <v>1450</v>
      </c>
      <c r="D1769" s="260" t="s">
        <v>306</v>
      </c>
      <c r="E1769" s="313">
        <v>5.1875</v>
      </c>
      <c r="F1769" s="313">
        <v>4.0625</v>
      </c>
      <c r="G1769" s="313">
        <v>0.4375</v>
      </c>
      <c r="H1769" s="313">
        <v>6.0625</v>
      </c>
      <c r="I1769" s="313">
        <v>4.9375</v>
      </c>
      <c r="J1769" s="41" t="s">
        <v>302</v>
      </c>
      <c r="K1769" s="313">
        <v>7.0625</v>
      </c>
      <c r="L1769" s="313">
        <v>10.875</v>
      </c>
      <c r="M1769" s="313">
        <v>2</v>
      </c>
      <c r="N1769" s="313">
        <v>4033</v>
      </c>
      <c r="O1769" s="41" t="s">
        <v>1447</v>
      </c>
      <c r="P1769"/>
      <c r="Q1769" s="41"/>
      <c r="R1769" s="313"/>
      <c r="S1769" s="63" t="s">
        <v>307</v>
      </c>
      <c r="T1769" s="303" t="s">
        <v>307</v>
      </c>
      <c r="U1769"/>
      <c r="V1769"/>
      <c r="W1769"/>
      <c r="X1769"/>
      <c r="Y1769" s="275" t="s">
        <v>1447</v>
      </c>
      <c r="Z1769" t="s">
        <v>1447</v>
      </c>
      <c r="AA1769" s="313"/>
      <c r="AD1769" s="313"/>
    </row>
    <row r="1770" spans="2:30">
      <c r="B1770" s="26"/>
      <c r="C1770" s="259" t="s">
        <v>1451</v>
      </c>
      <c r="D1770" s="259" t="s">
        <v>301</v>
      </c>
      <c r="E1770" s="313">
        <v>5.1875</v>
      </c>
      <c r="F1770" s="313">
        <v>4.0625</v>
      </c>
      <c r="G1770" s="313">
        <v>0.5625</v>
      </c>
      <c r="H1770" s="313">
        <v>6.3125</v>
      </c>
      <c r="I1770" s="313">
        <v>5.1875</v>
      </c>
      <c r="J1770" s="47" t="s">
        <v>302</v>
      </c>
      <c r="K1770" s="313">
        <v>7.3125</v>
      </c>
      <c r="L1770" s="313">
        <v>11.375</v>
      </c>
      <c r="M1770" s="313">
        <v>2</v>
      </c>
      <c r="N1770" s="313">
        <v>4034</v>
      </c>
      <c r="O1770" s="47" t="s">
        <v>1447</v>
      </c>
      <c r="P1770"/>
      <c r="Q1770" s="47"/>
      <c r="R1770" s="313"/>
      <c r="S1770" s="64" t="s">
        <v>1169</v>
      </c>
      <c r="T1770" s="302" t="s">
        <v>1452</v>
      </c>
      <c r="U1770"/>
      <c r="V1770"/>
      <c r="W1770"/>
      <c r="X1770"/>
      <c r="Y1770" s="275" t="s">
        <v>1447</v>
      </c>
      <c r="Z1770" t="s">
        <v>1447</v>
      </c>
      <c r="AA1770" s="313"/>
      <c r="AD1770" s="313"/>
    </row>
    <row r="1771" spans="2:30">
      <c r="B1771" s="26"/>
      <c r="C1771" s="260" t="s">
        <v>1453</v>
      </c>
      <c r="D1771" s="260" t="s">
        <v>306</v>
      </c>
      <c r="E1771" s="313">
        <v>5.1875</v>
      </c>
      <c r="F1771" s="313">
        <v>4.0625</v>
      </c>
      <c r="G1771" s="313">
        <v>0.5625</v>
      </c>
      <c r="H1771" s="313">
        <v>6.3125</v>
      </c>
      <c r="I1771" s="313">
        <v>5.1875</v>
      </c>
      <c r="J1771" s="41" t="s">
        <v>302</v>
      </c>
      <c r="K1771" s="313">
        <v>7.3125</v>
      </c>
      <c r="L1771" s="313">
        <v>11.375</v>
      </c>
      <c r="M1771" s="313">
        <v>2</v>
      </c>
      <c r="N1771" s="313">
        <v>4034</v>
      </c>
      <c r="O1771" s="41" t="s">
        <v>1447</v>
      </c>
      <c r="P1771"/>
      <c r="Q1771" s="41"/>
      <c r="R1771" s="313"/>
      <c r="S1771" s="63" t="s">
        <v>307</v>
      </c>
      <c r="T1771" s="303" t="s">
        <v>307</v>
      </c>
      <c r="U1771"/>
      <c r="V1771"/>
      <c r="W1771"/>
      <c r="X1771"/>
      <c r="Y1771" s="275" t="s">
        <v>1447</v>
      </c>
      <c r="Z1771" t="s">
        <v>1447</v>
      </c>
      <c r="AA1771" s="313"/>
      <c r="AD1771" s="313"/>
    </row>
    <row r="1772" spans="2:30">
      <c r="B1772" s="26"/>
      <c r="C1772" s="259" t="s">
        <v>1458</v>
      </c>
      <c r="D1772" s="259" t="s">
        <v>301</v>
      </c>
      <c r="E1772" s="313">
        <v>3.5</v>
      </c>
      <c r="F1772" s="313">
        <v>3</v>
      </c>
      <c r="G1772" s="313">
        <v>0.5625</v>
      </c>
      <c r="H1772" s="313">
        <v>4.625</v>
      </c>
      <c r="I1772" s="313">
        <v>4.125</v>
      </c>
      <c r="J1772" s="47" t="s">
        <v>302</v>
      </c>
      <c r="K1772" s="313">
        <v>10</v>
      </c>
      <c r="L1772" s="313">
        <v>9</v>
      </c>
      <c r="M1772" s="313">
        <v>4</v>
      </c>
      <c r="N1772" s="313">
        <v>4036</v>
      </c>
      <c r="O1772" s="47" t="s">
        <v>1454</v>
      </c>
      <c r="P1772"/>
      <c r="Q1772" s="47"/>
      <c r="R1772" s="313"/>
      <c r="S1772" s="64" t="s">
        <v>1169</v>
      </c>
      <c r="T1772" s="302" t="s">
        <v>1459</v>
      </c>
      <c r="U1772"/>
      <c r="V1772"/>
      <c r="W1772"/>
      <c r="X1772"/>
      <c r="Y1772" s="275" t="s">
        <v>1454</v>
      </c>
      <c r="Z1772" t="s">
        <v>1454</v>
      </c>
      <c r="AA1772" s="313"/>
      <c r="AD1772" s="313"/>
    </row>
    <row r="1773" spans="2:30">
      <c r="B1773" s="26"/>
      <c r="C1773" s="260" t="s">
        <v>1460</v>
      </c>
      <c r="D1773" s="260" t="s">
        <v>306</v>
      </c>
      <c r="E1773" s="313">
        <v>3.5</v>
      </c>
      <c r="F1773" s="313">
        <v>3</v>
      </c>
      <c r="G1773" s="313">
        <v>0.5625</v>
      </c>
      <c r="H1773" s="313">
        <v>4.625</v>
      </c>
      <c r="I1773" s="313">
        <v>4.125</v>
      </c>
      <c r="J1773" s="41" t="s">
        <v>302</v>
      </c>
      <c r="K1773" s="313">
        <v>10</v>
      </c>
      <c r="L1773" s="313">
        <v>9</v>
      </c>
      <c r="M1773" s="313">
        <v>4</v>
      </c>
      <c r="N1773" s="313">
        <v>4036</v>
      </c>
      <c r="O1773" s="41" t="s">
        <v>1454</v>
      </c>
      <c r="P1773"/>
      <c r="Q1773" s="41"/>
      <c r="R1773" s="313"/>
      <c r="S1773" s="63" t="s">
        <v>307</v>
      </c>
      <c r="T1773" s="303" t="s">
        <v>307</v>
      </c>
      <c r="U1773"/>
      <c r="V1773"/>
      <c r="W1773"/>
      <c r="X1773"/>
      <c r="Y1773" s="275" t="s">
        <v>1454</v>
      </c>
      <c r="Z1773" t="s">
        <v>1454</v>
      </c>
      <c r="AA1773" s="313"/>
      <c r="AD1773" s="313"/>
    </row>
    <row r="1774" spans="2:30">
      <c r="B1774" s="26"/>
      <c r="C1774" s="259" t="s">
        <v>1462</v>
      </c>
      <c r="D1774" s="259" t="s">
        <v>301</v>
      </c>
      <c r="E1774" s="313">
        <v>3.5</v>
      </c>
      <c r="F1774" s="313">
        <v>3</v>
      </c>
      <c r="G1774" s="313">
        <v>0.5</v>
      </c>
      <c r="H1774" s="313">
        <v>4.5</v>
      </c>
      <c r="I1774" s="313">
        <v>4</v>
      </c>
      <c r="J1774" s="47" t="s">
        <v>302</v>
      </c>
      <c r="K1774" s="313">
        <v>10</v>
      </c>
      <c r="L1774" s="313">
        <v>9</v>
      </c>
      <c r="M1774" s="313">
        <v>4</v>
      </c>
      <c r="N1774" s="313">
        <v>4037</v>
      </c>
      <c r="O1774" s="47" t="s">
        <v>1461</v>
      </c>
      <c r="P1774"/>
      <c r="Q1774" s="47"/>
      <c r="R1774" s="313"/>
      <c r="S1774" s="64" t="s">
        <v>1169</v>
      </c>
      <c r="T1774" s="302" t="s">
        <v>1463</v>
      </c>
      <c r="U1774"/>
      <c r="V1774"/>
      <c r="W1774"/>
      <c r="X1774"/>
      <c r="Y1774" s="275" t="s">
        <v>1461</v>
      </c>
      <c r="Z1774" t="s">
        <v>1461</v>
      </c>
      <c r="AA1774" s="313"/>
      <c r="AB1774">
        <v>4037</v>
      </c>
      <c r="AC1774" t="s">
        <v>2894</v>
      </c>
      <c r="AD1774" s="313" t="s">
        <v>5648</v>
      </c>
    </row>
    <row r="1775" spans="2:30">
      <c r="B1775" s="26"/>
      <c r="C1775" s="260" t="s">
        <v>1464</v>
      </c>
      <c r="D1775" s="260" t="s">
        <v>306</v>
      </c>
      <c r="E1775" s="313">
        <v>3.5</v>
      </c>
      <c r="F1775" s="313">
        <v>3</v>
      </c>
      <c r="G1775" s="313">
        <v>0.5</v>
      </c>
      <c r="H1775" s="313">
        <v>4.5</v>
      </c>
      <c r="I1775" s="313">
        <v>4</v>
      </c>
      <c r="J1775" s="41" t="s">
        <v>302</v>
      </c>
      <c r="K1775" s="313">
        <v>10</v>
      </c>
      <c r="L1775" s="313">
        <v>9</v>
      </c>
      <c r="M1775" s="313">
        <v>4</v>
      </c>
      <c r="N1775" s="313">
        <v>4037</v>
      </c>
      <c r="O1775" s="41" t="s">
        <v>1461</v>
      </c>
      <c r="P1775"/>
      <c r="Q1775" s="41"/>
      <c r="R1775" s="313"/>
      <c r="S1775" s="63" t="s">
        <v>307</v>
      </c>
      <c r="T1775" s="303" t="s">
        <v>307</v>
      </c>
      <c r="U1775"/>
      <c r="V1775"/>
      <c r="W1775"/>
      <c r="X1775"/>
      <c r="Y1775" s="275" t="s">
        <v>1461</v>
      </c>
      <c r="Z1775" t="s">
        <v>1461</v>
      </c>
      <c r="AA1775" s="313"/>
      <c r="AB1775">
        <v>4037</v>
      </c>
      <c r="AC1775" t="s">
        <v>2894</v>
      </c>
      <c r="AD1775" s="313" t="s">
        <v>5648</v>
      </c>
    </row>
    <row r="1776" spans="2:30">
      <c r="B1776" s="26"/>
      <c r="C1776" s="259" t="s">
        <v>1466</v>
      </c>
      <c r="D1776" s="259" t="s">
        <v>301</v>
      </c>
      <c r="E1776" s="313">
        <v>3.5</v>
      </c>
      <c r="F1776" s="313">
        <v>3</v>
      </c>
      <c r="G1776" s="313">
        <v>0.75</v>
      </c>
      <c r="H1776" s="313">
        <v>5</v>
      </c>
      <c r="I1776" s="313">
        <v>4.5</v>
      </c>
      <c r="J1776" s="47" t="s">
        <v>302</v>
      </c>
      <c r="K1776" s="313">
        <v>11</v>
      </c>
      <c r="L1776" s="313">
        <v>10</v>
      </c>
      <c r="M1776" s="313">
        <v>4</v>
      </c>
      <c r="N1776" s="313">
        <v>4038</v>
      </c>
      <c r="O1776" s="47" t="s">
        <v>1465</v>
      </c>
      <c r="P1776"/>
      <c r="Q1776" s="47"/>
      <c r="R1776" s="313"/>
      <c r="S1776" s="64" t="s">
        <v>1169</v>
      </c>
      <c r="T1776" s="302" t="s">
        <v>1467</v>
      </c>
      <c r="U1776"/>
      <c r="V1776"/>
      <c r="W1776"/>
      <c r="X1776"/>
      <c r="Y1776" s="275" t="s">
        <v>1465</v>
      </c>
      <c r="Z1776" t="s">
        <v>1465</v>
      </c>
      <c r="AA1776" s="313"/>
      <c r="AD1776" s="313"/>
    </row>
    <row r="1777" spans="2:30">
      <c r="B1777" s="26"/>
      <c r="C1777" s="260" t="s">
        <v>1468</v>
      </c>
      <c r="D1777" s="260" t="s">
        <v>306</v>
      </c>
      <c r="E1777" s="313">
        <v>3.5</v>
      </c>
      <c r="F1777" s="313">
        <v>3</v>
      </c>
      <c r="G1777" s="313">
        <v>0.75</v>
      </c>
      <c r="H1777" s="313">
        <v>5</v>
      </c>
      <c r="I1777" s="313">
        <v>4.5</v>
      </c>
      <c r="J1777" s="41" t="s">
        <v>302</v>
      </c>
      <c r="K1777" s="313">
        <v>11</v>
      </c>
      <c r="L1777" s="313">
        <v>10</v>
      </c>
      <c r="M1777" s="313">
        <v>4</v>
      </c>
      <c r="N1777" s="313">
        <v>4038</v>
      </c>
      <c r="O1777" s="41" t="s">
        <v>1465</v>
      </c>
      <c r="P1777"/>
      <c r="Q1777" s="41"/>
      <c r="R1777" s="313"/>
      <c r="S1777" s="63" t="s">
        <v>307</v>
      </c>
      <c r="T1777" s="303" t="s">
        <v>307</v>
      </c>
      <c r="U1777"/>
      <c r="V1777"/>
      <c r="W1777"/>
      <c r="X1777"/>
      <c r="Y1777" s="275" t="s">
        <v>1465</v>
      </c>
      <c r="Z1777" t="s">
        <v>1465</v>
      </c>
      <c r="AA1777" s="313"/>
      <c r="AD1777" s="313"/>
    </row>
    <row r="1778" spans="2:30">
      <c r="B1778" s="26"/>
      <c r="C1778" s="259" t="s">
        <v>1470</v>
      </c>
      <c r="D1778" s="259" t="s">
        <v>301</v>
      </c>
      <c r="E1778" s="313">
        <v>4.25</v>
      </c>
      <c r="F1778" s="313">
        <v>2</v>
      </c>
      <c r="G1778" s="313">
        <v>0.5</v>
      </c>
      <c r="H1778" s="313">
        <v>5.25</v>
      </c>
      <c r="I1778" s="313">
        <v>3</v>
      </c>
      <c r="J1778" s="47" t="s">
        <v>302</v>
      </c>
      <c r="K1778" s="313">
        <v>11.5</v>
      </c>
      <c r="L1778" s="313">
        <v>7</v>
      </c>
      <c r="M1778" s="313">
        <v>4</v>
      </c>
      <c r="N1778" s="313">
        <v>4039</v>
      </c>
      <c r="O1778" s="47" t="s">
        <v>1469</v>
      </c>
      <c r="P1778"/>
      <c r="Q1778" s="47"/>
      <c r="R1778" s="313"/>
      <c r="S1778" s="64" t="s">
        <v>1169</v>
      </c>
      <c r="T1778" s="302" t="s">
        <v>1496</v>
      </c>
      <c r="U1778"/>
      <c r="V1778"/>
      <c r="W1778"/>
      <c r="X1778"/>
      <c r="Y1778" s="275" t="s">
        <v>1469</v>
      </c>
      <c r="Z1778" t="s">
        <v>1469</v>
      </c>
      <c r="AA1778" s="313"/>
      <c r="AD1778" s="313"/>
    </row>
    <row r="1779" spans="2:30">
      <c r="B1779" s="26"/>
      <c r="C1779" s="260" t="s">
        <v>1497</v>
      </c>
      <c r="D1779" s="260" t="s">
        <v>306</v>
      </c>
      <c r="E1779" s="313">
        <v>4.25</v>
      </c>
      <c r="F1779" s="313">
        <v>2</v>
      </c>
      <c r="G1779" s="313">
        <v>0.5</v>
      </c>
      <c r="H1779" s="313">
        <v>5.25</v>
      </c>
      <c r="I1779" s="313">
        <v>3</v>
      </c>
      <c r="J1779" s="41" t="s">
        <v>302</v>
      </c>
      <c r="K1779" s="313">
        <v>11.5</v>
      </c>
      <c r="L1779" s="313">
        <v>7</v>
      </c>
      <c r="M1779" s="313">
        <v>4</v>
      </c>
      <c r="N1779" s="313">
        <v>4039</v>
      </c>
      <c r="O1779" s="41" t="s">
        <v>1469</v>
      </c>
      <c r="P1779"/>
      <c r="Q1779" s="41"/>
      <c r="R1779" s="313"/>
      <c r="S1779" s="63" t="s">
        <v>307</v>
      </c>
      <c r="T1779" s="303" t="s">
        <v>307</v>
      </c>
      <c r="U1779"/>
      <c r="V1779"/>
      <c r="W1779"/>
      <c r="X1779"/>
      <c r="Y1779" s="275" t="s">
        <v>1469</v>
      </c>
      <c r="Z1779" t="s">
        <v>1469</v>
      </c>
      <c r="AA1779" s="313"/>
      <c r="AD1779" s="313"/>
    </row>
    <row r="1780" spans="2:30">
      <c r="B1780" s="26"/>
      <c r="C1780" s="259" t="s">
        <v>1499</v>
      </c>
      <c r="D1780" s="259" t="s">
        <v>301</v>
      </c>
      <c r="E1780" s="313">
        <v>4.25</v>
      </c>
      <c r="F1780" s="313">
        <v>2</v>
      </c>
      <c r="G1780" s="313">
        <v>0.5</v>
      </c>
      <c r="H1780" s="313">
        <v>5.25</v>
      </c>
      <c r="I1780" s="313">
        <v>3</v>
      </c>
      <c r="J1780" s="47" t="s">
        <v>302</v>
      </c>
      <c r="K1780" s="313">
        <v>11.5</v>
      </c>
      <c r="L1780" s="313">
        <v>7</v>
      </c>
      <c r="M1780" s="313">
        <v>4</v>
      </c>
      <c r="N1780" s="313">
        <v>4040</v>
      </c>
      <c r="O1780" s="47" t="s">
        <v>1498</v>
      </c>
      <c r="P1780"/>
      <c r="Q1780" s="47"/>
      <c r="R1780" s="313"/>
      <c r="S1780" s="64" t="s">
        <v>1169</v>
      </c>
      <c r="T1780" s="302" t="s">
        <v>1500</v>
      </c>
      <c r="U1780"/>
      <c r="V1780"/>
      <c r="W1780"/>
      <c r="X1780"/>
      <c r="Y1780" s="275" t="s">
        <v>1498</v>
      </c>
      <c r="Z1780" t="s">
        <v>1498</v>
      </c>
      <c r="AA1780" s="313"/>
      <c r="AD1780" s="313"/>
    </row>
    <row r="1781" spans="2:30">
      <c r="B1781" s="26"/>
      <c r="C1781" s="260" t="s">
        <v>1501</v>
      </c>
      <c r="D1781" s="260" t="s">
        <v>306</v>
      </c>
      <c r="E1781" s="313">
        <v>4.25</v>
      </c>
      <c r="F1781" s="313">
        <v>2</v>
      </c>
      <c r="G1781" s="313">
        <v>0.5</v>
      </c>
      <c r="H1781" s="313">
        <v>5.25</v>
      </c>
      <c r="I1781" s="313">
        <v>3</v>
      </c>
      <c r="J1781" s="41" t="s">
        <v>302</v>
      </c>
      <c r="K1781" s="313">
        <v>11.5</v>
      </c>
      <c r="L1781" s="313">
        <v>7</v>
      </c>
      <c r="M1781" s="313">
        <v>4</v>
      </c>
      <c r="N1781" s="313">
        <v>4040</v>
      </c>
      <c r="O1781" s="41" t="s">
        <v>1498</v>
      </c>
      <c r="P1781"/>
      <c r="Q1781" s="41"/>
      <c r="R1781" s="313"/>
      <c r="S1781" s="63" t="s">
        <v>307</v>
      </c>
      <c r="T1781" s="303" t="s">
        <v>307</v>
      </c>
      <c r="U1781"/>
      <c r="V1781"/>
      <c r="W1781"/>
      <c r="X1781"/>
      <c r="Y1781" s="275" t="s">
        <v>1498</v>
      </c>
      <c r="Z1781" t="s">
        <v>1498</v>
      </c>
      <c r="AA1781" s="313"/>
      <c r="AD1781" s="313"/>
    </row>
    <row r="1782" spans="2:30">
      <c r="B1782" s="26"/>
      <c r="C1782" s="259" t="s">
        <v>1505</v>
      </c>
      <c r="D1782" s="259" t="s">
        <v>301</v>
      </c>
      <c r="E1782" s="313">
        <v>9.625</v>
      </c>
      <c r="F1782" s="313">
        <v>2</v>
      </c>
      <c r="G1782" s="313">
        <v>0.5</v>
      </c>
      <c r="H1782" s="313">
        <v>10.625</v>
      </c>
      <c r="I1782" s="313">
        <v>3</v>
      </c>
      <c r="J1782" s="47" t="s">
        <v>302</v>
      </c>
      <c r="K1782" s="313">
        <v>11.625</v>
      </c>
      <c r="L1782" s="313">
        <v>7</v>
      </c>
      <c r="M1782" s="313">
        <v>2</v>
      </c>
      <c r="N1782" s="313">
        <v>4041</v>
      </c>
      <c r="O1782" s="47" t="s">
        <v>1504</v>
      </c>
      <c r="P1782"/>
      <c r="Q1782" s="47"/>
      <c r="R1782" s="313"/>
      <c r="S1782" s="64" t="s">
        <v>1169</v>
      </c>
      <c r="T1782" s="302" t="s">
        <v>1506</v>
      </c>
      <c r="U1782"/>
      <c r="V1782"/>
      <c r="W1782"/>
      <c r="X1782"/>
      <c r="Y1782" s="275" t="s">
        <v>1504</v>
      </c>
      <c r="Z1782" t="s">
        <v>1504</v>
      </c>
      <c r="AA1782" s="313"/>
      <c r="AD1782" s="313"/>
    </row>
    <row r="1783" spans="2:30">
      <c r="B1783" s="26"/>
      <c r="C1783" s="260" t="s">
        <v>1507</v>
      </c>
      <c r="D1783" s="260" t="s">
        <v>306</v>
      </c>
      <c r="E1783" s="313">
        <v>9.625</v>
      </c>
      <c r="F1783" s="313">
        <v>2</v>
      </c>
      <c r="G1783" s="313">
        <v>0.5</v>
      </c>
      <c r="H1783" s="313">
        <v>10.625</v>
      </c>
      <c r="I1783" s="313">
        <v>3</v>
      </c>
      <c r="J1783" s="41" t="s">
        <v>302</v>
      </c>
      <c r="K1783" s="313">
        <v>11.625</v>
      </c>
      <c r="L1783" s="313">
        <v>7</v>
      </c>
      <c r="M1783" s="313">
        <v>2</v>
      </c>
      <c r="N1783" s="313">
        <v>4041</v>
      </c>
      <c r="O1783" s="41" t="s">
        <v>1504</v>
      </c>
      <c r="P1783"/>
      <c r="Q1783" s="41"/>
      <c r="R1783" s="313"/>
      <c r="S1783" s="63" t="s">
        <v>307</v>
      </c>
      <c r="T1783" s="303" t="s">
        <v>307</v>
      </c>
      <c r="U1783"/>
      <c r="V1783"/>
      <c r="W1783"/>
      <c r="X1783"/>
      <c r="Y1783" s="275" t="s">
        <v>1504</v>
      </c>
      <c r="Z1783" t="s">
        <v>1504</v>
      </c>
      <c r="AA1783" s="313"/>
      <c r="AD1783" s="313"/>
    </row>
    <row r="1784" spans="2:30">
      <c r="B1784" s="26"/>
      <c r="C1784" s="259" t="s">
        <v>1509</v>
      </c>
      <c r="D1784" s="259" t="s">
        <v>301</v>
      </c>
      <c r="E1784" s="313">
        <v>6</v>
      </c>
      <c r="F1784" s="313">
        <v>4</v>
      </c>
      <c r="G1784" s="313">
        <v>0.5</v>
      </c>
      <c r="H1784" s="313">
        <v>7</v>
      </c>
      <c r="I1784" s="313">
        <v>5</v>
      </c>
      <c r="J1784" s="47" t="s">
        <v>302</v>
      </c>
      <c r="K1784" s="313">
        <v>8</v>
      </c>
      <c r="L1784" s="313">
        <v>11</v>
      </c>
      <c r="M1784" s="313">
        <v>2</v>
      </c>
      <c r="N1784" s="313">
        <v>4042</v>
      </c>
      <c r="O1784" s="47" t="s">
        <v>1508</v>
      </c>
      <c r="P1784"/>
      <c r="Q1784" s="47"/>
      <c r="R1784" s="313"/>
      <c r="S1784" s="64" t="s">
        <v>1169</v>
      </c>
      <c r="T1784" s="302" t="s">
        <v>1510</v>
      </c>
      <c r="U1784"/>
      <c r="V1784"/>
      <c r="W1784"/>
      <c r="X1784"/>
      <c r="Y1784" s="275" t="s">
        <v>1508</v>
      </c>
      <c r="Z1784" t="s">
        <v>1508</v>
      </c>
      <c r="AA1784" s="313"/>
      <c r="AD1784" s="313"/>
    </row>
    <row r="1785" spans="2:30">
      <c r="B1785" s="26"/>
      <c r="C1785" s="260" t="s">
        <v>1511</v>
      </c>
      <c r="D1785" s="260" t="s">
        <v>306</v>
      </c>
      <c r="E1785" s="313">
        <v>6</v>
      </c>
      <c r="F1785" s="313">
        <v>4</v>
      </c>
      <c r="G1785" s="313">
        <v>0.5</v>
      </c>
      <c r="H1785" s="313">
        <v>7</v>
      </c>
      <c r="I1785" s="313">
        <v>5</v>
      </c>
      <c r="J1785" s="41" t="s">
        <v>302</v>
      </c>
      <c r="K1785" s="313">
        <v>8</v>
      </c>
      <c r="L1785" s="313">
        <v>11</v>
      </c>
      <c r="M1785" s="313">
        <v>2</v>
      </c>
      <c r="N1785" s="313">
        <v>4042</v>
      </c>
      <c r="O1785" s="41" t="s">
        <v>1508</v>
      </c>
      <c r="P1785"/>
      <c r="Q1785" s="41"/>
      <c r="R1785" s="313"/>
      <c r="S1785" s="63" t="s">
        <v>307</v>
      </c>
      <c r="T1785" s="303" t="s">
        <v>307</v>
      </c>
      <c r="U1785"/>
      <c r="V1785"/>
      <c r="W1785"/>
      <c r="X1785"/>
      <c r="Y1785" s="275" t="s">
        <v>1508</v>
      </c>
      <c r="Z1785" t="s">
        <v>1508</v>
      </c>
      <c r="AA1785" s="313"/>
      <c r="AD1785" s="313"/>
    </row>
    <row r="1786" spans="2:30">
      <c r="B1786" s="26"/>
      <c r="C1786" s="259" t="s">
        <v>1513</v>
      </c>
      <c r="D1786" s="259" t="s">
        <v>301</v>
      </c>
      <c r="E1786" s="313">
        <v>6</v>
      </c>
      <c r="F1786" s="313">
        <v>4</v>
      </c>
      <c r="G1786" s="313">
        <v>0.5</v>
      </c>
      <c r="H1786" s="313">
        <v>7</v>
      </c>
      <c r="I1786" s="313">
        <v>5</v>
      </c>
      <c r="J1786" s="47" t="s">
        <v>302</v>
      </c>
      <c r="K1786" s="313">
        <v>8</v>
      </c>
      <c r="L1786" s="313">
        <v>11</v>
      </c>
      <c r="M1786" s="313">
        <v>2</v>
      </c>
      <c r="N1786" s="313">
        <v>4043</v>
      </c>
      <c r="O1786" s="47" t="s">
        <v>1512</v>
      </c>
      <c r="P1786"/>
      <c r="Q1786" s="47"/>
      <c r="R1786" s="313"/>
      <c r="S1786" s="64" t="s">
        <v>1169</v>
      </c>
      <c r="T1786" s="302" t="s">
        <v>1514</v>
      </c>
      <c r="U1786"/>
      <c r="V1786"/>
      <c r="W1786"/>
      <c r="X1786"/>
      <c r="Y1786" s="275" t="s">
        <v>1512</v>
      </c>
      <c r="Z1786" t="s">
        <v>1512</v>
      </c>
      <c r="AA1786" s="313"/>
      <c r="AD1786" s="313"/>
    </row>
    <row r="1787" spans="2:30">
      <c r="B1787" s="26"/>
      <c r="C1787" s="260" t="s">
        <v>1515</v>
      </c>
      <c r="D1787" s="260" t="s">
        <v>306</v>
      </c>
      <c r="E1787" s="313">
        <v>6</v>
      </c>
      <c r="F1787" s="313">
        <v>4</v>
      </c>
      <c r="G1787" s="313">
        <v>0.5</v>
      </c>
      <c r="H1787" s="313">
        <v>7</v>
      </c>
      <c r="I1787" s="313">
        <v>5</v>
      </c>
      <c r="J1787" s="41" t="s">
        <v>302</v>
      </c>
      <c r="K1787" s="313">
        <v>8</v>
      </c>
      <c r="L1787" s="313">
        <v>11</v>
      </c>
      <c r="M1787" s="313">
        <v>2</v>
      </c>
      <c r="N1787" s="313">
        <v>4043</v>
      </c>
      <c r="O1787" s="41" t="s">
        <v>1512</v>
      </c>
      <c r="P1787"/>
      <c r="Q1787" s="41"/>
      <c r="R1787" s="313"/>
      <c r="S1787" s="63" t="s">
        <v>307</v>
      </c>
      <c r="T1787" s="303" t="s">
        <v>307</v>
      </c>
      <c r="U1787"/>
      <c r="V1787"/>
      <c r="W1787"/>
      <c r="X1787"/>
      <c r="Y1787" s="275" t="s">
        <v>1512</v>
      </c>
      <c r="Z1787" t="s">
        <v>1512</v>
      </c>
      <c r="AA1787" s="313"/>
      <c r="AD1787" s="313"/>
    </row>
    <row r="1788" spans="2:30">
      <c r="B1788" s="26"/>
      <c r="C1788" s="259" t="s">
        <v>1516</v>
      </c>
      <c r="D1788" s="259" t="s">
        <v>301</v>
      </c>
      <c r="E1788" s="313">
        <v>6</v>
      </c>
      <c r="F1788" s="313">
        <v>4</v>
      </c>
      <c r="G1788" s="313">
        <v>0.625</v>
      </c>
      <c r="H1788" s="313">
        <v>7.25</v>
      </c>
      <c r="I1788" s="313">
        <v>5.25</v>
      </c>
      <c r="J1788" s="47" t="s">
        <v>302</v>
      </c>
      <c r="K1788" s="313">
        <v>8.25</v>
      </c>
      <c r="L1788" s="313">
        <v>11.5</v>
      </c>
      <c r="M1788" s="313">
        <v>2</v>
      </c>
      <c r="N1788" s="313">
        <v>4044</v>
      </c>
      <c r="O1788" s="47" t="s">
        <v>1508</v>
      </c>
      <c r="P1788"/>
      <c r="Q1788" s="47"/>
      <c r="R1788" s="313"/>
      <c r="S1788" s="64" t="s">
        <v>1169</v>
      </c>
      <c r="T1788" s="302" t="s">
        <v>1517</v>
      </c>
      <c r="U1788"/>
      <c r="V1788"/>
      <c r="W1788"/>
      <c r="X1788"/>
      <c r="Y1788" s="275" t="s">
        <v>1508</v>
      </c>
      <c r="Z1788" t="s">
        <v>1508</v>
      </c>
      <c r="AA1788" s="313"/>
      <c r="AD1788" s="313"/>
    </row>
    <row r="1789" spans="2:30">
      <c r="B1789" s="26"/>
      <c r="C1789" s="260" t="s">
        <v>1518</v>
      </c>
      <c r="D1789" s="260" t="s">
        <v>306</v>
      </c>
      <c r="E1789" s="313">
        <v>6</v>
      </c>
      <c r="F1789" s="313">
        <v>4</v>
      </c>
      <c r="G1789" s="313">
        <v>0.625</v>
      </c>
      <c r="H1789" s="313">
        <v>7.25</v>
      </c>
      <c r="I1789" s="313">
        <v>5.25</v>
      </c>
      <c r="J1789" s="41" t="s">
        <v>302</v>
      </c>
      <c r="K1789" s="313">
        <v>8.25</v>
      </c>
      <c r="L1789" s="313">
        <v>11.5</v>
      </c>
      <c r="M1789" s="313">
        <v>2</v>
      </c>
      <c r="N1789" s="313">
        <v>4044</v>
      </c>
      <c r="O1789" s="41" t="s">
        <v>1508</v>
      </c>
      <c r="P1789"/>
      <c r="Q1789" s="41"/>
      <c r="R1789" s="313"/>
      <c r="S1789" s="63" t="s">
        <v>307</v>
      </c>
      <c r="T1789" s="303" t="s">
        <v>307</v>
      </c>
      <c r="U1789"/>
      <c r="V1789"/>
      <c r="W1789"/>
      <c r="X1789"/>
      <c r="Y1789" s="275" t="s">
        <v>1508</v>
      </c>
      <c r="Z1789" t="s">
        <v>1508</v>
      </c>
      <c r="AA1789" s="313"/>
      <c r="AD1789" s="313"/>
    </row>
    <row r="1790" spans="2:30">
      <c r="B1790" s="26"/>
      <c r="C1790" s="259" t="s">
        <v>1520</v>
      </c>
      <c r="D1790" s="259" t="s">
        <v>301</v>
      </c>
      <c r="E1790" s="313">
        <v>8</v>
      </c>
      <c r="F1790" s="313">
        <v>2</v>
      </c>
      <c r="G1790" s="313">
        <v>0.5</v>
      </c>
      <c r="H1790" s="313">
        <v>9</v>
      </c>
      <c r="I1790" s="313">
        <v>3</v>
      </c>
      <c r="J1790" s="47" t="s">
        <v>302</v>
      </c>
      <c r="K1790" s="313">
        <v>10</v>
      </c>
      <c r="L1790" s="313">
        <v>7</v>
      </c>
      <c r="M1790" s="313">
        <v>2</v>
      </c>
      <c r="N1790" s="313">
        <v>4045</v>
      </c>
      <c r="O1790" s="47" t="s">
        <v>1519</v>
      </c>
      <c r="P1790"/>
      <c r="Q1790" s="47"/>
      <c r="R1790" s="313"/>
      <c r="S1790" s="64" t="s">
        <v>1169</v>
      </c>
      <c r="T1790" s="302" t="s">
        <v>1521</v>
      </c>
      <c r="U1790"/>
      <c r="V1790"/>
      <c r="W1790"/>
      <c r="X1790"/>
      <c r="Y1790" s="275" t="s">
        <v>1519</v>
      </c>
      <c r="Z1790" t="s">
        <v>1519</v>
      </c>
      <c r="AA1790" s="313"/>
      <c r="AB1790">
        <v>4045</v>
      </c>
      <c r="AC1790" t="s">
        <v>2894</v>
      </c>
      <c r="AD1790" s="313" t="s">
        <v>5648</v>
      </c>
    </row>
    <row r="1791" spans="2:30">
      <c r="B1791" s="26"/>
      <c r="C1791" s="260" t="s">
        <v>1522</v>
      </c>
      <c r="D1791" s="260" t="s">
        <v>306</v>
      </c>
      <c r="E1791" s="313">
        <v>8</v>
      </c>
      <c r="F1791" s="313">
        <v>2</v>
      </c>
      <c r="G1791" s="313">
        <v>0.5</v>
      </c>
      <c r="H1791" s="313">
        <v>9</v>
      </c>
      <c r="I1791" s="313">
        <v>3</v>
      </c>
      <c r="J1791" s="41" t="s">
        <v>302</v>
      </c>
      <c r="K1791" s="313">
        <v>10</v>
      </c>
      <c r="L1791" s="313">
        <v>7</v>
      </c>
      <c r="M1791" s="313">
        <v>2</v>
      </c>
      <c r="N1791" s="313">
        <v>4045</v>
      </c>
      <c r="O1791" s="41" t="s">
        <v>1519</v>
      </c>
      <c r="P1791"/>
      <c r="Q1791" s="41"/>
      <c r="R1791" s="313"/>
      <c r="S1791" s="63" t="s">
        <v>307</v>
      </c>
      <c r="T1791" s="303" t="s">
        <v>307</v>
      </c>
      <c r="U1791"/>
      <c r="V1791"/>
      <c r="W1791"/>
      <c r="X1791"/>
      <c r="Y1791" s="275" t="s">
        <v>1519</v>
      </c>
      <c r="Z1791" t="s">
        <v>1519</v>
      </c>
      <c r="AA1791" s="313"/>
      <c r="AB1791">
        <v>4045</v>
      </c>
      <c r="AC1791" t="s">
        <v>2894</v>
      </c>
      <c r="AD1791" s="313" t="s">
        <v>5648</v>
      </c>
    </row>
    <row r="1792" spans="2:30">
      <c r="B1792" s="26"/>
      <c r="C1792" s="259" t="s">
        <v>1520</v>
      </c>
      <c r="D1792" s="259" t="s">
        <v>301</v>
      </c>
      <c r="E1792" s="313">
        <v>8</v>
      </c>
      <c r="F1792" s="313">
        <v>2</v>
      </c>
      <c r="G1792" s="313">
        <v>0.5</v>
      </c>
      <c r="H1792" s="313">
        <v>9</v>
      </c>
      <c r="I1792" s="313">
        <v>3</v>
      </c>
      <c r="J1792" s="47" t="s">
        <v>302</v>
      </c>
      <c r="K1792" s="313">
        <v>10</v>
      </c>
      <c r="L1792" s="313">
        <v>7</v>
      </c>
      <c r="M1792" s="313">
        <v>2</v>
      </c>
      <c r="N1792" s="313">
        <v>4045</v>
      </c>
      <c r="O1792" s="47" t="s">
        <v>963</v>
      </c>
      <c r="P1792"/>
      <c r="Q1792" s="47"/>
      <c r="R1792" s="313"/>
      <c r="S1792" s="64" t="s">
        <v>1169</v>
      </c>
      <c r="T1792" s="302" t="s">
        <v>1521</v>
      </c>
      <c r="U1792"/>
      <c r="V1792"/>
      <c r="W1792"/>
      <c r="X1792"/>
      <c r="Y1792" s="275" t="s">
        <v>963</v>
      </c>
      <c r="AA1792" s="313" t="s">
        <v>2811</v>
      </c>
      <c r="AB1792">
        <v>4045</v>
      </c>
      <c r="AC1792" t="s">
        <v>2894</v>
      </c>
      <c r="AD1792" s="313" t="s">
        <v>5648</v>
      </c>
    </row>
    <row r="1793" spans="2:30">
      <c r="B1793" s="26"/>
      <c r="C1793" s="260" t="s">
        <v>1522</v>
      </c>
      <c r="D1793" s="260" t="s">
        <v>306</v>
      </c>
      <c r="E1793" s="313">
        <v>8</v>
      </c>
      <c r="F1793" s="313">
        <v>2</v>
      </c>
      <c r="G1793" s="313">
        <v>0.5</v>
      </c>
      <c r="H1793" s="313">
        <v>9</v>
      </c>
      <c r="I1793" s="313">
        <v>3</v>
      </c>
      <c r="J1793" s="41" t="s">
        <v>302</v>
      </c>
      <c r="K1793" s="313">
        <v>10</v>
      </c>
      <c r="L1793" s="313">
        <v>7</v>
      </c>
      <c r="M1793" s="313">
        <v>2</v>
      </c>
      <c r="N1793" s="313">
        <v>4045</v>
      </c>
      <c r="O1793" s="41" t="s">
        <v>963</v>
      </c>
      <c r="P1793"/>
      <c r="Q1793" s="41"/>
      <c r="R1793" s="313"/>
      <c r="S1793" s="63" t="s">
        <v>307</v>
      </c>
      <c r="T1793" s="303" t="s">
        <v>307</v>
      </c>
      <c r="U1793"/>
      <c r="V1793"/>
      <c r="W1793"/>
      <c r="X1793"/>
      <c r="Y1793" s="275" t="s">
        <v>963</v>
      </c>
      <c r="AA1793" s="313" t="s">
        <v>2811</v>
      </c>
      <c r="AB1793">
        <v>4045</v>
      </c>
      <c r="AC1793" t="s">
        <v>2894</v>
      </c>
      <c r="AD1793" s="313" t="s">
        <v>5648</v>
      </c>
    </row>
    <row r="1794" spans="2:30">
      <c r="B1794" s="26"/>
      <c r="C1794" s="259" t="s">
        <v>1524</v>
      </c>
      <c r="D1794" s="259" t="s">
        <v>301</v>
      </c>
      <c r="E1794" s="313">
        <v>8</v>
      </c>
      <c r="F1794" s="313">
        <v>1.375</v>
      </c>
      <c r="G1794" s="313">
        <v>0.4375</v>
      </c>
      <c r="H1794" s="313">
        <v>8.875</v>
      </c>
      <c r="I1794" s="313">
        <v>2.25</v>
      </c>
      <c r="J1794" s="47" t="s">
        <v>302</v>
      </c>
      <c r="K1794" s="313">
        <v>18.75</v>
      </c>
      <c r="L1794" s="313">
        <v>5.5</v>
      </c>
      <c r="M1794" s="313">
        <v>2</v>
      </c>
      <c r="N1794" s="313">
        <v>4046</v>
      </c>
      <c r="O1794" s="47" t="s">
        <v>1523</v>
      </c>
      <c r="P1794"/>
      <c r="Q1794" s="47"/>
      <c r="R1794" s="313"/>
      <c r="S1794" s="64" t="s">
        <v>1169</v>
      </c>
      <c r="T1794" s="302" t="s">
        <v>1525</v>
      </c>
      <c r="U1794"/>
      <c r="V1794"/>
      <c r="W1794"/>
      <c r="X1794"/>
      <c r="Y1794" s="275" t="s">
        <v>1523</v>
      </c>
      <c r="Z1794" t="s">
        <v>1523</v>
      </c>
      <c r="AA1794" s="313"/>
      <c r="AD1794" s="313"/>
    </row>
    <row r="1795" spans="2:30">
      <c r="B1795" s="26"/>
      <c r="C1795" s="260" t="s">
        <v>1526</v>
      </c>
      <c r="D1795" s="260" t="s">
        <v>306</v>
      </c>
      <c r="E1795" s="313">
        <v>8</v>
      </c>
      <c r="F1795" s="313">
        <v>1.375</v>
      </c>
      <c r="G1795" s="313">
        <v>0.4375</v>
      </c>
      <c r="H1795" s="313">
        <v>8.875</v>
      </c>
      <c r="I1795" s="313">
        <v>2.25</v>
      </c>
      <c r="J1795" s="41" t="s">
        <v>302</v>
      </c>
      <c r="K1795" s="313">
        <v>18.75</v>
      </c>
      <c r="L1795" s="313">
        <v>5.5</v>
      </c>
      <c r="M1795" s="313">
        <v>2</v>
      </c>
      <c r="N1795" s="313">
        <v>4046</v>
      </c>
      <c r="O1795" s="41" t="s">
        <v>1523</v>
      </c>
      <c r="P1795"/>
      <c r="Q1795" s="41"/>
      <c r="R1795" s="313"/>
      <c r="S1795" s="63" t="s">
        <v>307</v>
      </c>
      <c r="T1795" s="303" t="s">
        <v>307</v>
      </c>
      <c r="U1795"/>
      <c r="V1795"/>
      <c r="W1795"/>
      <c r="X1795"/>
      <c r="Y1795" s="275" t="s">
        <v>1523</v>
      </c>
      <c r="Z1795" t="s">
        <v>1523</v>
      </c>
      <c r="AA1795" s="313"/>
      <c r="AD1795" s="313"/>
    </row>
    <row r="1796" spans="2:30">
      <c r="B1796" s="26"/>
      <c r="C1796" s="259" t="s">
        <v>1528</v>
      </c>
      <c r="D1796" s="259" t="s">
        <v>301</v>
      </c>
      <c r="E1796" s="313">
        <v>9.25</v>
      </c>
      <c r="F1796" s="313">
        <v>2.4736842105263159</v>
      </c>
      <c r="G1796" s="313">
        <v>0.5625</v>
      </c>
      <c r="H1796" s="313">
        <v>10.375</v>
      </c>
      <c r="I1796" s="313">
        <v>3.5986842105263159</v>
      </c>
      <c r="J1796" s="47" t="s">
        <v>302</v>
      </c>
      <c r="K1796" s="313">
        <v>11.375</v>
      </c>
      <c r="L1796" s="313">
        <v>8.1973684210526319</v>
      </c>
      <c r="M1796" s="313">
        <v>2</v>
      </c>
      <c r="N1796" s="313">
        <v>4047</v>
      </c>
      <c r="O1796" s="47" t="s">
        <v>1527</v>
      </c>
      <c r="P1796"/>
      <c r="Q1796" s="47"/>
      <c r="R1796" s="313"/>
      <c r="S1796" s="64" t="s">
        <v>1169</v>
      </c>
      <c r="T1796" s="302" t="s">
        <v>1531</v>
      </c>
      <c r="U1796"/>
      <c r="V1796"/>
      <c r="W1796"/>
      <c r="X1796"/>
      <c r="Y1796" s="275" t="s">
        <v>1527</v>
      </c>
      <c r="Z1796" t="s">
        <v>1527</v>
      </c>
      <c r="AA1796" s="313"/>
      <c r="AD1796" s="313"/>
    </row>
    <row r="1797" spans="2:30">
      <c r="B1797" s="26"/>
      <c r="C1797" s="260" t="s">
        <v>1532</v>
      </c>
      <c r="D1797" s="260" t="s">
        <v>306</v>
      </c>
      <c r="E1797" s="313">
        <v>9.25</v>
      </c>
      <c r="F1797" s="313">
        <v>2.4736842105263159</v>
      </c>
      <c r="G1797" s="313">
        <v>0.5625</v>
      </c>
      <c r="H1797" s="313">
        <v>10.375</v>
      </c>
      <c r="I1797" s="313">
        <v>3.5986842105263159</v>
      </c>
      <c r="J1797" s="41" t="s">
        <v>302</v>
      </c>
      <c r="K1797" s="313">
        <v>11.375</v>
      </c>
      <c r="L1797" s="313">
        <v>8.1973684210526319</v>
      </c>
      <c r="M1797" s="313">
        <v>2</v>
      </c>
      <c r="N1797" s="313">
        <v>4047</v>
      </c>
      <c r="O1797" s="41" t="s">
        <v>1527</v>
      </c>
      <c r="P1797"/>
      <c r="Q1797" s="41"/>
      <c r="R1797" s="313"/>
      <c r="S1797" s="63" t="s">
        <v>307</v>
      </c>
      <c r="T1797" s="303" t="s">
        <v>307</v>
      </c>
      <c r="U1797"/>
      <c r="V1797"/>
      <c r="W1797"/>
      <c r="X1797"/>
      <c r="Y1797" s="275" t="s">
        <v>1527</v>
      </c>
      <c r="Z1797" t="s">
        <v>1527</v>
      </c>
      <c r="AA1797" s="313"/>
      <c r="AD1797" s="313"/>
    </row>
    <row r="1798" spans="2:30">
      <c r="B1798" s="26"/>
      <c r="C1798" s="259" t="s">
        <v>1534</v>
      </c>
      <c r="D1798" s="259" t="s">
        <v>301</v>
      </c>
      <c r="E1798" s="313">
        <v>7</v>
      </c>
      <c r="F1798" s="313">
        <v>4.25</v>
      </c>
      <c r="G1798" s="313">
        <v>0.5625</v>
      </c>
      <c r="H1798" s="313">
        <v>8.125</v>
      </c>
      <c r="I1798" s="313">
        <v>5.375</v>
      </c>
      <c r="J1798" s="47" t="s">
        <v>302</v>
      </c>
      <c r="K1798" s="313">
        <v>8.125</v>
      </c>
      <c r="L1798" s="313">
        <v>5.375</v>
      </c>
      <c r="M1798" s="313">
        <v>1</v>
      </c>
      <c r="N1798" s="313">
        <v>4048</v>
      </c>
      <c r="O1798" s="47" t="s">
        <v>1533</v>
      </c>
      <c r="P1798"/>
      <c r="Q1798" s="47"/>
      <c r="R1798" s="313"/>
      <c r="S1798" s="64" t="s">
        <v>1169</v>
      </c>
      <c r="T1798" s="302" t="s">
        <v>1535</v>
      </c>
      <c r="U1798"/>
      <c r="V1798"/>
      <c r="W1798"/>
      <c r="X1798"/>
      <c r="Y1798" s="275" t="s">
        <v>1533</v>
      </c>
      <c r="Z1798" t="s">
        <v>1533</v>
      </c>
      <c r="AA1798" s="313"/>
      <c r="AD1798" s="313"/>
    </row>
    <row r="1799" spans="2:30">
      <c r="B1799" s="26"/>
      <c r="C1799" s="260" t="s">
        <v>1534</v>
      </c>
      <c r="D1799" s="260" t="s">
        <v>301</v>
      </c>
      <c r="E1799" s="313">
        <v>7</v>
      </c>
      <c r="F1799" s="313">
        <v>4.25</v>
      </c>
      <c r="G1799" s="313">
        <v>0.5625</v>
      </c>
      <c r="H1799" s="313">
        <v>8.125</v>
      </c>
      <c r="I1799" s="313">
        <v>5.375</v>
      </c>
      <c r="J1799" s="41" t="s">
        <v>302</v>
      </c>
      <c r="K1799" s="313">
        <v>8.125</v>
      </c>
      <c r="L1799" s="313">
        <v>5.375</v>
      </c>
      <c r="M1799" s="313">
        <v>1</v>
      </c>
      <c r="N1799" s="313">
        <v>4048</v>
      </c>
      <c r="O1799" s="41" t="s">
        <v>1533</v>
      </c>
      <c r="P1799"/>
      <c r="Q1799" s="41"/>
      <c r="R1799" s="313"/>
      <c r="S1799" s="63" t="s">
        <v>1169</v>
      </c>
      <c r="T1799" s="303" t="s">
        <v>1535</v>
      </c>
      <c r="U1799"/>
      <c r="V1799"/>
      <c r="W1799"/>
      <c r="X1799"/>
      <c r="Y1799" s="275" t="s">
        <v>1533</v>
      </c>
      <c r="Z1799" t="s">
        <v>1533</v>
      </c>
      <c r="AA1799" s="313"/>
      <c r="AD1799" s="313"/>
    </row>
    <row r="1800" spans="2:30">
      <c r="B1800" s="26"/>
      <c r="C1800" s="259" t="s">
        <v>1536</v>
      </c>
      <c r="D1800" s="259" t="s">
        <v>306</v>
      </c>
      <c r="E1800" s="313">
        <v>7</v>
      </c>
      <c r="F1800" s="313">
        <v>4.25</v>
      </c>
      <c r="G1800" s="313">
        <v>0.5625</v>
      </c>
      <c r="H1800" s="313">
        <v>8.125</v>
      </c>
      <c r="I1800" s="313">
        <v>5.375</v>
      </c>
      <c r="J1800" s="47" t="s">
        <v>302</v>
      </c>
      <c r="K1800" s="313">
        <v>8.125</v>
      </c>
      <c r="L1800" s="313">
        <v>5.375</v>
      </c>
      <c r="M1800" s="313">
        <v>1</v>
      </c>
      <c r="N1800" s="313">
        <v>4048</v>
      </c>
      <c r="O1800" s="47" t="s">
        <v>1533</v>
      </c>
      <c r="P1800"/>
      <c r="Q1800" s="47"/>
      <c r="R1800" s="313"/>
      <c r="S1800" s="64" t="s">
        <v>307</v>
      </c>
      <c r="T1800" s="302" t="s">
        <v>307</v>
      </c>
      <c r="U1800"/>
      <c r="V1800"/>
      <c r="W1800"/>
      <c r="X1800"/>
      <c r="Y1800" s="275" t="s">
        <v>1533</v>
      </c>
      <c r="Z1800" t="s">
        <v>1533</v>
      </c>
      <c r="AA1800" s="313"/>
      <c r="AD1800" s="313"/>
    </row>
    <row r="1801" spans="2:30">
      <c r="B1801" s="26"/>
      <c r="C1801" s="260" t="s">
        <v>1538</v>
      </c>
      <c r="D1801" s="260" t="s">
        <v>301</v>
      </c>
      <c r="E1801" s="313">
        <v>7</v>
      </c>
      <c r="F1801" s="313">
        <v>4.25</v>
      </c>
      <c r="G1801" s="313">
        <v>0.5625</v>
      </c>
      <c r="H1801" s="313">
        <v>8.125</v>
      </c>
      <c r="I1801" s="313">
        <v>5.375</v>
      </c>
      <c r="J1801" s="41" t="s">
        <v>302</v>
      </c>
      <c r="K1801" s="313">
        <v>9.125</v>
      </c>
      <c r="L1801" s="313">
        <v>6.375</v>
      </c>
      <c r="M1801" s="313">
        <v>1</v>
      </c>
      <c r="N1801" s="313">
        <v>4049</v>
      </c>
      <c r="O1801" s="41" t="s">
        <v>1537</v>
      </c>
      <c r="P1801"/>
      <c r="Q1801" s="41"/>
      <c r="R1801" s="313"/>
      <c r="S1801" s="63" t="s">
        <v>1169</v>
      </c>
      <c r="T1801" s="303" t="s">
        <v>1539</v>
      </c>
      <c r="U1801"/>
      <c r="V1801"/>
      <c r="W1801"/>
      <c r="X1801"/>
      <c r="Y1801" s="275" t="s">
        <v>1537</v>
      </c>
      <c r="Z1801" t="s">
        <v>1537</v>
      </c>
      <c r="AA1801" s="313"/>
      <c r="AD1801" s="313"/>
    </row>
    <row r="1802" spans="2:30">
      <c r="B1802" s="26"/>
      <c r="C1802" s="259" t="s">
        <v>1540</v>
      </c>
      <c r="D1802" s="259" t="s">
        <v>306</v>
      </c>
      <c r="E1802" s="313">
        <v>7</v>
      </c>
      <c r="F1802" s="313">
        <v>4.25</v>
      </c>
      <c r="G1802" s="313">
        <v>0.5625</v>
      </c>
      <c r="H1802" s="313">
        <v>8.125</v>
      </c>
      <c r="I1802" s="313">
        <v>5.375</v>
      </c>
      <c r="J1802" s="47" t="s">
        <v>302</v>
      </c>
      <c r="K1802" s="313">
        <v>9.125</v>
      </c>
      <c r="L1802" s="313">
        <v>6.375</v>
      </c>
      <c r="M1802" s="313">
        <v>1</v>
      </c>
      <c r="N1802" s="313">
        <v>4049</v>
      </c>
      <c r="O1802" s="47" t="s">
        <v>1537</v>
      </c>
      <c r="P1802"/>
      <c r="Q1802" s="47"/>
      <c r="R1802" s="313"/>
      <c r="S1802" s="64" t="s">
        <v>307</v>
      </c>
      <c r="T1802" s="302" t="s">
        <v>307</v>
      </c>
      <c r="U1802"/>
      <c r="V1802"/>
      <c r="W1802"/>
      <c r="X1802"/>
      <c r="Y1802" s="275" t="s">
        <v>1537</v>
      </c>
      <c r="Z1802" t="s">
        <v>1537</v>
      </c>
      <c r="AA1802" s="313"/>
      <c r="AD1802" s="313"/>
    </row>
    <row r="1803" spans="2:30">
      <c r="B1803" s="26"/>
      <c r="C1803" s="260" t="s">
        <v>1542</v>
      </c>
      <c r="D1803" s="260" t="s">
        <v>306</v>
      </c>
      <c r="E1803" s="313">
        <v>7</v>
      </c>
      <c r="F1803" s="313">
        <v>4.25</v>
      </c>
      <c r="G1803" s="313">
        <v>0.875</v>
      </c>
      <c r="H1803" s="313">
        <v>8.75</v>
      </c>
      <c r="I1803" s="313">
        <v>6</v>
      </c>
      <c r="J1803" s="41" t="s">
        <v>302</v>
      </c>
      <c r="K1803" s="313">
        <v>9.75</v>
      </c>
      <c r="L1803" s="313">
        <v>7</v>
      </c>
      <c r="M1803" s="313">
        <v>1</v>
      </c>
      <c r="N1803" s="313">
        <v>4050</v>
      </c>
      <c r="O1803" s="41" t="s">
        <v>1541</v>
      </c>
      <c r="P1803"/>
      <c r="Q1803" s="41"/>
      <c r="R1803" s="313"/>
      <c r="S1803" s="63" t="s">
        <v>307</v>
      </c>
      <c r="T1803" s="303" t="s">
        <v>307</v>
      </c>
      <c r="U1803"/>
      <c r="V1803"/>
      <c r="W1803"/>
      <c r="X1803"/>
      <c r="Y1803" s="275" t="s">
        <v>1541</v>
      </c>
      <c r="Z1803" t="s">
        <v>1541</v>
      </c>
      <c r="AA1803" s="313"/>
      <c r="AD1803" s="313"/>
    </row>
    <row r="1804" spans="2:30">
      <c r="B1804" s="26"/>
      <c r="C1804" s="259" t="s">
        <v>1544</v>
      </c>
      <c r="D1804" s="259" t="s">
        <v>301</v>
      </c>
      <c r="E1804" s="313">
        <v>5.25</v>
      </c>
      <c r="F1804" s="313">
        <v>3.0625</v>
      </c>
      <c r="G1804" s="313">
        <v>0.5</v>
      </c>
      <c r="H1804" s="313">
        <v>6.25</v>
      </c>
      <c r="I1804" s="313">
        <v>4.0625</v>
      </c>
      <c r="J1804" s="47" t="s">
        <v>302</v>
      </c>
      <c r="K1804" s="313">
        <v>7.25</v>
      </c>
      <c r="L1804" s="313">
        <v>9.125</v>
      </c>
      <c r="M1804" s="313">
        <v>2</v>
      </c>
      <c r="N1804" s="313">
        <v>4051</v>
      </c>
      <c r="O1804" s="47" t="s">
        <v>1543</v>
      </c>
      <c r="P1804"/>
      <c r="Q1804" s="47"/>
      <c r="R1804" s="313"/>
      <c r="S1804" s="64" t="s">
        <v>1169</v>
      </c>
      <c r="T1804" s="302" t="s">
        <v>1545</v>
      </c>
      <c r="U1804"/>
      <c r="V1804"/>
      <c r="W1804"/>
      <c r="X1804"/>
      <c r="Y1804" s="275" t="s">
        <v>1543</v>
      </c>
      <c r="Z1804" t="s">
        <v>1543</v>
      </c>
      <c r="AA1804" s="313"/>
      <c r="AB1804">
        <v>4051</v>
      </c>
      <c r="AC1804" t="s">
        <v>2894</v>
      </c>
      <c r="AD1804" s="313" t="s">
        <v>5648</v>
      </c>
    </row>
    <row r="1805" spans="2:30">
      <c r="B1805" s="26"/>
      <c r="C1805" s="260" t="s">
        <v>1546</v>
      </c>
      <c r="D1805" s="260" t="s">
        <v>306</v>
      </c>
      <c r="E1805" s="313">
        <v>5.25</v>
      </c>
      <c r="F1805" s="313">
        <v>3.0625</v>
      </c>
      <c r="G1805" s="313">
        <v>0.5</v>
      </c>
      <c r="H1805" s="313">
        <v>6.25</v>
      </c>
      <c r="I1805" s="313">
        <v>4.0625</v>
      </c>
      <c r="J1805" s="41" t="s">
        <v>302</v>
      </c>
      <c r="K1805" s="313">
        <v>7.25</v>
      </c>
      <c r="L1805" s="313">
        <v>9.125</v>
      </c>
      <c r="M1805" s="313">
        <v>2</v>
      </c>
      <c r="N1805" s="313">
        <v>4051</v>
      </c>
      <c r="O1805" s="41" t="s">
        <v>1543</v>
      </c>
      <c r="P1805"/>
      <c r="Q1805" s="41"/>
      <c r="R1805" s="313"/>
      <c r="S1805" s="63" t="s">
        <v>307</v>
      </c>
      <c r="T1805" s="303" t="s">
        <v>307</v>
      </c>
      <c r="U1805"/>
      <c r="V1805"/>
      <c r="W1805"/>
      <c r="X1805"/>
      <c r="Y1805" s="275" t="s">
        <v>1543</v>
      </c>
      <c r="Z1805" t="s">
        <v>1543</v>
      </c>
      <c r="AA1805" s="313"/>
      <c r="AB1805">
        <v>4051</v>
      </c>
      <c r="AC1805" t="s">
        <v>2894</v>
      </c>
      <c r="AD1805" s="313" t="s">
        <v>5648</v>
      </c>
    </row>
    <row r="1806" spans="2:30">
      <c r="B1806" s="26"/>
      <c r="C1806" s="259" t="s">
        <v>1548</v>
      </c>
      <c r="D1806" s="259" t="s">
        <v>301</v>
      </c>
      <c r="E1806" s="313">
        <v>5.25</v>
      </c>
      <c r="F1806" s="313">
        <v>3.0625</v>
      </c>
      <c r="G1806" s="313">
        <v>0.5</v>
      </c>
      <c r="H1806" s="313">
        <v>6.25</v>
      </c>
      <c r="I1806" s="313">
        <v>4.0625</v>
      </c>
      <c r="J1806" s="47" t="s">
        <v>302</v>
      </c>
      <c r="K1806" s="313">
        <v>7.25</v>
      </c>
      <c r="L1806" s="313">
        <v>9.125</v>
      </c>
      <c r="M1806" s="313">
        <v>2</v>
      </c>
      <c r="N1806" s="313">
        <v>4052</v>
      </c>
      <c r="O1806" s="47" t="s">
        <v>1547</v>
      </c>
      <c r="P1806"/>
      <c r="Q1806" s="47"/>
      <c r="R1806" s="313"/>
      <c r="S1806" s="64" t="s">
        <v>1169</v>
      </c>
      <c r="T1806" s="302" t="s">
        <v>1549</v>
      </c>
      <c r="U1806"/>
      <c r="V1806"/>
      <c r="W1806"/>
      <c r="X1806"/>
      <c r="Y1806" s="275" t="s">
        <v>1547</v>
      </c>
      <c r="Z1806" t="s">
        <v>1547</v>
      </c>
      <c r="AA1806" s="313"/>
      <c r="AD1806" s="313"/>
    </row>
    <row r="1807" spans="2:30">
      <c r="B1807" s="26"/>
      <c r="C1807" s="260" t="s">
        <v>1550</v>
      </c>
      <c r="D1807" s="260" t="s">
        <v>306</v>
      </c>
      <c r="E1807" s="313">
        <v>5.25</v>
      </c>
      <c r="F1807" s="313">
        <v>3.0625</v>
      </c>
      <c r="G1807" s="313">
        <v>0.5</v>
      </c>
      <c r="H1807" s="313">
        <v>6.25</v>
      </c>
      <c r="I1807" s="313">
        <v>4.0625</v>
      </c>
      <c r="J1807" s="41" t="s">
        <v>302</v>
      </c>
      <c r="K1807" s="313">
        <v>7.25</v>
      </c>
      <c r="L1807" s="313">
        <v>9.125</v>
      </c>
      <c r="M1807" s="313">
        <v>2</v>
      </c>
      <c r="N1807" s="313">
        <v>4052</v>
      </c>
      <c r="O1807" s="41" t="s">
        <v>1547</v>
      </c>
      <c r="P1807"/>
      <c r="Q1807" s="41"/>
      <c r="R1807" s="313"/>
      <c r="S1807" s="63" t="s">
        <v>307</v>
      </c>
      <c r="T1807" s="303" t="s">
        <v>307</v>
      </c>
      <c r="U1807"/>
      <c r="V1807"/>
      <c r="W1807"/>
      <c r="X1807"/>
      <c r="Y1807" s="275" t="s">
        <v>1547</v>
      </c>
      <c r="Z1807" t="s">
        <v>1547</v>
      </c>
      <c r="AA1807" s="313"/>
      <c r="AD1807" s="313"/>
    </row>
    <row r="1808" spans="2:30">
      <c r="B1808" s="26"/>
      <c r="C1808" s="259" t="s">
        <v>1552</v>
      </c>
      <c r="D1808" s="259" t="s">
        <v>301</v>
      </c>
      <c r="E1808" s="313">
        <v>6</v>
      </c>
      <c r="F1808" s="313">
        <v>2.5</v>
      </c>
      <c r="G1808" s="313">
        <v>0.5</v>
      </c>
      <c r="H1808" s="313">
        <v>7</v>
      </c>
      <c r="I1808" s="313">
        <v>3.5</v>
      </c>
      <c r="J1808" s="47" t="s">
        <v>302</v>
      </c>
      <c r="K1808" s="313">
        <v>8</v>
      </c>
      <c r="L1808" s="313">
        <v>8</v>
      </c>
      <c r="M1808" s="313">
        <v>2</v>
      </c>
      <c r="N1808" s="313">
        <v>4053</v>
      </c>
      <c r="O1808" s="47" t="s">
        <v>1551</v>
      </c>
      <c r="P1808"/>
      <c r="Q1808" s="47"/>
      <c r="R1808" s="313"/>
      <c r="S1808" s="64" t="s">
        <v>1169</v>
      </c>
      <c r="T1808" s="302" t="s">
        <v>1553</v>
      </c>
      <c r="U1808"/>
      <c r="V1808"/>
      <c r="W1808"/>
      <c r="X1808"/>
      <c r="Y1808" s="275" t="s">
        <v>1551</v>
      </c>
      <c r="Z1808" t="s">
        <v>1551</v>
      </c>
      <c r="AA1808" s="313"/>
      <c r="AD1808" s="313"/>
    </row>
    <row r="1809" spans="2:30">
      <c r="B1809" s="26"/>
      <c r="C1809" s="260" t="s">
        <v>1554</v>
      </c>
      <c r="D1809" s="260" t="s">
        <v>306</v>
      </c>
      <c r="E1809" s="313">
        <v>6</v>
      </c>
      <c r="F1809" s="313">
        <v>2.5</v>
      </c>
      <c r="G1809" s="313">
        <v>0.5</v>
      </c>
      <c r="H1809" s="313">
        <v>7</v>
      </c>
      <c r="I1809" s="313">
        <v>3.5</v>
      </c>
      <c r="J1809" s="41" t="s">
        <v>302</v>
      </c>
      <c r="K1809" s="313">
        <v>8</v>
      </c>
      <c r="L1809" s="313">
        <v>8</v>
      </c>
      <c r="M1809" s="313">
        <v>2</v>
      </c>
      <c r="N1809" s="313">
        <v>4053</v>
      </c>
      <c r="O1809" s="41" t="s">
        <v>1551</v>
      </c>
      <c r="P1809"/>
      <c r="Q1809" s="41"/>
      <c r="R1809" s="313"/>
      <c r="S1809" s="63" t="s">
        <v>307</v>
      </c>
      <c r="T1809" s="303" t="s">
        <v>307</v>
      </c>
      <c r="U1809"/>
      <c r="V1809"/>
      <c r="W1809"/>
      <c r="X1809"/>
      <c r="Y1809" s="275" t="s">
        <v>1551</v>
      </c>
      <c r="Z1809" t="s">
        <v>1551</v>
      </c>
      <c r="AA1809" s="313"/>
      <c r="AD1809" s="313"/>
    </row>
    <row r="1810" spans="2:30">
      <c r="B1810" s="26"/>
      <c r="C1810" s="259" t="s">
        <v>1556</v>
      </c>
      <c r="D1810" s="259" t="s">
        <v>301</v>
      </c>
      <c r="E1810" s="313">
        <v>4.3125</v>
      </c>
      <c r="F1810" s="313">
        <v>3</v>
      </c>
      <c r="G1810" s="313">
        <v>0.5</v>
      </c>
      <c r="H1810" s="313">
        <v>5.3125</v>
      </c>
      <c r="I1810" s="313">
        <v>4</v>
      </c>
      <c r="J1810" s="47" t="s">
        <v>302</v>
      </c>
      <c r="K1810" s="313">
        <v>11.625</v>
      </c>
      <c r="L1810" s="313">
        <v>9</v>
      </c>
      <c r="M1810" s="313">
        <v>4</v>
      </c>
      <c r="N1810" s="313">
        <v>4054</v>
      </c>
      <c r="O1810" s="47" t="s">
        <v>1555</v>
      </c>
      <c r="P1810"/>
      <c r="Q1810" s="47"/>
      <c r="R1810" s="313"/>
      <c r="S1810" s="64" t="s">
        <v>1169</v>
      </c>
      <c r="T1810" s="302" t="s">
        <v>1557</v>
      </c>
      <c r="U1810"/>
      <c r="V1810"/>
      <c r="W1810"/>
      <c r="X1810"/>
      <c r="Y1810" s="275" t="s">
        <v>1555</v>
      </c>
      <c r="Z1810" t="s">
        <v>1555</v>
      </c>
      <c r="AA1810" s="313"/>
      <c r="AD1810" s="313"/>
    </row>
    <row r="1811" spans="2:30">
      <c r="B1811" s="26"/>
      <c r="C1811" s="260" t="s">
        <v>1558</v>
      </c>
      <c r="D1811" s="260" t="s">
        <v>306</v>
      </c>
      <c r="E1811" s="313">
        <v>4.3125</v>
      </c>
      <c r="F1811" s="313">
        <v>3</v>
      </c>
      <c r="G1811" s="313">
        <v>0.5</v>
      </c>
      <c r="H1811" s="313">
        <v>5.3125</v>
      </c>
      <c r="I1811" s="313">
        <v>4</v>
      </c>
      <c r="J1811" s="41" t="s">
        <v>302</v>
      </c>
      <c r="K1811" s="313">
        <v>11.625</v>
      </c>
      <c r="L1811" s="313">
        <v>9</v>
      </c>
      <c r="M1811" s="313">
        <v>4</v>
      </c>
      <c r="N1811" s="313">
        <v>4054</v>
      </c>
      <c r="O1811" s="41" t="s">
        <v>1555</v>
      </c>
      <c r="P1811"/>
      <c r="Q1811" s="41"/>
      <c r="R1811" s="313"/>
      <c r="S1811" s="63" t="s">
        <v>307</v>
      </c>
      <c r="T1811" s="303" t="s">
        <v>307</v>
      </c>
      <c r="U1811"/>
      <c r="V1811"/>
      <c r="W1811"/>
      <c r="X1811"/>
      <c r="Y1811" s="275" t="s">
        <v>1555</v>
      </c>
      <c r="Z1811" t="s">
        <v>1555</v>
      </c>
      <c r="AA1811" s="313"/>
      <c r="AD1811" s="313"/>
    </row>
    <row r="1812" spans="2:30">
      <c r="B1812" s="26"/>
      <c r="C1812" s="259" t="s">
        <v>1560</v>
      </c>
      <c r="D1812" s="259" t="s">
        <v>301</v>
      </c>
      <c r="E1812" s="313">
        <v>6.5625</v>
      </c>
      <c r="F1812" s="313">
        <v>2.5</v>
      </c>
      <c r="G1812" s="313">
        <v>0.4375</v>
      </c>
      <c r="H1812" s="313">
        <v>7.4375</v>
      </c>
      <c r="I1812" s="313">
        <v>3.375</v>
      </c>
      <c r="J1812" s="47" t="s">
        <v>302</v>
      </c>
      <c r="K1812" s="313">
        <v>8.4375</v>
      </c>
      <c r="L1812" s="313">
        <v>7.75</v>
      </c>
      <c r="M1812" s="313">
        <v>2</v>
      </c>
      <c r="N1812" s="313">
        <v>4055</v>
      </c>
      <c r="O1812" s="47" t="s">
        <v>1559</v>
      </c>
      <c r="P1812"/>
      <c r="Q1812" s="47"/>
      <c r="R1812" s="313"/>
      <c r="S1812" s="64" t="s">
        <v>1169</v>
      </c>
      <c r="T1812" s="302" t="s">
        <v>1561</v>
      </c>
      <c r="U1812"/>
      <c r="V1812"/>
      <c r="W1812"/>
      <c r="X1812"/>
      <c r="Y1812" s="275" t="s">
        <v>1559</v>
      </c>
      <c r="Z1812" t="s">
        <v>1559</v>
      </c>
      <c r="AA1812" s="313"/>
      <c r="AD1812" s="313"/>
    </row>
    <row r="1813" spans="2:30">
      <c r="B1813" s="26"/>
      <c r="C1813" s="260" t="s">
        <v>1562</v>
      </c>
      <c r="D1813" s="260" t="s">
        <v>306</v>
      </c>
      <c r="E1813" s="313">
        <v>6.5625</v>
      </c>
      <c r="F1813" s="313">
        <v>2.5</v>
      </c>
      <c r="G1813" s="313">
        <v>0.4375</v>
      </c>
      <c r="H1813" s="313">
        <v>7.4375</v>
      </c>
      <c r="I1813" s="313">
        <v>3.375</v>
      </c>
      <c r="J1813" s="41" t="s">
        <v>302</v>
      </c>
      <c r="K1813" s="313">
        <v>8.4375</v>
      </c>
      <c r="L1813" s="313">
        <v>7.75</v>
      </c>
      <c r="M1813" s="313">
        <v>2</v>
      </c>
      <c r="N1813" s="313">
        <v>4055</v>
      </c>
      <c r="O1813" s="41" t="s">
        <v>1559</v>
      </c>
      <c r="P1813"/>
      <c r="Q1813" s="41"/>
      <c r="R1813" s="313"/>
      <c r="S1813" s="63" t="s">
        <v>307</v>
      </c>
      <c r="T1813" s="303" t="s">
        <v>307</v>
      </c>
      <c r="U1813"/>
      <c r="V1813"/>
      <c r="W1813"/>
      <c r="X1813"/>
      <c r="Y1813" s="275" t="s">
        <v>1559</v>
      </c>
      <c r="Z1813" t="s">
        <v>1559</v>
      </c>
      <c r="AA1813" s="313"/>
      <c r="AD1813" s="313"/>
    </row>
    <row r="1814" spans="2:30">
      <c r="B1814" s="26"/>
      <c r="C1814" s="259" t="s">
        <v>1564</v>
      </c>
      <c r="D1814" s="259" t="s">
        <v>301</v>
      </c>
      <c r="E1814" s="313">
        <v>6</v>
      </c>
      <c r="F1814" s="313">
        <v>2.5</v>
      </c>
      <c r="G1814" s="313">
        <v>0.5625</v>
      </c>
      <c r="H1814" s="313">
        <v>7.125</v>
      </c>
      <c r="I1814" s="313">
        <v>3.625</v>
      </c>
      <c r="J1814" s="47" t="s">
        <v>302</v>
      </c>
      <c r="K1814" s="313">
        <v>8.125</v>
      </c>
      <c r="L1814" s="313">
        <v>8.25</v>
      </c>
      <c r="M1814" s="313">
        <v>2</v>
      </c>
      <c r="N1814" s="313">
        <v>4056</v>
      </c>
      <c r="O1814" s="47" t="s">
        <v>1563</v>
      </c>
      <c r="P1814"/>
      <c r="Q1814" s="47"/>
      <c r="R1814" s="313"/>
      <c r="S1814" s="64" t="s">
        <v>1169</v>
      </c>
      <c r="T1814" s="302" t="s">
        <v>1567</v>
      </c>
      <c r="U1814"/>
      <c r="V1814"/>
      <c r="W1814"/>
      <c r="X1814"/>
      <c r="Y1814" s="275" t="s">
        <v>1563</v>
      </c>
      <c r="Z1814" t="s">
        <v>1563</v>
      </c>
      <c r="AA1814" s="313"/>
      <c r="AD1814" s="313"/>
    </row>
    <row r="1815" spans="2:30">
      <c r="B1815" s="26"/>
      <c r="C1815" s="260" t="s">
        <v>1568</v>
      </c>
      <c r="D1815" s="260" t="s">
        <v>306</v>
      </c>
      <c r="E1815" s="313">
        <v>6</v>
      </c>
      <c r="F1815" s="313">
        <v>2.5</v>
      </c>
      <c r="G1815" s="313">
        <v>0.5625</v>
      </c>
      <c r="H1815" s="313">
        <v>7.125</v>
      </c>
      <c r="I1815" s="313">
        <v>3.625</v>
      </c>
      <c r="J1815" s="41" t="s">
        <v>302</v>
      </c>
      <c r="K1815" s="313">
        <v>8.125</v>
      </c>
      <c r="L1815" s="313">
        <v>8.25</v>
      </c>
      <c r="M1815" s="313">
        <v>2</v>
      </c>
      <c r="N1815" s="313">
        <v>4056</v>
      </c>
      <c r="O1815" s="41" t="s">
        <v>1563</v>
      </c>
      <c r="P1815"/>
      <c r="Q1815" s="41"/>
      <c r="R1815" s="313"/>
      <c r="S1815" s="63" t="s">
        <v>307</v>
      </c>
      <c r="T1815" s="303" t="s">
        <v>307</v>
      </c>
      <c r="U1815"/>
      <c r="V1815"/>
      <c r="W1815"/>
      <c r="X1815"/>
      <c r="Y1815" s="275" t="s">
        <v>1563</v>
      </c>
      <c r="Z1815" t="s">
        <v>1563</v>
      </c>
      <c r="AA1815" s="313"/>
      <c r="AD1815" s="313"/>
    </row>
    <row r="1816" spans="2:30">
      <c r="B1816" s="26"/>
      <c r="C1816" s="259" t="s">
        <v>1570</v>
      </c>
      <c r="D1816" s="259" t="s">
        <v>301</v>
      </c>
      <c r="E1816" s="313">
        <v>3.375</v>
      </c>
      <c r="F1816" s="313">
        <v>2</v>
      </c>
      <c r="G1816" s="313">
        <v>1.4375</v>
      </c>
      <c r="H1816" s="313">
        <v>6.25</v>
      </c>
      <c r="I1816" s="313">
        <v>4.875</v>
      </c>
      <c r="J1816" s="47" t="s">
        <v>302</v>
      </c>
      <c r="K1816" s="313">
        <v>7.25</v>
      </c>
      <c r="L1816" s="313">
        <v>10.75</v>
      </c>
      <c r="M1816" s="313">
        <v>2</v>
      </c>
      <c r="N1816" s="313">
        <v>4057</v>
      </c>
      <c r="O1816" s="47" t="s">
        <v>1569</v>
      </c>
      <c r="P1816"/>
      <c r="Q1816" s="47"/>
      <c r="R1816" s="313"/>
      <c r="S1816" s="64" t="s">
        <v>1169</v>
      </c>
      <c r="T1816" s="302" t="s">
        <v>1572</v>
      </c>
      <c r="U1816"/>
      <c r="V1816"/>
      <c r="W1816"/>
      <c r="X1816"/>
      <c r="Y1816" s="275" t="s">
        <v>1569</v>
      </c>
      <c r="Z1816" t="s">
        <v>1569</v>
      </c>
      <c r="AA1816" s="313"/>
      <c r="AB1816">
        <v>4057</v>
      </c>
      <c r="AC1816" t="s">
        <v>2894</v>
      </c>
      <c r="AD1816" s="313" t="s">
        <v>5648</v>
      </c>
    </row>
    <row r="1817" spans="2:30">
      <c r="B1817" s="26"/>
      <c r="C1817" s="260" t="s">
        <v>1573</v>
      </c>
      <c r="D1817" s="260" t="s">
        <v>306</v>
      </c>
      <c r="E1817" s="313">
        <v>3.375</v>
      </c>
      <c r="F1817" s="313">
        <v>2</v>
      </c>
      <c r="G1817" s="313">
        <v>1.4375</v>
      </c>
      <c r="H1817" s="313">
        <v>6.25</v>
      </c>
      <c r="I1817" s="313">
        <v>4.875</v>
      </c>
      <c r="J1817" s="41" t="s">
        <v>302</v>
      </c>
      <c r="K1817" s="313">
        <v>7.25</v>
      </c>
      <c r="L1817" s="313">
        <v>10.75</v>
      </c>
      <c r="M1817" s="313">
        <v>2</v>
      </c>
      <c r="N1817" s="313">
        <v>4057</v>
      </c>
      <c r="O1817" s="41" t="s">
        <v>1569</v>
      </c>
      <c r="P1817"/>
      <c r="Q1817" s="41"/>
      <c r="R1817" s="313"/>
      <c r="S1817" s="63" t="s">
        <v>307</v>
      </c>
      <c r="T1817" s="303" t="s">
        <v>307</v>
      </c>
      <c r="U1817"/>
      <c r="V1817"/>
      <c r="W1817"/>
      <c r="X1817"/>
      <c r="Y1817" s="275" t="s">
        <v>1569</v>
      </c>
      <c r="Z1817" t="s">
        <v>1569</v>
      </c>
      <c r="AA1817" s="313"/>
      <c r="AB1817">
        <v>4057</v>
      </c>
      <c r="AC1817" t="s">
        <v>2894</v>
      </c>
      <c r="AD1817" s="313" t="s">
        <v>5648</v>
      </c>
    </row>
    <row r="1818" spans="2:30">
      <c r="B1818" s="26"/>
      <c r="C1818" s="259" t="s">
        <v>1575</v>
      </c>
      <c r="D1818" s="259" t="s">
        <v>301</v>
      </c>
      <c r="E1818" s="313">
        <v>3.4375</v>
      </c>
      <c r="F1818" s="313">
        <v>2.5</v>
      </c>
      <c r="G1818" s="313">
        <v>1.375</v>
      </c>
      <c r="H1818" s="313">
        <v>6.1875</v>
      </c>
      <c r="I1818" s="313">
        <v>5.25</v>
      </c>
      <c r="J1818" s="47" t="s">
        <v>302</v>
      </c>
      <c r="K1818" s="313">
        <v>7.1875</v>
      </c>
      <c r="L1818" s="313">
        <v>11.5</v>
      </c>
      <c r="M1818" s="313">
        <v>2</v>
      </c>
      <c r="N1818" s="313">
        <v>4058</v>
      </c>
      <c r="O1818" s="47" t="s">
        <v>1574</v>
      </c>
      <c r="P1818"/>
      <c r="Q1818" s="47"/>
      <c r="R1818" s="313"/>
      <c r="S1818" s="64" t="s">
        <v>1169</v>
      </c>
      <c r="T1818" s="302" t="s">
        <v>1576</v>
      </c>
      <c r="U1818"/>
      <c r="V1818"/>
      <c r="W1818"/>
      <c r="X1818"/>
      <c r="Y1818" s="275" t="s">
        <v>1574</v>
      </c>
      <c r="Z1818" t="s">
        <v>1574</v>
      </c>
      <c r="AA1818" s="313"/>
      <c r="AD1818" s="313"/>
    </row>
    <row r="1819" spans="2:30">
      <c r="B1819" s="26"/>
      <c r="C1819" s="260" t="s">
        <v>1577</v>
      </c>
      <c r="D1819" s="260" t="s">
        <v>306</v>
      </c>
      <c r="E1819" s="313">
        <v>3.4375</v>
      </c>
      <c r="F1819" s="313">
        <v>2.5</v>
      </c>
      <c r="G1819" s="313">
        <v>1.375</v>
      </c>
      <c r="H1819" s="313">
        <v>6.1875</v>
      </c>
      <c r="I1819" s="313">
        <v>5.25</v>
      </c>
      <c r="J1819" s="41" t="s">
        <v>302</v>
      </c>
      <c r="K1819" s="313">
        <v>7.1875</v>
      </c>
      <c r="L1819" s="313">
        <v>11.5</v>
      </c>
      <c r="M1819" s="313">
        <v>2</v>
      </c>
      <c r="N1819" s="313">
        <v>4058</v>
      </c>
      <c r="O1819" s="41" t="s">
        <v>1574</v>
      </c>
      <c r="P1819"/>
      <c r="Q1819" s="41"/>
      <c r="R1819" s="313"/>
      <c r="S1819" s="63" t="s">
        <v>307</v>
      </c>
      <c r="T1819" s="303" t="s">
        <v>307</v>
      </c>
      <c r="U1819"/>
      <c r="V1819"/>
      <c r="W1819"/>
      <c r="X1819"/>
      <c r="Y1819" s="275" t="s">
        <v>1574</v>
      </c>
      <c r="Z1819" t="s">
        <v>1574</v>
      </c>
      <c r="AA1819" s="313"/>
      <c r="AD1819" s="313"/>
    </row>
    <row r="1820" spans="2:30">
      <c r="B1820" s="26"/>
      <c r="C1820" s="259" t="s">
        <v>1579</v>
      </c>
      <c r="D1820" s="259" t="s">
        <v>301</v>
      </c>
      <c r="E1820" s="313">
        <v>3.375</v>
      </c>
      <c r="F1820" s="313">
        <v>3.375</v>
      </c>
      <c r="G1820" s="313">
        <v>1.375</v>
      </c>
      <c r="H1820" s="313">
        <v>6.125</v>
      </c>
      <c r="I1820" s="313">
        <v>6.125</v>
      </c>
      <c r="J1820" s="47" t="s">
        <v>302</v>
      </c>
      <c r="K1820" s="313">
        <v>7.125</v>
      </c>
      <c r="L1820" s="313">
        <v>7.125</v>
      </c>
      <c r="M1820" s="313">
        <v>1</v>
      </c>
      <c r="N1820" s="313">
        <v>4059</v>
      </c>
      <c r="O1820" s="47" t="s">
        <v>1578</v>
      </c>
      <c r="P1820"/>
      <c r="Q1820" s="47"/>
      <c r="R1820" s="313"/>
      <c r="S1820" s="64" t="s">
        <v>1169</v>
      </c>
      <c r="T1820" s="302" t="s">
        <v>1580</v>
      </c>
      <c r="U1820"/>
      <c r="V1820"/>
      <c r="W1820"/>
      <c r="X1820"/>
      <c r="Y1820" s="275" t="s">
        <v>1578</v>
      </c>
      <c r="Z1820" t="s">
        <v>1578</v>
      </c>
      <c r="AA1820" s="313"/>
      <c r="AD1820" s="313"/>
    </row>
    <row r="1821" spans="2:30">
      <c r="B1821" s="26"/>
      <c r="C1821" s="260" t="s">
        <v>1581</v>
      </c>
      <c r="D1821" s="260" t="s">
        <v>306</v>
      </c>
      <c r="E1821" s="313">
        <v>3.375</v>
      </c>
      <c r="F1821" s="313">
        <v>3.375</v>
      </c>
      <c r="G1821" s="313">
        <v>1.375</v>
      </c>
      <c r="H1821" s="313">
        <v>6.125</v>
      </c>
      <c r="I1821" s="313">
        <v>6.125</v>
      </c>
      <c r="J1821" s="41" t="s">
        <v>302</v>
      </c>
      <c r="K1821" s="313">
        <v>7.125</v>
      </c>
      <c r="L1821" s="313">
        <v>7.125</v>
      </c>
      <c r="M1821" s="313">
        <v>1</v>
      </c>
      <c r="N1821" s="313">
        <v>4059</v>
      </c>
      <c r="O1821" s="41" t="s">
        <v>1578</v>
      </c>
      <c r="P1821"/>
      <c r="Q1821" s="41"/>
      <c r="R1821" s="313"/>
      <c r="S1821" s="63" t="s">
        <v>307</v>
      </c>
      <c r="T1821" s="303" t="s">
        <v>307</v>
      </c>
      <c r="U1821"/>
      <c r="V1821"/>
      <c r="W1821"/>
      <c r="X1821"/>
      <c r="Y1821" s="275" t="s">
        <v>1578</v>
      </c>
      <c r="Z1821" t="s">
        <v>1578</v>
      </c>
      <c r="AA1821" s="313"/>
      <c r="AD1821" s="313"/>
    </row>
    <row r="1822" spans="2:30">
      <c r="B1822" s="26"/>
      <c r="C1822" s="259" t="s">
        <v>1583</v>
      </c>
      <c r="D1822" s="259" t="s">
        <v>301</v>
      </c>
      <c r="E1822" s="313">
        <v>3.9375</v>
      </c>
      <c r="F1822" s="313">
        <v>2.625</v>
      </c>
      <c r="G1822" s="313">
        <v>1.1875</v>
      </c>
      <c r="H1822" s="313">
        <v>6.3125</v>
      </c>
      <c r="I1822" s="313">
        <v>5</v>
      </c>
      <c r="J1822" s="47" t="s">
        <v>302</v>
      </c>
      <c r="K1822" s="313">
        <v>7.3125</v>
      </c>
      <c r="L1822" s="313">
        <v>11</v>
      </c>
      <c r="M1822" s="313">
        <v>2</v>
      </c>
      <c r="N1822" s="313">
        <v>4060</v>
      </c>
      <c r="O1822" s="47" t="s">
        <v>1582</v>
      </c>
      <c r="P1822"/>
      <c r="Q1822" s="47"/>
      <c r="R1822" s="313"/>
      <c r="S1822" s="64" t="s">
        <v>1169</v>
      </c>
      <c r="T1822" s="302" t="s">
        <v>1584</v>
      </c>
      <c r="U1822"/>
      <c r="V1822"/>
      <c r="W1822"/>
      <c r="X1822"/>
      <c r="Y1822" s="275" t="s">
        <v>1582</v>
      </c>
      <c r="Z1822" t="s">
        <v>1582</v>
      </c>
      <c r="AA1822" s="313"/>
      <c r="AD1822" s="313"/>
    </row>
    <row r="1823" spans="2:30">
      <c r="B1823" s="26"/>
      <c r="C1823" s="260" t="s">
        <v>1585</v>
      </c>
      <c r="D1823" s="260" t="s">
        <v>306</v>
      </c>
      <c r="E1823" s="313">
        <v>3.9375</v>
      </c>
      <c r="F1823" s="313">
        <v>2.625</v>
      </c>
      <c r="G1823" s="313">
        <v>1.1875</v>
      </c>
      <c r="H1823" s="313">
        <v>6.3125</v>
      </c>
      <c r="I1823" s="313">
        <v>5</v>
      </c>
      <c r="J1823" s="41" t="s">
        <v>302</v>
      </c>
      <c r="K1823" s="313">
        <v>7.3125</v>
      </c>
      <c r="L1823" s="313">
        <v>11</v>
      </c>
      <c r="M1823" s="313">
        <v>2</v>
      </c>
      <c r="N1823" s="313">
        <v>4060</v>
      </c>
      <c r="O1823" s="41" t="s">
        <v>1582</v>
      </c>
      <c r="P1823"/>
      <c r="Q1823" s="41"/>
      <c r="R1823" s="313"/>
      <c r="S1823" s="63" t="s">
        <v>307</v>
      </c>
      <c r="T1823" s="303" t="s">
        <v>307</v>
      </c>
      <c r="U1823"/>
      <c r="V1823"/>
      <c r="W1823"/>
      <c r="X1823"/>
      <c r="Y1823" s="275" t="s">
        <v>1582</v>
      </c>
      <c r="Z1823" t="s">
        <v>1582</v>
      </c>
      <c r="AA1823" s="313"/>
      <c r="AD1823" s="313"/>
    </row>
    <row r="1824" spans="2:30">
      <c r="B1824" s="26"/>
      <c r="C1824" s="259" t="s">
        <v>1587</v>
      </c>
      <c r="D1824" s="259" t="s">
        <v>301</v>
      </c>
      <c r="E1824" s="313">
        <v>3.375</v>
      </c>
      <c r="F1824" s="313">
        <v>2.125</v>
      </c>
      <c r="G1824" s="313">
        <v>0.9375</v>
      </c>
      <c r="H1824" s="313">
        <v>5.25</v>
      </c>
      <c r="I1824" s="313">
        <v>4</v>
      </c>
      <c r="J1824" s="47" t="s">
        <v>302</v>
      </c>
      <c r="K1824" s="313">
        <v>11.5</v>
      </c>
      <c r="L1824" s="313">
        <v>9</v>
      </c>
      <c r="M1824" s="313">
        <v>4</v>
      </c>
      <c r="N1824" s="313">
        <v>4061</v>
      </c>
      <c r="O1824" s="47" t="s">
        <v>1586</v>
      </c>
      <c r="P1824"/>
      <c r="Q1824" s="47"/>
      <c r="R1824" s="313"/>
      <c r="S1824" s="64" t="s">
        <v>1169</v>
      </c>
      <c r="T1824" s="302" t="s">
        <v>1588</v>
      </c>
      <c r="U1824"/>
      <c r="V1824"/>
      <c r="W1824"/>
      <c r="X1824"/>
      <c r="Y1824" s="275" t="s">
        <v>1586</v>
      </c>
      <c r="Z1824" t="s">
        <v>1586</v>
      </c>
      <c r="AA1824" s="313"/>
      <c r="AD1824" s="313"/>
    </row>
    <row r="1825" spans="2:30">
      <c r="B1825" s="26"/>
      <c r="C1825" s="260" t="s">
        <v>1589</v>
      </c>
      <c r="D1825" s="260" t="s">
        <v>306</v>
      </c>
      <c r="E1825" s="313">
        <v>3.375</v>
      </c>
      <c r="F1825" s="313">
        <v>2.125</v>
      </c>
      <c r="G1825" s="313">
        <v>0.9375</v>
      </c>
      <c r="H1825" s="313">
        <v>5.25</v>
      </c>
      <c r="I1825" s="313">
        <v>4</v>
      </c>
      <c r="J1825" s="41" t="s">
        <v>302</v>
      </c>
      <c r="K1825" s="313">
        <v>11.5</v>
      </c>
      <c r="L1825" s="313">
        <v>9</v>
      </c>
      <c r="M1825" s="313">
        <v>4</v>
      </c>
      <c r="N1825" s="313">
        <v>4061</v>
      </c>
      <c r="O1825" s="41" t="s">
        <v>1586</v>
      </c>
      <c r="P1825"/>
      <c r="Q1825" s="41"/>
      <c r="R1825" s="313"/>
      <c r="S1825" s="63" t="s">
        <v>307</v>
      </c>
      <c r="T1825" s="303" t="s">
        <v>307</v>
      </c>
      <c r="U1825"/>
      <c r="V1825"/>
      <c r="W1825"/>
      <c r="X1825"/>
      <c r="Y1825" s="275" t="s">
        <v>1586</v>
      </c>
      <c r="Z1825" t="s">
        <v>1586</v>
      </c>
      <c r="AA1825" s="313"/>
      <c r="AD1825" s="313"/>
    </row>
    <row r="1826" spans="2:30">
      <c r="B1826" s="26"/>
      <c r="C1826" s="259" t="s">
        <v>1590</v>
      </c>
      <c r="D1826" s="259" t="s">
        <v>301</v>
      </c>
      <c r="E1826" s="313">
        <v>3.875</v>
      </c>
      <c r="F1826" s="313">
        <v>2.875</v>
      </c>
      <c r="G1826" s="313">
        <v>0.4375</v>
      </c>
      <c r="H1826" s="313">
        <v>4.75</v>
      </c>
      <c r="I1826" s="313">
        <v>3.75</v>
      </c>
      <c r="J1826" s="47" t="s">
        <v>302</v>
      </c>
      <c r="K1826" s="313">
        <v>10.5</v>
      </c>
      <c r="L1826" s="313">
        <v>8.5</v>
      </c>
      <c r="M1826" s="313">
        <v>4</v>
      </c>
      <c r="N1826" s="313">
        <v>4062</v>
      </c>
      <c r="O1826" s="47"/>
      <c r="P1826"/>
      <c r="Q1826" s="47"/>
      <c r="R1826" s="313"/>
      <c r="S1826" s="64" t="s">
        <v>1169</v>
      </c>
      <c r="T1826" s="302" t="s">
        <v>1591</v>
      </c>
      <c r="U1826"/>
      <c r="V1826"/>
      <c r="W1826"/>
      <c r="X1826"/>
      <c r="Y1826" s="275"/>
      <c r="AA1826" s="313"/>
      <c r="AD1826" s="313"/>
    </row>
    <row r="1827" spans="2:30">
      <c r="B1827" s="26"/>
      <c r="C1827" s="260" t="s">
        <v>1592</v>
      </c>
      <c r="D1827" s="260" t="s">
        <v>306</v>
      </c>
      <c r="E1827" s="313">
        <v>3.875</v>
      </c>
      <c r="F1827" s="313">
        <v>2.875</v>
      </c>
      <c r="G1827" s="313">
        <v>0.4375</v>
      </c>
      <c r="H1827" s="313">
        <v>4.75</v>
      </c>
      <c r="I1827" s="313">
        <v>3.75</v>
      </c>
      <c r="J1827" s="41" t="s">
        <v>302</v>
      </c>
      <c r="K1827" s="313">
        <v>10.5</v>
      </c>
      <c r="L1827" s="313">
        <v>8.5</v>
      </c>
      <c r="M1827" s="313">
        <v>4</v>
      </c>
      <c r="N1827" s="313">
        <v>4062</v>
      </c>
      <c r="O1827" s="41"/>
      <c r="P1827"/>
      <c r="Q1827" s="41"/>
      <c r="R1827" s="313"/>
      <c r="S1827" s="63" t="s">
        <v>307</v>
      </c>
      <c r="T1827" s="303" t="s">
        <v>307</v>
      </c>
      <c r="U1827"/>
      <c r="V1827"/>
      <c r="W1827"/>
      <c r="X1827"/>
      <c r="Y1827" s="275"/>
      <c r="AA1827" s="313"/>
      <c r="AD1827" s="313"/>
    </row>
    <row r="1828" spans="2:30">
      <c r="B1828" s="26"/>
      <c r="C1828" s="259" t="s">
        <v>1593</v>
      </c>
      <c r="D1828" s="259" t="s">
        <v>301</v>
      </c>
      <c r="E1828" s="313">
        <v>3.875</v>
      </c>
      <c r="F1828" s="313">
        <v>2.875</v>
      </c>
      <c r="G1828" s="313">
        <v>0.75</v>
      </c>
      <c r="H1828" s="313">
        <v>5.375</v>
      </c>
      <c r="I1828" s="313">
        <v>4.375</v>
      </c>
      <c r="J1828" s="47" t="s">
        <v>302</v>
      </c>
      <c r="K1828" s="313">
        <v>11.75</v>
      </c>
      <c r="L1828" s="313">
        <v>9.75</v>
      </c>
      <c r="M1828" s="313">
        <v>4</v>
      </c>
      <c r="N1828" s="313">
        <v>4063</v>
      </c>
      <c r="O1828" s="47"/>
      <c r="P1828"/>
      <c r="Q1828" s="47"/>
      <c r="R1828" s="313"/>
      <c r="S1828" s="64" t="s">
        <v>1169</v>
      </c>
      <c r="T1828" s="302" t="s">
        <v>1594</v>
      </c>
      <c r="U1828"/>
      <c r="V1828"/>
      <c r="W1828"/>
      <c r="X1828"/>
      <c r="Y1828" s="275"/>
      <c r="AA1828" s="313"/>
      <c r="AD1828" s="313"/>
    </row>
    <row r="1829" spans="2:30">
      <c r="B1829" s="26"/>
      <c r="C1829" s="260" t="s">
        <v>1595</v>
      </c>
      <c r="D1829" s="260" t="s">
        <v>306</v>
      </c>
      <c r="E1829" s="313">
        <v>3.875</v>
      </c>
      <c r="F1829" s="313">
        <v>2.875</v>
      </c>
      <c r="G1829" s="313">
        <v>0.75</v>
      </c>
      <c r="H1829" s="313">
        <v>5.375</v>
      </c>
      <c r="I1829" s="313">
        <v>4.375</v>
      </c>
      <c r="J1829" s="41" t="s">
        <v>302</v>
      </c>
      <c r="K1829" s="313">
        <v>11.75</v>
      </c>
      <c r="L1829" s="313">
        <v>9.75</v>
      </c>
      <c r="M1829" s="313">
        <v>4</v>
      </c>
      <c r="N1829" s="313">
        <v>4063</v>
      </c>
      <c r="O1829" s="41"/>
      <c r="P1829"/>
      <c r="Q1829" s="41"/>
      <c r="R1829" s="313"/>
      <c r="S1829" s="63" t="s">
        <v>307</v>
      </c>
      <c r="T1829" s="303" t="s">
        <v>307</v>
      </c>
      <c r="U1829"/>
      <c r="V1829"/>
      <c r="W1829"/>
      <c r="X1829"/>
      <c r="Y1829" s="275"/>
      <c r="AA1829" s="313"/>
      <c r="AD1829" s="313"/>
    </row>
    <row r="1830" spans="2:30">
      <c r="B1830" s="26"/>
      <c r="C1830" s="259" t="s">
        <v>1597</v>
      </c>
      <c r="D1830" s="259" t="s">
        <v>301</v>
      </c>
      <c r="E1830" s="313">
        <v>4.3125</v>
      </c>
      <c r="F1830" s="313">
        <v>3.75</v>
      </c>
      <c r="G1830" s="313">
        <v>0.65625</v>
      </c>
      <c r="H1830" s="313">
        <v>5.625</v>
      </c>
      <c r="I1830" s="313">
        <v>5.0625</v>
      </c>
      <c r="J1830" s="47" t="s">
        <v>302</v>
      </c>
      <c r="K1830" s="313">
        <v>6.625</v>
      </c>
      <c r="L1830" s="313">
        <v>11.125</v>
      </c>
      <c r="M1830" s="313">
        <v>2</v>
      </c>
      <c r="N1830" s="313">
        <v>4064</v>
      </c>
      <c r="O1830" s="47" t="s">
        <v>1596</v>
      </c>
      <c r="P1830"/>
      <c r="Q1830" s="47"/>
      <c r="R1830" s="313"/>
      <c r="S1830" s="64" t="s">
        <v>1169</v>
      </c>
      <c r="T1830" s="302" t="s">
        <v>1600</v>
      </c>
      <c r="U1830"/>
      <c r="V1830"/>
      <c r="W1830"/>
      <c r="X1830"/>
      <c r="Y1830" s="275" t="s">
        <v>1596</v>
      </c>
      <c r="Z1830" t="s">
        <v>1596</v>
      </c>
      <c r="AA1830" s="313"/>
      <c r="AD1830" s="313"/>
    </row>
    <row r="1831" spans="2:30">
      <c r="B1831" s="26"/>
      <c r="C1831" s="260" t="s">
        <v>1601</v>
      </c>
      <c r="D1831" s="260" t="s">
        <v>306</v>
      </c>
      <c r="E1831" s="313">
        <v>4.3125</v>
      </c>
      <c r="F1831" s="313">
        <v>3.75</v>
      </c>
      <c r="G1831" s="313">
        <v>0.65625</v>
      </c>
      <c r="H1831" s="313">
        <v>5.625</v>
      </c>
      <c r="I1831" s="313">
        <v>5.0625</v>
      </c>
      <c r="J1831" s="41" t="s">
        <v>302</v>
      </c>
      <c r="K1831" s="313">
        <v>6.625</v>
      </c>
      <c r="L1831" s="313">
        <v>11.125</v>
      </c>
      <c r="M1831" s="313">
        <v>2</v>
      </c>
      <c r="N1831" s="313">
        <v>4064</v>
      </c>
      <c r="O1831" s="41" t="s">
        <v>1596</v>
      </c>
      <c r="P1831"/>
      <c r="Q1831" s="41"/>
      <c r="R1831" s="313"/>
      <c r="S1831" s="63" t="s">
        <v>307</v>
      </c>
      <c r="T1831" s="303" t="s">
        <v>307</v>
      </c>
      <c r="U1831"/>
      <c r="V1831"/>
      <c r="W1831"/>
      <c r="X1831"/>
      <c r="Y1831" s="275" t="s">
        <v>1596</v>
      </c>
      <c r="Z1831" t="s">
        <v>1596</v>
      </c>
      <c r="AA1831" s="313"/>
      <c r="AD1831" s="313"/>
    </row>
    <row r="1832" spans="2:30">
      <c r="B1832" s="26"/>
      <c r="C1832" s="259" t="s">
        <v>1603</v>
      </c>
      <c r="D1832" s="259" t="s">
        <v>301</v>
      </c>
      <c r="E1832" s="313">
        <v>4.3125</v>
      </c>
      <c r="F1832" s="313">
        <v>3.75</v>
      </c>
      <c r="G1832" s="313">
        <v>1.40625</v>
      </c>
      <c r="H1832" s="313">
        <v>7.125</v>
      </c>
      <c r="I1832" s="313">
        <v>6.5625</v>
      </c>
      <c r="J1832" s="47" t="s">
        <v>302</v>
      </c>
      <c r="K1832" s="313">
        <v>8.125</v>
      </c>
      <c r="L1832" s="313">
        <v>7.5625</v>
      </c>
      <c r="M1832" s="313">
        <v>1</v>
      </c>
      <c r="N1832" s="313">
        <v>4065</v>
      </c>
      <c r="O1832" s="47" t="s">
        <v>1602</v>
      </c>
      <c r="P1832"/>
      <c r="Q1832" s="47"/>
      <c r="R1832" s="313"/>
      <c r="S1832" s="64" t="s">
        <v>1169</v>
      </c>
      <c r="T1832" s="302" t="s">
        <v>1604</v>
      </c>
      <c r="U1832"/>
      <c r="V1832"/>
      <c r="W1832"/>
      <c r="X1832"/>
      <c r="Y1832" s="275" t="s">
        <v>1602</v>
      </c>
      <c r="Z1832" t="s">
        <v>1602</v>
      </c>
      <c r="AA1832" s="313"/>
      <c r="AD1832" s="313"/>
    </row>
    <row r="1833" spans="2:30">
      <c r="B1833" s="26"/>
      <c r="C1833" s="260" t="s">
        <v>1605</v>
      </c>
      <c r="D1833" s="260" t="s">
        <v>306</v>
      </c>
      <c r="E1833" s="313">
        <v>4.3125</v>
      </c>
      <c r="F1833" s="313">
        <v>3.75</v>
      </c>
      <c r="G1833" s="313">
        <v>1.40625</v>
      </c>
      <c r="H1833" s="313">
        <v>7.125</v>
      </c>
      <c r="I1833" s="313">
        <v>6.5625</v>
      </c>
      <c r="J1833" s="41" t="s">
        <v>302</v>
      </c>
      <c r="K1833" s="313">
        <v>8.125</v>
      </c>
      <c r="L1833" s="313">
        <v>7.5625</v>
      </c>
      <c r="M1833" s="313">
        <v>1</v>
      </c>
      <c r="N1833" s="313">
        <v>4065</v>
      </c>
      <c r="O1833" s="41" t="s">
        <v>1602</v>
      </c>
      <c r="P1833"/>
      <c r="Q1833" s="41"/>
      <c r="R1833" s="313"/>
      <c r="S1833" s="63" t="s">
        <v>307</v>
      </c>
      <c r="T1833" s="303" t="s">
        <v>307</v>
      </c>
      <c r="U1833"/>
      <c r="V1833"/>
      <c r="W1833"/>
      <c r="X1833"/>
      <c r="Y1833" s="275" t="s">
        <v>1602</v>
      </c>
      <c r="Z1833" t="s">
        <v>1602</v>
      </c>
      <c r="AA1833" s="313"/>
      <c r="AD1833" s="313"/>
    </row>
    <row r="1834" spans="2:30">
      <c r="B1834" s="26"/>
      <c r="C1834" s="259" t="s">
        <v>1606</v>
      </c>
      <c r="D1834" s="259" t="s">
        <v>301</v>
      </c>
      <c r="E1834" s="313">
        <v>4.625</v>
      </c>
      <c r="F1834" s="313">
        <v>3.875</v>
      </c>
      <c r="G1834" s="313">
        <v>1.25</v>
      </c>
      <c r="H1834" s="313">
        <v>7.125</v>
      </c>
      <c r="I1834" s="313">
        <v>6.375</v>
      </c>
      <c r="J1834" s="47" t="s">
        <v>302</v>
      </c>
      <c r="K1834" s="313">
        <v>8.125</v>
      </c>
      <c r="L1834" s="313">
        <v>7.375</v>
      </c>
      <c r="M1834" s="313">
        <v>1</v>
      </c>
      <c r="N1834" s="313">
        <v>4066</v>
      </c>
      <c r="O1834" s="47"/>
      <c r="P1834"/>
      <c r="Q1834" s="47"/>
      <c r="R1834" s="313"/>
      <c r="S1834" s="64" t="s">
        <v>1169</v>
      </c>
      <c r="T1834" s="302" t="s">
        <v>1607</v>
      </c>
      <c r="U1834"/>
      <c r="V1834"/>
      <c r="W1834"/>
      <c r="X1834"/>
      <c r="Y1834" s="275"/>
      <c r="AA1834" s="313"/>
      <c r="AD1834" s="313"/>
    </row>
    <row r="1835" spans="2:30">
      <c r="B1835" s="26"/>
      <c r="C1835" s="260" t="s">
        <v>1608</v>
      </c>
      <c r="D1835" s="260" t="s">
        <v>306</v>
      </c>
      <c r="E1835" s="313">
        <v>4.625</v>
      </c>
      <c r="F1835" s="313">
        <v>3.875</v>
      </c>
      <c r="G1835" s="313">
        <v>1.25</v>
      </c>
      <c r="H1835" s="313">
        <v>7.125</v>
      </c>
      <c r="I1835" s="313">
        <v>6.375</v>
      </c>
      <c r="J1835" s="41" t="s">
        <v>302</v>
      </c>
      <c r="K1835" s="313">
        <v>8.125</v>
      </c>
      <c r="L1835" s="313">
        <v>7.375</v>
      </c>
      <c r="M1835" s="313">
        <v>1</v>
      </c>
      <c r="N1835" s="313">
        <v>4066</v>
      </c>
      <c r="O1835" s="41"/>
      <c r="P1835"/>
      <c r="Q1835" s="41"/>
      <c r="R1835" s="313"/>
      <c r="S1835" s="63" t="s">
        <v>307</v>
      </c>
      <c r="T1835" s="303" t="s">
        <v>307</v>
      </c>
      <c r="U1835"/>
      <c r="V1835"/>
      <c r="W1835"/>
      <c r="X1835"/>
      <c r="Y1835" s="275"/>
      <c r="AA1835" s="313"/>
      <c r="AD1835" s="313"/>
    </row>
    <row r="1836" spans="2:30">
      <c r="B1836" s="26"/>
      <c r="C1836" s="259" t="s">
        <v>1609</v>
      </c>
      <c r="D1836" s="259" t="s">
        <v>301</v>
      </c>
      <c r="E1836" s="313">
        <v>5.25</v>
      </c>
      <c r="F1836" s="313">
        <v>4</v>
      </c>
      <c r="G1836" s="313">
        <v>0.875</v>
      </c>
      <c r="H1836" s="313">
        <v>7</v>
      </c>
      <c r="I1836" s="313">
        <v>5.75</v>
      </c>
      <c r="J1836" s="47" t="s">
        <v>302</v>
      </c>
      <c r="K1836" s="313">
        <v>8</v>
      </c>
      <c r="L1836" s="313">
        <v>6.75</v>
      </c>
      <c r="M1836" s="313">
        <v>1</v>
      </c>
      <c r="N1836" s="313">
        <v>4067</v>
      </c>
      <c r="O1836" s="47"/>
      <c r="P1836"/>
      <c r="Q1836" s="47"/>
      <c r="R1836" s="313"/>
      <c r="S1836" s="64" t="s">
        <v>1169</v>
      </c>
      <c r="T1836" s="302" t="s">
        <v>1610</v>
      </c>
      <c r="U1836"/>
      <c r="V1836"/>
      <c r="W1836"/>
      <c r="X1836"/>
      <c r="Y1836" s="275"/>
      <c r="AA1836" s="313"/>
      <c r="AD1836" s="313"/>
    </row>
    <row r="1837" spans="2:30">
      <c r="B1837" s="26"/>
      <c r="C1837" s="260" t="s">
        <v>1611</v>
      </c>
      <c r="D1837" s="260" t="s">
        <v>306</v>
      </c>
      <c r="E1837" s="313">
        <v>5.25</v>
      </c>
      <c r="F1837" s="313">
        <v>4</v>
      </c>
      <c r="G1837" s="313">
        <v>0.875</v>
      </c>
      <c r="H1837" s="313">
        <v>7</v>
      </c>
      <c r="I1837" s="313">
        <v>5.75</v>
      </c>
      <c r="J1837" s="41" t="s">
        <v>302</v>
      </c>
      <c r="K1837" s="313">
        <v>8</v>
      </c>
      <c r="L1837" s="313">
        <v>6.75</v>
      </c>
      <c r="M1837" s="313">
        <v>1</v>
      </c>
      <c r="N1837" s="313">
        <v>4067</v>
      </c>
      <c r="O1837" s="41"/>
      <c r="P1837"/>
      <c r="Q1837" s="41"/>
      <c r="R1837" s="313"/>
      <c r="S1837" s="63" t="s">
        <v>307</v>
      </c>
      <c r="T1837" s="303" t="s">
        <v>307</v>
      </c>
      <c r="U1837"/>
      <c r="V1837"/>
      <c r="W1837"/>
      <c r="X1837"/>
      <c r="Y1837" s="275"/>
      <c r="AA1837" s="313"/>
      <c r="AD1837" s="313"/>
    </row>
    <row r="1838" spans="2:30">
      <c r="B1838" s="26"/>
      <c r="C1838" s="259" t="s">
        <v>1612</v>
      </c>
      <c r="D1838" s="259" t="s">
        <v>301</v>
      </c>
      <c r="E1838" s="313">
        <v>5.5</v>
      </c>
      <c r="F1838" s="313">
        <v>3.75</v>
      </c>
      <c r="G1838" s="313">
        <v>0.75</v>
      </c>
      <c r="H1838" s="313">
        <v>7</v>
      </c>
      <c r="I1838" s="313">
        <v>5.25</v>
      </c>
      <c r="J1838" s="47" t="s">
        <v>302</v>
      </c>
      <c r="K1838" s="313">
        <v>8</v>
      </c>
      <c r="L1838" s="313">
        <v>6.25</v>
      </c>
      <c r="M1838" s="313">
        <v>1</v>
      </c>
      <c r="N1838" s="313">
        <v>4068</v>
      </c>
      <c r="O1838" s="47"/>
      <c r="P1838"/>
      <c r="Q1838" s="47"/>
      <c r="R1838" s="313"/>
      <c r="S1838" s="64" t="s">
        <v>1169</v>
      </c>
      <c r="T1838" s="302" t="s">
        <v>1613</v>
      </c>
      <c r="U1838"/>
      <c r="V1838"/>
      <c r="W1838"/>
      <c r="X1838"/>
      <c r="Y1838" s="275"/>
      <c r="AA1838" s="313"/>
      <c r="AD1838" s="313"/>
    </row>
    <row r="1839" spans="2:30">
      <c r="B1839" s="26"/>
      <c r="C1839" s="260" t="s">
        <v>1614</v>
      </c>
      <c r="D1839" s="260" t="s">
        <v>306</v>
      </c>
      <c r="E1839" s="313">
        <v>5.5</v>
      </c>
      <c r="F1839" s="313">
        <v>3.75</v>
      </c>
      <c r="G1839" s="313">
        <v>0.75</v>
      </c>
      <c r="H1839" s="313">
        <v>7</v>
      </c>
      <c r="I1839" s="313">
        <v>5.25</v>
      </c>
      <c r="J1839" s="41" t="s">
        <v>302</v>
      </c>
      <c r="K1839" s="313">
        <v>8</v>
      </c>
      <c r="L1839" s="313">
        <v>6.25</v>
      </c>
      <c r="M1839" s="313">
        <v>1</v>
      </c>
      <c r="N1839" s="313">
        <v>4068</v>
      </c>
      <c r="O1839" s="41"/>
      <c r="P1839"/>
      <c r="Q1839" s="41"/>
      <c r="R1839" s="313"/>
      <c r="S1839" s="63" t="s">
        <v>307</v>
      </c>
      <c r="T1839" s="303" t="s">
        <v>307</v>
      </c>
      <c r="U1839"/>
      <c r="V1839"/>
      <c r="W1839"/>
      <c r="X1839"/>
      <c r="Y1839" s="275"/>
      <c r="AA1839" s="313"/>
      <c r="AD1839" s="313"/>
    </row>
    <row r="1840" spans="2:30">
      <c r="B1840" s="26"/>
      <c r="C1840" s="259" t="s">
        <v>1616</v>
      </c>
      <c r="D1840" s="259" t="s">
        <v>301</v>
      </c>
      <c r="E1840" s="313">
        <v>4.625</v>
      </c>
      <c r="F1840" s="313">
        <v>3.875</v>
      </c>
      <c r="G1840" s="313">
        <v>1</v>
      </c>
      <c r="H1840" s="313">
        <v>6.625</v>
      </c>
      <c r="I1840" s="313">
        <v>5.875</v>
      </c>
      <c r="J1840" s="47" t="s">
        <v>302</v>
      </c>
      <c r="K1840" s="313">
        <v>7.625</v>
      </c>
      <c r="L1840" s="313">
        <v>6.875</v>
      </c>
      <c r="M1840" s="313">
        <v>1</v>
      </c>
      <c r="N1840" s="313">
        <v>4069</v>
      </c>
      <c r="O1840" s="47" t="s">
        <v>1615</v>
      </c>
      <c r="P1840"/>
      <c r="Q1840" s="47"/>
      <c r="R1840" s="313"/>
      <c r="S1840" s="64" t="s">
        <v>1169</v>
      </c>
      <c r="T1840" s="302" t="s">
        <v>1617</v>
      </c>
      <c r="U1840"/>
      <c r="V1840"/>
      <c r="W1840"/>
      <c r="X1840"/>
      <c r="Y1840" s="275" t="s">
        <v>1615</v>
      </c>
      <c r="AA1840" s="313" t="s">
        <v>2812</v>
      </c>
      <c r="AD1840" s="313"/>
    </row>
    <row r="1841" spans="2:30">
      <c r="B1841" s="26"/>
      <c r="C1841" s="260" t="s">
        <v>1618</v>
      </c>
      <c r="D1841" s="260" t="s">
        <v>306</v>
      </c>
      <c r="E1841" s="313">
        <v>4.625</v>
      </c>
      <c r="F1841" s="313">
        <v>3.875</v>
      </c>
      <c r="G1841" s="313">
        <v>1</v>
      </c>
      <c r="H1841" s="313">
        <v>6.625</v>
      </c>
      <c r="I1841" s="313">
        <v>5.875</v>
      </c>
      <c r="J1841" s="41" t="s">
        <v>302</v>
      </c>
      <c r="K1841" s="313">
        <v>7.625</v>
      </c>
      <c r="L1841" s="313">
        <v>6.875</v>
      </c>
      <c r="M1841" s="313">
        <v>1</v>
      </c>
      <c r="N1841" s="313">
        <v>4069</v>
      </c>
      <c r="O1841" s="41" t="s">
        <v>1615</v>
      </c>
      <c r="P1841"/>
      <c r="Q1841" s="41"/>
      <c r="R1841" s="313"/>
      <c r="S1841" s="63" t="s">
        <v>307</v>
      </c>
      <c r="T1841" s="303" t="s">
        <v>307</v>
      </c>
      <c r="U1841"/>
      <c r="V1841"/>
      <c r="W1841"/>
      <c r="X1841"/>
      <c r="Y1841" s="275" t="s">
        <v>1615</v>
      </c>
      <c r="AA1841" s="313" t="s">
        <v>2812</v>
      </c>
      <c r="AD1841" s="313"/>
    </row>
    <row r="1842" spans="2:30">
      <c r="B1842" s="26"/>
      <c r="C1842" s="259" t="s">
        <v>1620</v>
      </c>
      <c r="D1842" s="259" t="s">
        <v>301</v>
      </c>
      <c r="E1842" s="313">
        <v>7</v>
      </c>
      <c r="F1842" s="313">
        <v>2.625</v>
      </c>
      <c r="G1842" s="313">
        <v>0.5625</v>
      </c>
      <c r="H1842" s="313">
        <v>8.125</v>
      </c>
      <c r="I1842" s="313">
        <v>3.75</v>
      </c>
      <c r="J1842" s="47" t="s">
        <v>302</v>
      </c>
      <c r="K1842" s="313">
        <v>9.125</v>
      </c>
      <c r="L1842" s="313">
        <v>8.5</v>
      </c>
      <c r="M1842" s="313">
        <v>2</v>
      </c>
      <c r="N1842" s="313">
        <v>4070</v>
      </c>
      <c r="O1842" s="47" t="s">
        <v>1619</v>
      </c>
      <c r="P1842"/>
      <c r="Q1842" s="47"/>
      <c r="R1842" s="313"/>
      <c r="S1842" s="64" t="s">
        <v>1169</v>
      </c>
      <c r="T1842" s="302" t="s">
        <v>1621</v>
      </c>
      <c r="U1842"/>
      <c r="V1842"/>
      <c r="W1842"/>
      <c r="X1842"/>
      <c r="Y1842" s="275" t="s">
        <v>1619</v>
      </c>
      <c r="Z1842" t="s">
        <v>1619</v>
      </c>
      <c r="AA1842" s="313"/>
      <c r="AD1842" s="313"/>
    </row>
    <row r="1843" spans="2:30">
      <c r="B1843" s="26"/>
      <c r="C1843" s="260" t="s">
        <v>1622</v>
      </c>
      <c r="D1843" s="260" t="s">
        <v>306</v>
      </c>
      <c r="E1843" s="313">
        <v>7</v>
      </c>
      <c r="F1843" s="313">
        <v>2.625</v>
      </c>
      <c r="G1843" s="313">
        <v>0.5625</v>
      </c>
      <c r="H1843" s="313">
        <v>8.125</v>
      </c>
      <c r="I1843" s="313">
        <v>3.75</v>
      </c>
      <c r="J1843" s="41" t="s">
        <v>302</v>
      </c>
      <c r="K1843" s="313">
        <v>9.125</v>
      </c>
      <c r="L1843" s="313">
        <v>8.5</v>
      </c>
      <c r="M1843" s="313">
        <v>2</v>
      </c>
      <c r="N1843" s="313">
        <v>4070</v>
      </c>
      <c r="O1843" s="41" t="s">
        <v>1619</v>
      </c>
      <c r="P1843"/>
      <c r="Q1843" s="41"/>
      <c r="R1843" s="313"/>
      <c r="S1843" s="63" t="s">
        <v>307</v>
      </c>
      <c r="T1843" s="303" t="s">
        <v>307</v>
      </c>
      <c r="U1843"/>
      <c r="V1843"/>
      <c r="W1843"/>
      <c r="X1843"/>
      <c r="Y1843" s="275" t="s">
        <v>1619</v>
      </c>
      <c r="Z1843" t="s">
        <v>1619</v>
      </c>
      <c r="AA1843" s="313"/>
      <c r="AD1843" s="313"/>
    </row>
    <row r="1844" spans="2:30">
      <c r="B1844" s="26"/>
      <c r="C1844" s="259" t="s">
        <v>1630</v>
      </c>
      <c r="D1844" s="259" t="s">
        <v>301</v>
      </c>
      <c r="E1844" s="313">
        <v>7.4375</v>
      </c>
      <c r="F1844" s="313">
        <v>2.34375</v>
      </c>
      <c r="G1844" s="313">
        <v>0.4375</v>
      </c>
      <c r="H1844" s="313">
        <v>8.3125</v>
      </c>
      <c r="I1844" s="313">
        <v>3.21875</v>
      </c>
      <c r="J1844" s="47" t="s">
        <v>302</v>
      </c>
      <c r="K1844" s="313">
        <v>9.3125</v>
      </c>
      <c r="L1844" s="313">
        <v>7.4375</v>
      </c>
      <c r="M1844" s="313">
        <v>2</v>
      </c>
      <c r="N1844" s="313">
        <v>4071</v>
      </c>
      <c r="O1844" s="47"/>
      <c r="P1844"/>
      <c r="Q1844" s="47"/>
      <c r="R1844" s="313"/>
      <c r="S1844" s="64" t="s">
        <v>1169</v>
      </c>
      <c r="T1844" s="302" t="s">
        <v>1631</v>
      </c>
      <c r="U1844"/>
      <c r="V1844"/>
      <c r="W1844"/>
      <c r="X1844"/>
      <c r="Y1844" s="275"/>
      <c r="AA1844" s="313"/>
      <c r="AD1844" s="313"/>
    </row>
    <row r="1845" spans="2:30">
      <c r="B1845" s="26"/>
      <c r="C1845" s="260" t="s">
        <v>1632</v>
      </c>
      <c r="D1845" s="260" t="s">
        <v>306</v>
      </c>
      <c r="E1845" s="313">
        <v>7.4375</v>
      </c>
      <c r="F1845" s="313">
        <v>2.34375</v>
      </c>
      <c r="G1845" s="313">
        <v>0.4375</v>
      </c>
      <c r="H1845" s="313">
        <v>8.3125</v>
      </c>
      <c r="I1845" s="313">
        <v>3.21875</v>
      </c>
      <c r="J1845" s="41" t="s">
        <v>302</v>
      </c>
      <c r="K1845" s="313">
        <v>9.3125</v>
      </c>
      <c r="L1845" s="313">
        <v>7.4375</v>
      </c>
      <c r="M1845" s="313">
        <v>2</v>
      </c>
      <c r="N1845" s="313">
        <v>4071</v>
      </c>
      <c r="O1845" s="41"/>
      <c r="P1845"/>
      <c r="Q1845" s="41"/>
      <c r="R1845" s="313"/>
      <c r="S1845" s="63" t="s">
        <v>307</v>
      </c>
      <c r="T1845" s="303" t="s">
        <v>307</v>
      </c>
      <c r="U1845"/>
      <c r="V1845"/>
      <c r="W1845"/>
      <c r="X1845"/>
      <c r="Y1845" s="275"/>
      <c r="AA1845" s="313"/>
      <c r="AD1845" s="313"/>
    </row>
    <row r="1846" spans="2:30">
      <c r="B1846" s="26"/>
      <c r="C1846" s="259" t="s">
        <v>1633</v>
      </c>
      <c r="D1846" s="259" t="s">
        <v>301</v>
      </c>
      <c r="E1846" s="313">
        <v>8</v>
      </c>
      <c r="F1846" s="313">
        <v>3</v>
      </c>
      <c r="G1846" s="313">
        <v>0.5</v>
      </c>
      <c r="H1846" s="313">
        <v>9</v>
      </c>
      <c r="I1846" s="313">
        <v>4</v>
      </c>
      <c r="J1846" s="47" t="s">
        <v>302</v>
      </c>
      <c r="K1846" s="313">
        <v>10</v>
      </c>
      <c r="L1846" s="313">
        <v>9</v>
      </c>
      <c r="M1846" s="313">
        <v>2</v>
      </c>
      <c r="N1846" s="313">
        <v>4072</v>
      </c>
      <c r="O1846" s="47"/>
      <c r="P1846"/>
      <c r="Q1846" s="47"/>
      <c r="R1846" s="313"/>
      <c r="S1846" s="64" t="s">
        <v>1169</v>
      </c>
      <c r="T1846" s="302" t="s">
        <v>1634</v>
      </c>
      <c r="U1846"/>
      <c r="V1846"/>
      <c r="W1846"/>
      <c r="X1846"/>
      <c r="Y1846" s="275"/>
      <c r="AA1846" s="313"/>
      <c r="AD1846" s="313"/>
    </row>
    <row r="1847" spans="2:30">
      <c r="B1847" s="26"/>
      <c r="C1847" s="260" t="s">
        <v>1635</v>
      </c>
      <c r="D1847" s="260" t="s">
        <v>306</v>
      </c>
      <c r="E1847" s="313">
        <v>8</v>
      </c>
      <c r="F1847" s="313">
        <v>3</v>
      </c>
      <c r="G1847" s="313">
        <v>0.5</v>
      </c>
      <c r="H1847" s="313">
        <v>9</v>
      </c>
      <c r="I1847" s="313">
        <v>4</v>
      </c>
      <c r="J1847" s="41" t="s">
        <v>302</v>
      </c>
      <c r="K1847" s="313">
        <v>10</v>
      </c>
      <c r="L1847" s="313">
        <v>9</v>
      </c>
      <c r="M1847" s="313">
        <v>2</v>
      </c>
      <c r="N1847" s="313">
        <v>4072</v>
      </c>
      <c r="O1847" s="41"/>
      <c r="P1847"/>
      <c r="Q1847" s="41"/>
      <c r="R1847" s="313"/>
      <c r="S1847" s="63" t="s">
        <v>307</v>
      </c>
      <c r="T1847" s="303" t="s">
        <v>307</v>
      </c>
      <c r="U1847"/>
      <c r="V1847"/>
      <c r="W1847"/>
      <c r="X1847"/>
      <c r="Y1847" s="275"/>
      <c r="AA1847" s="313"/>
      <c r="AD1847" s="313"/>
    </row>
    <row r="1848" spans="2:30">
      <c r="B1848" s="26"/>
      <c r="C1848" s="259" t="s">
        <v>1636</v>
      </c>
      <c r="D1848" s="259" t="s">
        <v>301</v>
      </c>
      <c r="E1848" s="313">
        <v>8</v>
      </c>
      <c r="F1848" s="313">
        <v>3</v>
      </c>
      <c r="G1848" s="313">
        <v>0.5</v>
      </c>
      <c r="H1848" s="313">
        <v>9</v>
      </c>
      <c r="I1848" s="313">
        <v>4</v>
      </c>
      <c r="J1848" s="47" t="s">
        <v>302</v>
      </c>
      <c r="K1848" s="313">
        <v>10</v>
      </c>
      <c r="L1848" s="313">
        <v>9</v>
      </c>
      <c r="M1848" s="313">
        <v>2</v>
      </c>
      <c r="N1848" s="313">
        <v>4073</v>
      </c>
      <c r="O1848" s="47"/>
      <c r="P1848"/>
      <c r="Q1848" s="47"/>
      <c r="R1848" s="313"/>
      <c r="S1848" s="64" t="s">
        <v>1169</v>
      </c>
      <c r="T1848" s="302" t="s">
        <v>1638</v>
      </c>
      <c r="U1848"/>
      <c r="V1848"/>
      <c r="W1848"/>
      <c r="X1848"/>
      <c r="Y1848" s="275"/>
      <c r="AA1848" s="313"/>
      <c r="AD1848" s="313"/>
    </row>
    <row r="1849" spans="2:30">
      <c r="B1849" s="26"/>
      <c r="C1849" s="260" t="s">
        <v>1639</v>
      </c>
      <c r="D1849" s="260" t="s">
        <v>306</v>
      </c>
      <c r="E1849" s="313">
        <v>8</v>
      </c>
      <c r="F1849" s="313">
        <v>3</v>
      </c>
      <c r="G1849" s="313">
        <v>0.5</v>
      </c>
      <c r="H1849" s="313">
        <v>9</v>
      </c>
      <c r="I1849" s="313">
        <v>4</v>
      </c>
      <c r="J1849" s="41" t="s">
        <v>302</v>
      </c>
      <c r="K1849" s="313">
        <v>10</v>
      </c>
      <c r="L1849" s="313">
        <v>9</v>
      </c>
      <c r="M1849" s="313">
        <v>2</v>
      </c>
      <c r="N1849" s="313">
        <v>4073</v>
      </c>
      <c r="O1849" s="41"/>
      <c r="P1849"/>
      <c r="Q1849" s="41"/>
      <c r="R1849" s="313"/>
      <c r="S1849" s="63" t="s">
        <v>307</v>
      </c>
      <c r="T1849" s="303" t="s">
        <v>307</v>
      </c>
      <c r="U1849"/>
      <c r="V1849"/>
      <c r="W1849"/>
      <c r="X1849"/>
      <c r="Y1849" s="275"/>
      <c r="AA1849" s="313"/>
      <c r="AD1849" s="313"/>
    </row>
    <row r="1850" spans="2:30">
      <c r="B1850" s="26"/>
      <c r="C1850" s="259" t="s">
        <v>1641</v>
      </c>
      <c r="D1850" s="259" t="s">
        <v>301</v>
      </c>
      <c r="E1850" s="313">
        <v>9.5</v>
      </c>
      <c r="F1850" s="313">
        <v>2.1875</v>
      </c>
      <c r="G1850" s="313">
        <v>0.4375</v>
      </c>
      <c r="H1850" s="313">
        <v>10.375</v>
      </c>
      <c r="I1850" s="313">
        <v>3.0625</v>
      </c>
      <c r="J1850" s="47" t="s">
        <v>302</v>
      </c>
      <c r="K1850" s="313">
        <v>11.375</v>
      </c>
      <c r="L1850" s="313">
        <v>7.125</v>
      </c>
      <c r="M1850" s="313">
        <v>2</v>
      </c>
      <c r="N1850" s="313">
        <v>4074</v>
      </c>
      <c r="O1850" s="47" t="s">
        <v>1640</v>
      </c>
      <c r="P1850"/>
      <c r="Q1850" s="47"/>
      <c r="R1850" s="313"/>
      <c r="S1850" s="64" t="s">
        <v>1169</v>
      </c>
      <c r="T1850" s="302" t="s">
        <v>1642</v>
      </c>
      <c r="U1850"/>
      <c r="V1850"/>
      <c r="W1850"/>
      <c r="X1850"/>
      <c r="Y1850" s="275" t="s">
        <v>1640</v>
      </c>
      <c r="Z1850" t="s">
        <v>1640</v>
      </c>
      <c r="AA1850" s="313"/>
      <c r="AD1850" s="313"/>
    </row>
    <row r="1851" spans="2:30">
      <c r="B1851" s="26"/>
      <c r="C1851" s="260" t="s">
        <v>1643</v>
      </c>
      <c r="D1851" s="260" t="s">
        <v>306</v>
      </c>
      <c r="E1851" s="313">
        <v>9.5</v>
      </c>
      <c r="F1851" s="313">
        <v>2.1875</v>
      </c>
      <c r="G1851" s="313">
        <v>0.4375</v>
      </c>
      <c r="H1851" s="313">
        <v>10.375</v>
      </c>
      <c r="I1851" s="313">
        <v>3.0625</v>
      </c>
      <c r="J1851" s="41" t="s">
        <v>302</v>
      </c>
      <c r="K1851" s="313">
        <v>11.375</v>
      </c>
      <c r="L1851" s="313">
        <v>7.125</v>
      </c>
      <c r="M1851" s="313">
        <v>2</v>
      </c>
      <c r="N1851" s="313">
        <v>4074</v>
      </c>
      <c r="O1851" s="41" t="s">
        <v>1640</v>
      </c>
      <c r="P1851"/>
      <c r="Q1851" s="41"/>
      <c r="R1851" s="313"/>
      <c r="S1851" s="63" t="s">
        <v>307</v>
      </c>
      <c r="T1851" s="303" t="s">
        <v>307</v>
      </c>
      <c r="U1851"/>
      <c r="V1851"/>
      <c r="W1851"/>
      <c r="X1851"/>
      <c r="Y1851" s="275" t="s">
        <v>1640</v>
      </c>
      <c r="Z1851" t="s">
        <v>1640</v>
      </c>
      <c r="AA1851" s="313"/>
      <c r="AD1851" s="313"/>
    </row>
    <row r="1852" spans="2:30">
      <c r="B1852" s="26"/>
      <c r="C1852" s="259" t="s">
        <v>1644</v>
      </c>
      <c r="D1852" s="259" t="s">
        <v>301</v>
      </c>
      <c r="E1852" s="313">
        <v>9.5</v>
      </c>
      <c r="F1852" s="313">
        <v>2.1875</v>
      </c>
      <c r="G1852" s="313">
        <v>0.4375</v>
      </c>
      <c r="H1852" s="313">
        <v>10.375</v>
      </c>
      <c r="I1852" s="313">
        <v>3.0625</v>
      </c>
      <c r="J1852" s="47" t="s">
        <v>302</v>
      </c>
      <c r="K1852" s="313">
        <v>11.375</v>
      </c>
      <c r="L1852" s="313">
        <v>7.125</v>
      </c>
      <c r="M1852" s="313">
        <v>2</v>
      </c>
      <c r="N1852" s="313">
        <v>4075</v>
      </c>
      <c r="O1852" s="47" t="s">
        <v>1640</v>
      </c>
      <c r="P1852"/>
      <c r="Q1852" s="47"/>
      <c r="R1852" s="313"/>
      <c r="S1852" s="64" t="s">
        <v>1169</v>
      </c>
      <c r="T1852" s="302" t="s">
        <v>1642</v>
      </c>
      <c r="U1852"/>
      <c r="V1852"/>
      <c r="W1852"/>
      <c r="X1852"/>
      <c r="Y1852" s="275" t="s">
        <v>1640</v>
      </c>
      <c r="Z1852" t="s">
        <v>1640</v>
      </c>
      <c r="AA1852" s="313"/>
      <c r="AD1852" s="313"/>
    </row>
    <row r="1853" spans="2:30">
      <c r="B1853" s="26"/>
      <c r="C1853" s="260" t="s">
        <v>1645</v>
      </c>
      <c r="D1853" s="260" t="s">
        <v>306</v>
      </c>
      <c r="E1853" s="313">
        <v>9.5</v>
      </c>
      <c r="F1853" s="313">
        <v>2.1875</v>
      </c>
      <c r="G1853" s="313">
        <v>0.4375</v>
      </c>
      <c r="H1853" s="313">
        <v>10.375</v>
      </c>
      <c r="I1853" s="313">
        <v>3.0625</v>
      </c>
      <c r="J1853" s="41" t="s">
        <v>302</v>
      </c>
      <c r="K1853" s="313">
        <v>11.375</v>
      </c>
      <c r="L1853" s="313">
        <v>7.125</v>
      </c>
      <c r="M1853" s="313">
        <v>2</v>
      </c>
      <c r="N1853" s="313">
        <v>4075</v>
      </c>
      <c r="O1853" s="41" t="s">
        <v>1640</v>
      </c>
      <c r="P1853"/>
      <c r="Q1853" s="41"/>
      <c r="R1853" s="313"/>
      <c r="S1853" s="63" t="s">
        <v>307</v>
      </c>
      <c r="T1853" s="303" t="s">
        <v>307</v>
      </c>
      <c r="U1853"/>
      <c r="V1853"/>
      <c r="W1853"/>
      <c r="X1853"/>
      <c r="Y1853" s="275" t="s">
        <v>1640</v>
      </c>
      <c r="Z1853" t="s">
        <v>1640</v>
      </c>
      <c r="AA1853" s="313"/>
      <c r="AD1853" s="313"/>
    </row>
    <row r="1854" spans="2:30">
      <c r="B1854" s="26"/>
      <c r="C1854" s="259" t="s">
        <v>1646</v>
      </c>
      <c r="D1854" s="259" t="s">
        <v>301</v>
      </c>
      <c r="E1854" s="313">
        <v>12.25</v>
      </c>
      <c r="F1854" s="313">
        <v>5.875</v>
      </c>
      <c r="G1854" s="313">
        <v>0.625</v>
      </c>
      <c r="H1854" s="313">
        <v>13.5</v>
      </c>
      <c r="I1854" s="313">
        <v>7.125</v>
      </c>
      <c r="J1854" s="47" t="s">
        <v>302</v>
      </c>
      <c r="K1854" s="313">
        <v>14.5</v>
      </c>
      <c r="L1854" s="313">
        <v>8.125</v>
      </c>
      <c r="M1854" s="313">
        <v>1</v>
      </c>
      <c r="N1854" s="313">
        <v>4076</v>
      </c>
      <c r="O1854" s="47"/>
      <c r="P1854"/>
      <c r="Q1854" s="47"/>
      <c r="R1854" s="313"/>
      <c r="S1854" s="64" t="s">
        <v>1169</v>
      </c>
      <c r="T1854" s="302" t="s">
        <v>1647</v>
      </c>
      <c r="U1854"/>
      <c r="V1854"/>
      <c r="W1854"/>
      <c r="X1854"/>
      <c r="Y1854" s="275"/>
      <c r="AA1854" s="313"/>
      <c r="AD1854" s="313"/>
    </row>
    <row r="1855" spans="2:30">
      <c r="B1855" s="26"/>
      <c r="C1855" s="260" t="s">
        <v>1648</v>
      </c>
      <c r="D1855" s="260" t="s">
        <v>306</v>
      </c>
      <c r="E1855" s="313">
        <v>12.25</v>
      </c>
      <c r="F1855" s="313">
        <v>5.875</v>
      </c>
      <c r="G1855" s="313">
        <v>0.625</v>
      </c>
      <c r="H1855" s="313">
        <v>13.5</v>
      </c>
      <c r="I1855" s="313">
        <v>7.125</v>
      </c>
      <c r="J1855" s="41" t="s">
        <v>302</v>
      </c>
      <c r="K1855" s="313">
        <v>14.5</v>
      </c>
      <c r="L1855" s="313">
        <v>8.125</v>
      </c>
      <c r="M1855" s="313">
        <v>1</v>
      </c>
      <c r="N1855" s="313">
        <v>4076</v>
      </c>
      <c r="O1855" s="41"/>
      <c r="P1855"/>
      <c r="Q1855" s="41"/>
      <c r="R1855" s="313"/>
      <c r="S1855" s="63" t="s">
        <v>307</v>
      </c>
      <c r="T1855" s="303" t="s">
        <v>307</v>
      </c>
      <c r="U1855"/>
      <c r="V1855"/>
      <c r="W1855"/>
      <c r="X1855"/>
      <c r="Y1855" s="275"/>
      <c r="AA1855" s="313"/>
      <c r="AD1855" s="313"/>
    </row>
    <row r="1856" spans="2:30">
      <c r="B1856" s="26"/>
      <c r="C1856" s="259" t="s">
        <v>1650</v>
      </c>
      <c r="D1856" s="259" t="s">
        <v>301</v>
      </c>
      <c r="E1856" s="313">
        <v>14.25</v>
      </c>
      <c r="F1856" s="313">
        <v>9.4375</v>
      </c>
      <c r="G1856" s="313">
        <v>1.125</v>
      </c>
      <c r="H1856" s="313">
        <v>16.5</v>
      </c>
      <c r="I1856" s="313">
        <v>11.6875</v>
      </c>
      <c r="J1856" s="47" t="s">
        <v>302</v>
      </c>
      <c r="K1856" s="313">
        <v>17.5</v>
      </c>
      <c r="L1856" s="313">
        <v>12.6875</v>
      </c>
      <c r="M1856" s="313">
        <v>1</v>
      </c>
      <c r="N1856" s="313">
        <v>4077</v>
      </c>
      <c r="O1856" s="47" t="s">
        <v>1649</v>
      </c>
      <c r="P1856"/>
      <c r="Q1856" s="47"/>
      <c r="R1856" s="313"/>
      <c r="S1856" s="64" t="s">
        <v>1169</v>
      </c>
      <c r="T1856" s="302" t="s">
        <v>1651</v>
      </c>
      <c r="U1856"/>
      <c r="V1856"/>
      <c r="W1856"/>
      <c r="X1856"/>
      <c r="Y1856" s="275" t="s">
        <v>1649</v>
      </c>
      <c r="AA1856" s="313" t="s">
        <v>2813</v>
      </c>
      <c r="AD1856" s="313"/>
    </row>
    <row r="1857" spans="2:30">
      <c r="B1857" s="26"/>
      <c r="C1857" s="260" t="s">
        <v>1652</v>
      </c>
      <c r="D1857" s="260" t="s">
        <v>306</v>
      </c>
      <c r="E1857" s="313">
        <v>14.25</v>
      </c>
      <c r="F1857" s="313">
        <v>9.4375</v>
      </c>
      <c r="G1857" s="313">
        <v>1.125</v>
      </c>
      <c r="H1857" s="313">
        <v>16.5</v>
      </c>
      <c r="I1857" s="313">
        <v>11.6875</v>
      </c>
      <c r="J1857" s="41" t="s">
        <v>302</v>
      </c>
      <c r="K1857" s="313">
        <v>17.5</v>
      </c>
      <c r="L1857" s="313">
        <v>12.6875</v>
      </c>
      <c r="M1857" s="313">
        <v>1</v>
      </c>
      <c r="N1857" s="313">
        <v>4077</v>
      </c>
      <c r="O1857" s="41" t="s">
        <v>1649</v>
      </c>
      <c r="P1857"/>
      <c r="Q1857" s="41"/>
      <c r="R1857" s="313"/>
      <c r="S1857" s="63" t="s">
        <v>307</v>
      </c>
      <c r="T1857" s="303" t="s">
        <v>307</v>
      </c>
      <c r="U1857"/>
      <c r="V1857"/>
      <c r="W1857"/>
      <c r="X1857"/>
      <c r="Y1857" s="275" t="s">
        <v>1649</v>
      </c>
      <c r="AA1857" s="313" t="s">
        <v>2813</v>
      </c>
      <c r="AD1857" s="313"/>
    </row>
    <row r="1858" spans="2:30">
      <c r="B1858" s="26"/>
      <c r="C1858" s="259" t="s">
        <v>1653</v>
      </c>
      <c r="D1858" s="259" t="s">
        <v>301</v>
      </c>
      <c r="E1858" s="313">
        <v>14.25</v>
      </c>
      <c r="F1858" s="313">
        <v>9.4375</v>
      </c>
      <c r="G1858" s="313">
        <v>0.6875</v>
      </c>
      <c r="H1858" s="313">
        <v>15.625</v>
      </c>
      <c r="I1858" s="313">
        <v>10.8125</v>
      </c>
      <c r="J1858" s="47" t="s">
        <v>302</v>
      </c>
      <c r="K1858" s="313">
        <v>16.625</v>
      </c>
      <c r="L1858" s="313">
        <v>11.8125</v>
      </c>
      <c r="M1858" s="313">
        <v>1</v>
      </c>
      <c r="N1858" s="313">
        <v>4078</v>
      </c>
      <c r="O1858" s="47" t="s">
        <v>1649</v>
      </c>
      <c r="P1858"/>
      <c r="Q1858" s="47"/>
      <c r="R1858" s="313"/>
      <c r="S1858" s="64" t="s">
        <v>1169</v>
      </c>
      <c r="T1858" s="302" t="s">
        <v>1654</v>
      </c>
      <c r="U1858"/>
      <c r="V1858"/>
      <c r="W1858"/>
      <c r="X1858"/>
      <c r="Y1858" s="275" t="s">
        <v>1649</v>
      </c>
      <c r="AA1858" s="313" t="s">
        <v>2813</v>
      </c>
      <c r="AD1858" s="313"/>
    </row>
    <row r="1859" spans="2:30">
      <c r="B1859" s="26"/>
      <c r="C1859" s="260" t="s">
        <v>1655</v>
      </c>
      <c r="D1859" s="260" t="s">
        <v>306</v>
      </c>
      <c r="E1859" s="313">
        <v>14.25</v>
      </c>
      <c r="F1859" s="313">
        <v>9.4375</v>
      </c>
      <c r="G1859" s="313">
        <v>0.6875</v>
      </c>
      <c r="H1859" s="313">
        <v>15.625</v>
      </c>
      <c r="I1859" s="313">
        <v>10.8125</v>
      </c>
      <c r="J1859" s="41" t="s">
        <v>302</v>
      </c>
      <c r="K1859" s="313">
        <v>16.625</v>
      </c>
      <c r="L1859" s="313">
        <v>11.8125</v>
      </c>
      <c r="M1859" s="313">
        <v>1</v>
      </c>
      <c r="N1859" s="313">
        <v>4078</v>
      </c>
      <c r="O1859" s="41" t="s">
        <v>1649</v>
      </c>
      <c r="P1859"/>
      <c r="Q1859" s="41"/>
      <c r="R1859" s="313"/>
      <c r="S1859" s="63" t="s">
        <v>307</v>
      </c>
      <c r="T1859" s="303" t="s">
        <v>307</v>
      </c>
      <c r="U1859"/>
      <c r="V1859"/>
      <c r="W1859"/>
      <c r="X1859"/>
      <c r="Y1859" s="275" t="s">
        <v>1649</v>
      </c>
      <c r="AA1859" s="313" t="s">
        <v>2813</v>
      </c>
      <c r="AD1859" s="313"/>
    </row>
    <row r="1860" spans="2:30">
      <c r="B1860" s="26"/>
      <c r="C1860" s="259" t="s">
        <v>1656</v>
      </c>
      <c r="D1860" s="259" t="s">
        <v>301</v>
      </c>
      <c r="E1860" s="313">
        <v>10</v>
      </c>
      <c r="F1860" s="313">
        <v>8.5</v>
      </c>
      <c r="G1860" s="313">
        <v>1.1875</v>
      </c>
      <c r="H1860" s="313">
        <v>12.375</v>
      </c>
      <c r="I1860" s="313">
        <v>10.875</v>
      </c>
      <c r="J1860" s="47" t="s">
        <v>302</v>
      </c>
      <c r="K1860" s="313">
        <v>13.375</v>
      </c>
      <c r="L1860" s="313">
        <v>11.875</v>
      </c>
      <c r="M1860" s="313">
        <v>1</v>
      </c>
      <c r="N1860" s="313">
        <v>4079</v>
      </c>
      <c r="O1860" s="47"/>
      <c r="P1860"/>
      <c r="Q1860" s="47"/>
      <c r="R1860" s="313"/>
      <c r="S1860" s="64" t="s">
        <v>1169</v>
      </c>
      <c r="T1860" s="302" t="s">
        <v>1657</v>
      </c>
      <c r="U1860"/>
      <c r="V1860"/>
      <c r="W1860"/>
      <c r="X1860"/>
      <c r="Y1860" s="275"/>
      <c r="AA1860" s="313"/>
      <c r="AD1860" s="313"/>
    </row>
    <row r="1861" spans="2:30">
      <c r="B1861" s="26"/>
      <c r="C1861" s="260" t="s">
        <v>1658</v>
      </c>
      <c r="D1861" s="260" t="s">
        <v>306</v>
      </c>
      <c r="E1861" s="313">
        <v>10</v>
      </c>
      <c r="F1861" s="313">
        <v>8.5</v>
      </c>
      <c r="G1861" s="313">
        <v>1.1875</v>
      </c>
      <c r="H1861" s="313">
        <v>12.375</v>
      </c>
      <c r="I1861" s="313">
        <v>10.875</v>
      </c>
      <c r="J1861" s="41" t="s">
        <v>302</v>
      </c>
      <c r="K1861" s="313">
        <v>13.375</v>
      </c>
      <c r="L1861" s="313">
        <v>11.875</v>
      </c>
      <c r="M1861" s="313">
        <v>1</v>
      </c>
      <c r="N1861" s="313">
        <v>4079</v>
      </c>
      <c r="O1861" s="41"/>
      <c r="P1861"/>
      <c r="Q1861" s="41"/>
      <c r="R1861" s="313"/>
      <c r="S1861" s="63" t="s">
        <v>307</v>
      </c>
      <c r="T1861" s="303" t="s">
        <v>307</v>
      </c>
      <c r="U1861"/>
      <c r="V1861"/>
      <c r="W1861"/>
      <c r="X1861"/>
      <c r="Y1861" s="275"/>
      <c r="AA1861" s="313"/>
      <c r="AD1861" s="313"/>
    </row>
    <row r="1862" spans="2:30">
      <c r="B1862" s="26"/>
      <c r="C1862" s="259" t="s">
        <v>1659</v>
      </c>
      <c r="D1862" s="259" t="s">
        <v>301</v>
      </c>
      <c r="E1862" s="313">
        <v>9.25</v>
      </c>
      <c r="F1862" s="313">
        <v>6.375</v>
      </c>
      <c r="G1862" s="313">
        <v>0.8125</v>
      </c>
      <c r="H1862" s="313">
        <v>10.875</v>
      </c>
      <c r="I1862" s="313">
        <v>8</v>
      </c>
      <c r="J1862" s="47" t="s">
        <v>302</v>
      </c>
      <c r="K1862" s="313">
        <v>11.875</v>
      </c>
      <c r="L1862" s="313">
        <v>9</v>
      </c>
      <c r="M1862" s="313">
        <v>1</v>
      </c>
      <c r="N1862" s="313">
        <v>4080</v>
      </c>
      <c r="O1862" s="47"/>
      <c r="P1862"/>
      <c r="Q1862" s="47"/>
      <c r="R1862" s="313"/>
      <c r="S1862" s="64" t="s">
        <v>1169</v>
      </c>
      <c r="T1862" s="302" t="s">
        <v>1660</v>
      </c>
      <c r="U1862"/>
      <c r="V1862"/>
      <c r="W1862"/>
      <c r="X1862"/>
      <c r="Y1862" s="275"/>
      <c r="AA1862" s="313"/>
      <c r="AD1862" s="313"/>
    </row>
    <row r="1863" spans="2:30">
      <c r="B1863" s="26"/>
      <c r="C1863" s="260" t="s">
        <v>1661</v>
      </c>
      <c r="D1863" s="260" t="s">
        <v>306</v>
      </c>
      <c r="E1863" s="313">
        <v>9.25</v>
      </c>
      <c r="F1863" s="313">
        <v>6.375</v>
      </c>
      <c r="G1863" s="313">
        <v>0.8125</v>
      </c>
      <c r="H1863" s="313">
        <v>10.875</v>
      </c>
      <c r="I1863" s="313">
        <v>8</v>
      </c>
      <c r="J1863" s="41" t="s">
        <v>302</v>
      </c>
      <c r="K1863" s="313">
        <v>11.875</v>
      </c>
      <c r="L1863" s="313">
        <v>9</v>
      </c>
      <c r="M1863" s="313">
        <v>1</v>
      </c>
      <c r="N1863" s="313">
        <v>4080</v>
      </c>
      <c r="O1863" s="41"/>
      <c r="P1863"/>
      <c r="Q1863" s="41"/>
      <c r="R1863" s="313"/>
      <c r="S1863" s="63" t="s">
        <v>307</v>
      </c>
      <c r="T1863" s="303" t="s">
        <v>307</v>
      </c>
      <c r="U1863"/>
      <c r="V1863"/>
      <c r="W1863"/>
      <c r="X1863"/>
      <c r="Y1863" s="275"/>
      <c r="AA1863" s="313"/>
      <c r="AD1863" s="313"/>
    </row>
    <row r="1864" spans="2:30">
      <c r="B1864" s="26"/>
      <c r="C1864" s="259" t="s">
        <v>1662</v>
      </c>
      <c r="D1864" s="259" t="s">
        <v>301</v>
      </c>
      <c r="E1864" s="313">
        <v>9.4375</v>
      </c>
      <c r="F1864" s="313">
        <v>7.5</v>
      </c>
      <c r="G1864" s="313">
        <v>0.8125</v>
      </c>
      <c r="H1864" s="313">
        <v>11.0625</v>
      </c>
      <c r="I1864" s="313">
        <v>9.125</v>
      </c>
      <c r="J1864" s="47" t="s">
        <v>302</v>
      </c>
      <c r="K1864" s="313">
        <v>12.0625</v>
      </c>
      <c r="L1864" s="313">
        <v>10.125</v>
      </c>
      <c r="M1864" s="313">
        <v>1</v>
      </c>
      <c r="N1864" s="313">
        <v>4081</v>
      </c>
      <c r="O1864" s="47"/>
      <c r="P1864"/>
      <c r="Q1864" s="47"/>
      <c r="R1864" s="313"/>
      <c r="S1864" s="64" t="s">
        <v>1169</v>
      </c>
      <c r="T1864" s="302" t="s">
        <v>1663</v>
      </c>
      <c r="U1864"/>
      <c r="V1864"/>
      <c r="W1864"/>
      <c r="X1864"/>
      <c r="Y1864" s="275"/>
      <c r="AA1864" s="313"/>
      <c r="AD1864" s="313"/>
    </row>
    <row r="1865" spans="2:30">
      <c r="B1865" s="26"/>
      <c r="C1865" s="260" t="s">
        <v>1664</v>
      </c>
      <c r="D1865" s="260" t="s">
        <v>306</v>
      </c>
      <c r="E1865" s="313">
        <v>9.4375</v>
      </c>
      <c r="F1865" s="313">
        <v>7.5</v>
      </c>
      <c r="G1865" s="313">
        <v>0.8125</v>
      </c>
      <c r="H1865" s="313">
        <v>11.0625</v>
      </c>
      <c r="I1865" s="313">
        <v>9.125</v>
      </c>
      <c r="J1865" s="41" t="s">
        <v>302</v>
      </c>
      <c r="K1865" s="313">
        <v>12.0625</v>
      </c>
      <c r="L1865" s="313">
        <v>10.125</v>
      </c>
      <c r="M1865" s="313">
        <v>1</v>
      </c>
      <c r="N1865" s="313">
        <v>4081</v>
      </c>
      <c r="O1865" s="41"/>
      <c r="P1865"/>
      <c r="Q1865" s="41"/>
      <c r="R1865" s="313"/>
      <c r="S1865" s="63" t="s">
        <v>307</v>
      </c>
      <c r="T1865" s="303" t="s">
        <v>307</v>
      </c>
      <c r="U1865"/>
      <c r="V1865"/>
      <c r="W1865"/>
      <c r="X1865"/>
      <c r="Y1865" s="275"/>
      <c r="AA1865" s="313"/>
      <c r="AD1865" s="313"/>
    </row>
    <row r="1866" spans="2:30">
      <c r="B1866" s="26"/>
      <c r="C1866" s="259" t="s">
        <v>1665</v>
      </c>
      <c r="D1866" s="259" t="s">
        <v>301</v>
      </c>
      <c r="E1866" s="313">
        <v>7</v>
      </c>
      <c r="F1866" s="313">
        <v>7</v>
      </c>
      <c r="G1866" s="313">
        <v>0.8125</v>
      </c>
      <c r="H1866" s="313">
        <v>8.625</v>
      </c>
      <c r="I1866" s="313">
        <v>8.625</v>
      </c>
      <c r="J1866" s="47" t="s">
        <v>302</v>
      </c>
      <c r="K1866" s="313">
        <v>9.625</v>
      </c>
      <c r="L1866" s="313">
        <v>9.625</v>
      </c>
      <c r="M1866" s="313">
        <v>1</v>
      </c>
      <c r="N1866" s="313">
        <v>4082</v>
      </c>
      <c r="O1866" s="47"/>
      <c r="P1866"/>
      <c r="Q1866" s="47"/>
      <c r="R1866" s="313"/>
      <c r="S1866" s="64" t="s">
        <v>1169</v>
      </c>
      <c r="T1866" s="302" t="s">
        <v>1668</v>
      </c>
      <c r="U1866"/>
      <c r="V1866"/>
      <c r="W1866"/>
      <c r="X1866"/>
      <c r="Y1866" s="275"/>
      <c r="AA1866" s="313"/>
      <c r="AD1866" s="313"/>
    </row>
    <row r="1867" spans="2:30">
      <c r="B1867" s="26"/>
      <c r="C1867" s="260" t="s">
        <v>1669</v>
      </c>
      <c r="D1867" s="260" t="s">
        <v>306</v>
      </c>
      <c r="E1867" s="313">
        <v>7</v>
      </c>
      <c r="F1867" s="313">
        <v>7</v>
      </c>
      <c r="G1867" s="313">
        <v>0.8125</v>
      </c>
      <c r="H1867" s="313">
        <v>8.625</v>
      </c>
      <c r="I1867" s="313">
        <v>8.625</v>
      </c>
      <c r="J1867" s="41" t="s">
        <v>302</v>
      </c>
      <c r="K1867" s="313">
        <v>9.625</v>
      </c>
      <c r="L1867" s="313">
        <v>9.625</v>
      </c>
      <c r="M1867" s="313">
        <v>1</v>
      </c>
      <c r="N1867" s="313">
        <v>4082</v>
      </c>
      <c r="O1867" s="41"/>
      <c r="P1867"/>
      <c r="Q1867" s="41"/>
      <c r="R1867" s="313"/>
      <c r="S1867" s="63" t="s">
        <v>307</v>
      </c>
      <c r="T1867" s="303" t="s">
        <v>307</v>
      </c>
      <c r="U1867"/>
      <c r="V1867"/>
      <c r="W1867"/>
      <c r="X1867"/>
      <c r="Y1867" s="275"/>
      <c r="AA1867" s="313"/>
      <c r="AD1867" s="313"/>
    </row>
    <row r="1868" spans="2:30">
      <c r="B1868" s="26"/>
      <c r="C1868" s="259" t="s">
        <v>1670</v>
      </c>
      <c r="D1868" s="259" t="s">
        <v>301</v>
      </c>
      <c r="E1868" s="313">
        <v>7</v>
      </c>
      <c r="F1868" s="313">
        <v>5.25</v>
      </c>
      <c r="G1868" s="313">
        <v>0.75</v>
      </c>
      <c r="H1868" s="313">
        <v>8.5</v>
      </c>
      <c r="I1868" s="313">
        <v>6.75</v>
      </c>
      <c r="J1868" s="47" t="s">
        <v>302</v>
      </c>
      <c r="K1868" s="313">
        <v>9.5</v>
      </c>
      <c r="L1868" s="313">
        <v>7.75</v>
      </c>
      <c r="M1868" s="313">
        <v>1</v>
      </c>
      <c r="N1868" s="313">
        <v>4083</v>
      </c>
      <c r="O1868" s="47"/>
      <c r="P1868"/>
      <c r="Q1868" s="47"/>
      <c r="R1868" s="313"/>
      <c r="S1868" s="64" t="s">
        <v>1169</v>
      </c>
      <c r="T1868" s="302" t="s">
        <v>1671</v>
      </c>
      <c r="U1868"/>
      <c r="V1868"/>
      <c r="W1868"/>
      <c r="X1868"/>
      <c r="Y1868" s="275"/>
      <c r="AA1868" s="313"/>
      <c r="AD1868" s="313"/>
    </row>
    <row r="1869" spans="2:30">
      <c r="B1869" s="26"/>
      <c r="C1869" s="260" t="s">
        <v>1672</v>
      </c>
      <c r="D1869" s="260" t="s">
        <v>306</v>
      </c>
      <c r="E1869" s="313">
        <v>7</v>
      </c>
      <c r="F1869" s="313">
        <v>5.25</v>
      </c>
      <c r="G1869" s="313">
        <v>0.75</v>
      </c>
      <c r="H1869" s="313">
        <v>8.5</v>
      </c>
      <c r="I1869" s="313">
        <v>6.75</v>
      </c>
      <c r="J1869" s="41" t="s">
        <v>302</v>
      </c>
      <c r="K1869" s="313">
        <v>9.5</v>
      </c>
      <c r="L1869" s="313">
        <v>7.75</v>
      </c>
      <c r="M1869" s="313">
        <v>1</v>
      </c>
      <c r="N1869" s="313">
        <v>4083</v>
      </c>
      <c r="O1869" s="41"/>
      <c r="P1869"/>
      <c r="Q1869" s="41"/>
      <c r="R1869" s="313"/>
      <c r="S1869" s="63" t="s">
        <v>307</v>
      </c>
      <c r="T1869" s="303" t="s">
        <v>307</v>
      </c>
      <c r="U1869"/>
      <c r="V1869"/>
      <c r="W1869"/>
      <c r="X1869"/>
      <c r="Y1869" s="275"/>
      <c r="AA1869" s="313"/>
      <c r="AD1869" s="313"/>
    </row>
    <row r="1870" spans="2:30">
      <c r="B1870" s="26"/>
      <c r="C1870" s="259" t="s">
        <v>1673</v>
      </c>
      <c r="D1870" s="259" t="s">
        <v>301</v>
      </c>
      <c r="E1870" s="313">
        <v>8</v>
      </c>
      <c r="F1870" s="313">
        <v>7.125</v>
      </c>
      <c r="G1870" s="313">
        <v>1</v>
      </c>
      <c r="H1870" s="313">
        <v>10</v>
      </c>
      <c r="I1870" s="313">
        <v>9.125</v>
      </c>
      <c r="J1870" s="47" t="s">
        <v>302</v>
      </c>
      <c r="K1870" s="313">
        <v>11</v>
      </c>
      <c r="L1870" s="313">
        <v>10.125</v>
      </c>
      <c r="M1870" s="313">
        <v>1</v>
      </c>
      <c r="N1870" s="313">
        <v>4084</v>
      </c>
      <c r="O1870" s="47"/>
      <c r="P1870"/>
      <c r="Q1870" s="47"/>
      <c r="R1870" s="313"/>
      <c r="S1870" s="64" t="s">
        <v>1169</v>
      </c>
      <c r="T1870" s="302" t="s">
        <v>1674</v>
      </c>
      <c r="U1870"/>
      <c r="V1870"/>
      <c r="W1870"/>
      <c r="X1870"/>
      <c r="Y1870" s="275"/>
      <c r="AA1870" s="313"/>
      <c r="AD1870" s="313"/>
    </row>
    <row r="1871" spans="2:30">
      <c r="B1871" s="26"/>
      <c r="C1871" s="260" t="s">
        <v>1675</v>
      </c>
      <c r="D1871" s="260" t="s">
        <v>306</v>
      </c>
      <c r="E1871" s="313">
        <v>8</v>
      </c>
      <c r="F1871" s="313">
        <v>7.125</v>
      </c>
      <c r="G1871" s="313">
        <v>1</v>
      </c>
      <c r="H1871" s="313">
        <v>10</v>
      </c>
      <c r="I1871" s="313">
        <v>9.125</v>
      </c>
      <c r="J1871" s="41" t="s">
        <v>302</v>
      </c>
      <c r="K1871" s="313">
        <v>11</v>
      </c>
      <c r="L1871" s="313">
        <v>10.125</v>
      </c>
      <c r="M1871" s="313">
        <v>1</v>
      </c>
      <c r="N1871" s="313">
        <v>4084</v>
      </c>
      <c r="O1871" s="41"/>
      <c r="P1871"/>
      <c r="Q1871" s="41"/>
      <c r="R1871" s="313"/>
      <c r="S1871" s="63" t="s">
        <v>307</v>
      </c>
      <c r="T1871" s="303" t="s">
        <v>307</v>
      </c>
      <c r="U1871"/>
      <c r="V1871"/>
      <c r="W1871"/>
      <c r="X1871"/>
      <c r="Y1871" s="275"/>
      <c r="AA1871" s="313"/>
      <c r="AD1871" s="313"/>
    </row>
    <row r="1872" spans="2:30">
      <c r="B1872" s="26"/>
      <c r="C1872" s="259" t="s">
        <v>1676</v>
      </c>
      <c r="D1872" s="259" t="s">
        <v>301</v>
      </c>
      <c r="E1872" s="313">
        <v>7.375</v>
      </c>
      <c r="F1872" s="313">
        <v>6.1875</v>
      </c>
      <c r="G1872" s="313">
        <v>0.625</v>
      </c>
      <c r="H1872" s="313">
        <v>8.625</v>
      </c>
      <c r="I1872" s="313">
        <v>7.4375</v>
      </c>
      <c r="J1872" s="47" t="s">
        <v>302</v>
      </c>
      <c r="K1872" s="313">
        <v>9.625</v>
      </c>
      <c r="L1872" s="313">
        <v>8.4375</v>
      </c>
      <c r="M1872" s="313">
        <v>1</v>
      </c>
      <c r="N1872" s="313">
        <v>4085</v>
      </c>
      <c r="O1872" s="47"/>
      <c r="P1872"/>
      <c r="Q1872" s="47"/>
      <c r="R1872" s="313"/>
      <c r="S1872" s="64" t="s">
        <v>1169</v>
      </c>
      <c r="T1872" s="302" t="s">
        <v>1677</v>
      </c>
      <c r="U1872"/>
      <c r="V1872"/>
      <c r="W1872"/>
      <c r="X1872"/>
      <c r="Y1872" s="275"/>
      <c r="AA1872" s="313"/>
      <c r="AD1872" s="313"/>
    </row>
    <row r="1873" spans="2:30">
      <c r="B1873" s="26"/>
      <c r="C1873" s="260" t="s">
        <v>1678</v>
      </c>
      <c r="D1873" s="260" t="s">
        <v>306</v>
      </c>
      <c r="E1873" s="313">
        <v>7.375</v>
      </c>
      <c r="F1873" s="313">
        <v>6.1875</v>
      </c>
      <c r="G1873" s="313">
        <v>0.625</v>
      </c>
      <c r="H1873" s="313">
        <v>8.625</v>
      </c>
      <c r="I1873" s="313">
        <v>7.4375</v>
      </c>
      <c r="J1873" s="41" t="s">
        <v>302</v>
      </c>
      <c r="K1873" s="313">
        <v>9.625</v>
      </c>
      <c r="L1873" s="313">
        <v>8.4375</v>
      </c>
      <c r="M1873" s="313">
        <v>1</v>
      </c>
      <c r="N1873" s="313">
        <v>4085</v>
      </c>
      <c r="O1873" s="41"/>
      <c r="P1873"/>
      <c r="Q1873" s="41"/>
      <c r="R1873" s="313"/>
      <c r="S1873" s="63" t="s">
        <v>307</v>
      </c>
      <c r="T1873" s="303" t="s">
        <v>307</v>
      </c>
      <c r="U1873"/>
      <c r="V1873"/>
      <c r="W1873"/>
      <c r="X1873"/>
      <c r="Y1873" s="275"/>
      <c r="AA1873" s="313"/>
      <c r="AD1873" s="313"/>
    </row>
    <row r="1874" spans="2:30">
      <c r="B1874" s="26"/>
      <c r="C1874" s="259" t="s">
        <v>1679</v>
      </c>
      <c r="D1874" s="259" t="s">
        <v>301</v>
      </c>
      <c r="E1874" s="313">
        <v>6</v>
      </c>
      <c r="F1874" s="313">
        <v>5.75</v>
      </c>
      <c r="G1874" s="313">
        <v>0.625</v>
      </c>
      <c r="H1874" s="313">
        <v>7.25</v>
      </c>
      <c r="I1874" s="313">
        <v>7</v>
      </c>
      <c r="J1874" s="47" t="s">
        <v>302</v>
      </c>
      <c r="K1874" s="313">
        <v>8.25</v>
      </c>
      <c r="L1874" s="313">
        <v>8</v>
      </c>
      <c r="M1874" s="313">
        <v>1</v>
      </c>
      <c r="N1874" s="313">
        <v>4086</v>
      </c>
      <c r="O1874" s="47"/>
      <c r="P1874"/>
      <c r="Q1874" s="47"/>
      <c r="R1874" s="313"/>
      <c r="S1874" s="64" t="s">
        <v>1169</v>
      </c>
      <c r="T1874" s="302" t="s">
        <v>1680</v>
      </c>
      <c r="U1874"/>
      <c r="V1874"/>
      <c r="W1874"/>
      <c r="X1874"/>
      <c r="Y1874" s="275"/>
      <c r="AA1874" s="313"/>
      <c r="AD1874" s="313"/>
    </row>
    <row r="1875" spans="2:30">
      <c r="B1875" s="26"/>
      <c r="C1875" s="260" t="s">
        <v>1681</v>
      </c>
      <c r="D1875" s="260" t="s">
        <v>306</v>
      </c>
      <c r="E1875" s="313">
        <v>6</v>
      </c>
      <c r="F1875" s="313">
        <v>5.75</v>
      </c>
      <c r="G1875" s="313">
        <v>0.625</v>
      </c>
      <c r="H1875" s="313">
        <v>7.25</v>
      </c>
      <c r="I1875" s="313">
        <v>7</v>
      </c>
      <c r="J1875" s="41" t="s">
        <v>302</v>
      </c>
      <c r="K1875" s="313">
        <v>8.25</v>
      </c>
      <c r="L1875" s="313">
        <v>8</v>
      </c>
      <c r="M1875" s="313">
        <v>1</v>
      </c>
      <c r="N1875" s="313">
        <v>4086</v>
      </c>
      <c r="O1875" s="41"/>
      <c r="P1875"/>
      <c r="Q1875" s="41"/>
      <c r="R1875" s="313"/>
      <c r="S1875" s="63" t="s">
        <v>307</v>
      </c>
      <c r="T1875" s="303" t="s">
        <v>307</v>
      </c>
      <c r="U1875"/>
      <c r="V1875"/>
      <c r="W1875"/>
      <c r="X1875"/>
      <c r="Y1875" s="275"/>
      <c r="AA1875" s="313"/>
      <c r="AD1875" s="313"/>
    </row>
    <row r="1876" spans="2:30">
      <c r="B1876" s="26"/>
      <c r="C1876" s="259" t="s">
        <v>1682</v>
      </c>
      <c r="D1876" s="259" t="s">
        <v>301</v>
      </c>
      <c r="E1876" s="313">
        <v>8.125</v>
      </c>
      <c r="F1876" s="313">
        <v>7.0625</v>
      </c>
      <c r="G1876" s="313">
        <v>0.625</v>
      </c>
      <c r="H1876" s="313">
        <v>9.375</v>
      </c>
      <c r="I1876" s="313">
        <v>8.3125</v>
      </c>
      <c r="J1876" s="47" t="s">
        <v>302</v>
      </c>
      <c r="K1876" s="313">
        <v>10.375</v>
      </c>
      <c r="L1876" s="313">
        <v>9.3125</v>
      </c>
      <c r="M1876" s="313">
        <v>1</v>
      </c>
      <c r="N1876" s="313">
        <v>4087</v>
      </c>
      <c r="O1876" s="47"/>
      <c r="P1876"/>
      <c r="Q1876" s="47"/>
      <c r="R1876" s="313"/>
      <c r="S1876" s="64" t="s">
        <v>1169</v>
      </c>
      <c r="T1876" s="302" t="s">
        <v>1685</v>
      </c>
      <c r="U1876"/>
      <c r="V1876"/>
      <c r="W1876"/>
      <c r="X1876"/>
      <c r="Y1876" s="275"/>
      <c r="AA1876" s="313"/>
      <c r="AD1876" s="313"/>
    </row>
    <row r="1877" spans="2:30">
      <c r="B1877" s="26"/>
      <c r="C1877" s="260" t="s">
        <v>1686</v>
      </c>
      <c r="D1877" s="260" t="s">
        <v>306</v>
      </c>
      <c r="E1877" s="313">
        <v>8.125</v>
      </c>
      <c r="F1877" s="313">
        <v>7.0625</v>
      </c>
      <c r="G1877" s="313">
        <v>0.625</v>
      </c>
      <c r="H1877" s="313">
        <v>9.375</v>
      </c>
      <c r="I1877" s="313">
        <v>8.3125</v>
      </c>
      <c r="J1877" s="41" t="s">
        <v>302</v>
      </c>
      <c r="K1877" s="313">
        <v>10.375</v>
      </c>
      <c r="L1877" s="313">
        <v>9.3125</v>
      </c>
      <c r="M1877" s="313">
        <v>1</v>
      </c>
      <c r="N1877" s="313">
        <v>4087</v>
      </c>
      <c r="O1877" s="41"/>
      <c r="P1877"/>
      <c r="Q1877" s="41"/>
      <c r="R1877" s="313"/>
      <c r="S1877" s="63" t="s">
        <v>307</v>
      </c>
      <c r="T1877" s="303" t="s">
        <v>307</v>
      </c>
      <c r="U1877"/>
      <c r="V1877"/>
      <c r="W1877"/>
      <c r="X1877"/>
      <c r="Y1877" s="275"/>
      <c r="AA1877" s="313"/>
      <c r="AD1877" s="313"/>
    </row>
    <row r="1878" spans="2:30">
      <c r="B1878" s="26"/>
      <c r="C1878" s="259" t="s">
        <v>1687</v>
      </c>
      <c r="D1878" s="259" t="s">
        <v>301</v>
      </c>
      <c r="E1878" s="313">
        <v>13.5</v>
      </c>
      <c r="F1878" s="313">
        <v>8.625</v>
      </c>
      <c r="G1878" s="313">
        <v>0.625</v>
      </c>
      <c r="H1878" s="313">
        <v>14.75</v>
      </c>
      <c r="I1878" s="313">
        <v>9.875</v>
      </c>
      <c r="J1878" s="47" t="s">
        <v>302</v>
      </c>
      <c r="K1878" s="313">
        <v>15.75</v>
      </c>
      <c r="L1878" s="313">
        <v>10.875</v>
      </c>
      <c r="M1878" s="313">
        <v>1</v>
      </c>
      <c r="N1878" s="313">
        <v>4088</v>
      </c>
      <c r="O1878" s="47"/>
      <c r="P1878"/>
      <c r="Q1878" s="47"/>
      <c r="R1878" s="313"/>
      <c r="S1878" s="64" t="s">
        <v>1169</v>
      </c>
      <c r="T1878" s="302" t="s">
        <v>1688</v>
      </c>
      <c r="U1878"/>
      <c r="V1878"/>
      <c r="W1878"/>
      <c r="X1878"/>
      <c r="Y1878" s="275"/>
      <c r="AA1878" s="313"/>
      <c r="AD1878" s="313"/>
    </row>
    <row r="1879" spans="2:30">
      <c r="B1879" s="26"/>
      <c r="C1879" s="260" t="s">
        <v>1689</v>
      </c>
      <c r="D1879" s="260" t="s">
        <v>306</v>
      </c>
      <c r="E1879" s="313">
        <v>13.5</v>
      </c>
      <c r="F1879" s="313">
        <v>8.625</v>
      </c>
      <c r="G1879" s="313">
        <v>0.625</v>
      </c>
      <c r="H1879" s="313">
        <v>14.75</v>
      </c>
      <c r="I1879" s="313">
        <v>9.875</v>
      </c>
      <c r="J1879" s="41" t="s">
        <v>302</v>
      </c>
      <c r="K1879" s="313">
        <v>15.75</v>
      </c>
      <c r="L1879" s="313">
        <v>10.875</v>
      </c>
      <c r="M1879" s="313">
        <v>1</v>
      </c>
      <c r="N1879" s="313">
        <v>4088</v>
      </c>
      <c r="O1879" s="41"/>
      <c r="P1879"/>
      <c r="Q1879" s="41"/>
      <c r="R1879" s="313"/>
      <c r="S1879" s="63" t="s">
        <v>307</v>
      </c>
      <c r="T1879" s="303" t="s">
        <v>307</v>
      </c>
      <c r="U1879"/>
      <c r="V1879"/>
      <c r="W1879"/>
      <c r="X1879"/>
      <c r="Y1879" s="275"/>
      <c r="AA1879" s="313"/>
      <c r="AD1879" s="313"/>
    </row>
    <row r="1880" spans="2:30">
      <c r="B1880" s="26"/>
      <c r="C1880" s="259" t="s">
        <v>1690</v>
      </c>
      <c r="D1880" s="259" t="s">
        <v>301</v>
      </c>
      <c r="E1880" s="313">
        <v>8.8125</v>
      </c>
      <c r="F1880" s="313">
        <v>6.3125</v>
      </c>
      <c r="G1880" s="313">
        <v>0.875</v>
      </c>
      <c r="H1880" s="313">
        <v>10.5625</v>
      </c>
      <c r="I1880" s="313">
        <v>8.0625</v>
      </c>
      <c r="J1880" s="47" t="s">
        <v>302</v>
      </c>
      <c r="K1880" s="313">
        <v>11.5625</v>
      </c>
      <c r="L1880" s="313">
        <v>9.0625</v>
      </c>
      <c r="M1880" s="313">
        <v>1</v>
      </c>
      <c r="N1880" s="313">
        <v>4089</v>
      </c>
      <c r="O1880" s="47"/>
      <c r="P1880"/>
      <c r="Q1880" s="47"/>
      <c r="R1880" s="313"/>
      <c r="S1880" s="64" t="s">
        <v>1169</v>
      </c>
      <c r="T1880" s="302" t="s">
        <v>1691</v>
      </c>
      <c r="U1880"/>
      <c r="V1880"/>
      <c r="W1880"/>
      <c r="X1880"/>
      <c r="Y1880" s="275"/>
      <c r="AA1880" s="313"/>
      <c r="AD1880" s="313"/>
    </row>
    <row r="1881" spans="2:30">
      <c r="B1881" s="26"/>
      <c r="C1881" s="260" t="s">
        <v>1692</v>
      </c>
      <c r="D1881" s="260" t="s">
        <v>306</v>
      </c>
      <c r="E1881" s="313">
        <v>8.8125</v>
      </c>
      <c r="F1881" s="313">
        <v>6.3125</v>
      </c>
      <c r="G1881" s="313">
        <v>0.875</v>
      </c>
      <c r="H1881" s="313">
        <v>10.5625</v>
      </c>
      <c r="I1881" s="313">
        <v>8.0625</v>
      </c>
      <c r="J1881" s="41" t="s">
        <v>302</v>
      </c>
      <c r="K1881" s="313">
        <v>11.5625</v>
      </c>
      <c r="L1881" s="313">
        <v>9.0625</v>
      </c>
      <c r="M1881" s="313">
        <v>1</v>
      </c>
      <c r="N1881" s="313">
        <v>4089</v>
      </c>
      <c r="O1881" s="41"/>
      <c r="P1881"/>
      <c r="Q1881" s="41"/>
      <c r="R1881" s="313"/>
      <c r="S1881" s="63" t="s">
        <v>307</v>
      </c>
      <c r="T1881" s="303" t="s">
        <v>307</v>
      </c>
      <c r="U1881"/>
      <c r="V1881"/>
      <c r="W1881"/>
      <c r="X1881"/>
      <c r="Y1881" s="275"/>
      <c r="AA1881" s="313"/>
      <c r="AD1881" s="313"/>
    </row>
    <row r="1882" spans="2:30">
      <c r="B1882" s="26"/>
      <c r="C1882" s="259" t="s">
        <v>1694</v>
      </c>
      <c r="D1882" s="259" t="s">
        <v>301</v>
      </c>
      <c r="E1882" s="313">
        <v>9.75</v>
      </c>
      <c r="F1882" s="313">
        <v>9.625</v>
      </c>
      <c r="G1882" s="313">
        <v>0.75</v>
      </c>
      <c r="H1882" s="313">
        <v>11.25</v>
      </c>
      <c r="I1882" s="313">
        <v>11.125</v>
      </c>
      <c r="J1882" s="47" t="s">
        <v>302</v>
      </c>
      <c r="K1882" s="313">
        <v>12.25</v>
      </c>
      <c r="L1882" s="313">
        <v>12.125</v>
      </c>
      <c r="M1882" s="313">
        <v>1</v>
      </c>
      <c r="N1882" s="313">
        <v>4090</v>
      </c>
      <c r="O1882" s="47" t="s">
        <v>1693</v>
      </c>
      <c r="P1882"/>
      <c r="Q1882" s="47"/>
      <c r="R1882" s="313"/>
      <c r="S1882" s="64" t="s">
        <v>1169</v>
      </c>
      <c r="T1882" s="302" t="s">
        <v>1695</v>
      </c>
      <c r="U1882"/>
      <c r="V1882"/>
      <c r="W1882"/>
      <c r="X1882"/>
      <c r="Y1882" s="275" t="s">
        <v>1693</v>
      </c>
      <c r="AA1882" s="313" t="s">
        <v>2814</v>
      </c>
      <c r="AD1882" s="313"/>
    </row>
    <row r="1883" spans="2:30">
      <c r="B1883" s="26"/>
      <c r="C1883" s="260" t="s">
        <v>1696</v>
      </c>
      <c r="D1883" s="260" t="s">
        <v>306</v>
      </c>
      <c r="E1883" s="313">
        <v>9.75</v>
      </c>
      <c r="F1883" s="313">
        <v>9.625</v>
      </c>
      <c r="G1883" s="313">
        <v>0.75</v>
      </c>
      <c r="H1883" s="313">
        <v>11.25</v>
      </c>
      <c r="I1883" s="313">
        <v>11.125</v>
      </c>
      <c r="J1883" s="41" t="s">
        <v>302</v>
      </c>
      <c r="K1883" s="313">
        <v>12.25</v>
      </c>
      <c r="L1883" s="313">
        <v>12.125</v>
      </c>
      <c r="M1883" s="313">
        <v>1</v>
      </c>
      <c r="N1883" s="313">
        <v>4090</v>
      </c>
      <c r="O1883" s="41" t="s">
        <v>1693</v>
      </c>
      <c r="P1883"/>
      <c r="Q1883" s="41"/>
      <c r="R1883" s="313"/>
      <c r="S1883" s="63" t="s">
        <v>307</v>
      </c>
      <c r="T1883" s="303" t="s">
        <v>307</v>
      </c>
      <c r="U1883"/>
      <c r="V1883"/>
      <c r="W1883"/>
      <c r="X1883"/>
      <c r="Y1883" s="275" t="s">
        <v>1693</v>
      </c>
      <c r="AA1883" s="313" t="s">
        <v>2814</v>
      </c>
      <c r="AD1883" s="313"/>
    </row>
    <row r="1884" spans="2:30">
      <c r="B1884" s="26"/>
      <c r="C1884" s="259" t="s">
        <v>1698</v>
      </c>
      <c r="D1884" s="259" t="s">
        <v>301</v>
      </c>
      <c r="E1884" s="313">
        <v>4.5</v>
      </c>
      <c r="F1884" s="313">
        <v>4</v>
      </c>
      <c r="G1884" s="313">
        <v>1.125</v>
      </c>
      <c r="H1884" s="313">
        <v>6.75</v>
      </c>
      <c r="I1884" s="313">
        <v>6.25</v>
      </c>
      <c r="J1884" s="47" t="s">
        <v>302</v>
      </c>
      <c r="K1884" s="313">
        <v>7.75</v>
      </c>
      <c r="L1884" s="313">
        <v>7.25</v>
      </c>
      <c r="M1884" s="313">
        <v>1</v>
      </c>
      <c r="N1884" s="313">
        <v>4091</v>
      </c>
      <c r="O1884" s="47"/>
      <c r="P1884"/>
      <c r="Q1884" s="47"/>
      <c r="R1884" s="313"/>
      <c r="S1884" s="64" t="s">
        <v>1169</v>
      </c>
      <c r="T1884" s="302" t="s">
        <v>1699</v>
      </c>
      <c r="U1884"/>
      <c r="V1884"/>
      <c r="W1884"/>
      <c r="X1884"/>
      <c r="Y1884" s="275"/>
      <c r="AA1884" s="313"/>
      <c r="AD1884" s="313"/>
    </row>
    <row r="1885" spans="2:30">
      <c r="B1885" s="26"/>
      <c r="C1885" s="260" t="s">
        <v>1700</v>
      </c>
      <c r="D1885" s="260" t="s">
        <v>306</v>
      </c>
      <c r="E1885" s="313">
        <v>4.5</v>
      </c>
      <c r="F1885" s="313">
        <v>4</v>
      </c>
      <c r="G1885" s="313">
        <v>1.125</v>
      </c>
      <c r="H1885" s="313">
        <v>6.75</v>
      </c>
      <c r="I1885" s="313">
        <v>6.25</v>
      </c>
      <c r="J1885" s="41" t="s">
        <v>302</v>
      </c>
      <c r="K1885" s="313">
        <v>7.75</v>
      </c>
      <c r="L1885" s="313">
        <v>7.25</v>
      </c>
      <c r="M1885" s="313">
        <v>1</v>
      </c>
      <c r="N1885" s="313">
        <v>4091</v>
      </c>
      <c r="O1885" s="41"/>
      <c r="P1885"/>
      <c r="Q1885" s="41"/>
      <c r="R1885" s="313"/>
      <c r="S1885" s="63" t="s">
        <v>307</v>
      </c>
      <c r="T1885" s="303" t="s">
        <v>307</v>
      </c>
      <c r="U1885"/>
      <c r="V1885"/>
      <c r="W1885"/>
      <c r="X1885"/>
      <c r="Y1885" s="275"/>
      <c r="AA1885" s="313"/>
      <c r="AD1885" s="313"/>
    </row>
    <row r="1886" spans="2:30">
      <c r="B1886" s="26"/>
      <c r="C1886" s="259" t="s">
        <v>1701</v>
      </c>
      <c r="D1886" s="259" t="s">
        <v>301</v>
      </c>
      <c r="E1886" s="313">
        <v>7.6875</v>
      </c>
      <c r="F1886" s="313">
        <v>2.875</v>
      </c>
      <c r="G1886" s="313">
        <v>0.5</v>
      </c>
      <c r="H1886" s="313">
        <v>8.6875</v>
      </c>
      <c r="I1886" s="313">
        <v>3.875</v>
      </c>
      <c r="J1886" s="47" t="s">
        <v>302</v>
      </c>
      <c r="K1886" s="313">
        <v>9.6875</v>
      </c>
      <c r="L1886" s="313">
        <v>8.75</v>
      </c>
      <c r="M1886" s="313">
        <v>2</v>
      </c>
      <c r="N1886" s="313">
        <v>4092</v>
      </c>
      <c r="O1886" s="47"/>
      <c r="P1886"/>
      <c r="Q1886" s="47"/>
      <c r="R1886" s="313"/>
      <c r="S1886" s="64" t="s">
        <v>1169</v>
      </c>
      <c r="T1886" s="302" t="s">
        <v>1702</v>
      </c>
      <c r="U1886"/>
      <c r="V1886"/>
      <c r="W1886"/>
      <c r="X1886"/>
      <c r="Y1886" s="275"/>
      <c r="AA1886" s="313"/>
      <c r="AD1886" s="313"/>
    </row>
    <row r="1887" spans="2:30">
      <c r="B1887" s="26"/>
      <c r="C1887" s="260" t="s">
        <v>1703</v>
      </c>
      <c r="D1887" s="260" t="s">
        <v>306</v>
      </c>
      <c r="E1887" s="313">
        <v>7.6875</v>
      </c>
      <c r="F1887" s="313">
        <v>2.875</v>
      </c>
      <c r="G1887" s="313">
        <v>0.5</v>
      </c>
      <c r="H1887" s="313">
        <v>8.6875</v>
      </c>
      <c r="I1887" s="313">
        <v>3.875</v>
      </c>
      <c r="J1887" s="41" t="s">
        <v>302</v>
      </c>
      <c r="K1887" s="313">
        <v>9.6875</v>
      </c>
      <c r="L1887" s="313">
        <v>8.75</v>
      </c>
      <c r="M1887" s="313">
        <v>2</v>
      </c>
      <c r="N1887" s="313">
        <v>4092</v>
      </c>
      <c r="O1887" s="41"/>
      <c r="P1887"/>
      <c r="Q1887" s="41"/>
      <c r="R1887" s="313"/>
      <c r="S1887" s="63" t="s">
        <v>307</v>
      </c>
      <c r="T1887" s="303" t="s">
        <v>307</v>
      </c>
      <c r="U1887"/>
      <c r="V1887"/>
      <c r="W1887"/>
      <c r="X1887"/>
      <c r="Y1887" s="275"/>
      <c r="AA1887" s="313"/>
      <c r="AD1887" s="313"/>
    </row>
    <row r="1888" spans="2:30">
      <c r="B1888" s="26"/>
      <c r="C1888" s="259" t="s">
        <v>1704</v>
      </c>
      <c r="D1888" s="259" t="s">
        <v>301</v>
      </c>
      <c r="E1888" s="313">
        <v>7.5</v>
      </c>
      <c r="F1888" s="313">
        <v>5.5</v>
      </c>
      <c r="G1888" s="313">
        <v>0.5625</v>
      </c>
      <c r="H1888" s="313">
        <v>8.625</v>
      </c>
      <c r="I1888" s="313">
        <v>6.625</v>
      </c>
      <c r="J1888" s="47" t="s">
        <v>302</v>
      </c>
      <c r="K1888" s="313">
        <v>9.625</v>
      </c>
      <c r="L1888" s="313">
        <v>7.625</v>
      </c>
      <c r="M1888" s="313">
        <v>1</v>
      </c>
      <c r="N1888" s="313">
        <v>4093</v>
      </c>
      <c r="O1888" s="47"/>
      <c r="P1888"/>
      <c r="Q1888" s="47"/>
      <c r="R1888" s="313"/>
      <c r="S1888" s="64" t="s">
        <v>1169</v>
      </c>
      <c r="T1888" s="302" t="s">
        <v>1705</v>
      </c>
      <c r="U1888"/>
      <c r="V1888"/>
      <c r="W1888"/>
      <c r="X1888"/>
      <c r="Y1888" s="275"/>
      <c r="AA1888" s="313"/>
      <c r="AD1888" s="313"/>
    </row>
    <row r="1889" spans="2:30">
      <c r="B1889" s="26"/>
      <c r="C1889" s="260" t="s">
        <v>1706</v>
      </c>
      <c r="D1889" s="260" t="s">
        <v>306</v>
      </c>
      <c r="E1889" s="313">
        <v>7.5</v>
      </c>
      <c r="F1889" s="313">
        <v>5.5</v>
      </c>
      <c r="G1889" s="313">
        <v>0.5625</v>
      </c>
      <c r="H1889" s="313">
        <v>8.625</v>
      </c>
      <c r="I1889" s="313">
        <v>6.625</v>
      </c>
      <c r="J1889" s="41" t="s">
        <v>302</v>
      </c>
      <c r="K1889" s="313">
        <v>9.625</v>
      </c>
      <c r="L1889" s="313">
        <v>7.625</v>
      </c>
      <c r="M1889" s="313">
        <v>1</v>
      </c>
      <c r="N1889" s="313">
        <v>4093</v>
      </c>
      <c r="O1889" s="41"/>
      <c r="P1889"/>
      <c r="Q1889" s="41"/>
      <c r="R1889" s="313"/>
      <c r="S1889" s="63" t="s">
        <v>307</v>
      </c>
      <c r="T1889" s="303" t="s">
        <v>307</v>
      </c>
      <c r="U1889"/>
      <c r="V1889"/>
      <c r="W1889"/>
      <c r="X1889"/>
      <c r="Y1889" s="275"/>
      <c r="AA1889" s="313"/>
      <c r="AD1889" s="313"/>
    </row>
    <row r="1890" spans="2:30">
      <c r="B1890" s="26"/>
      <c r="C1890" s="259" t="s">
        <v>1707</v>
      </c>
      <c r="D1890" s="259" t="s">
        <v>301</v>
      </c>
      <c r="E1890" s="313">
        <v>3.5</v>
      </c>
      <c r="F1890" s="313">
        <v>3.5</v>
      </c>
      <c r="G1890" s="313">
        <v>0.8125</v>
      </c>
      <c r="H1890" s="313">
        <v>5.125</v>
      </c>
      <c r="I1890" s="313">
        <v>5.125</v>
      </c>
      <c r="J1890" s="47" t="s">
        <v>302</v>
      </c>
      <c r="K1890" s="313">
        <v>6.125</v>
      </c>
      <c r="L1890" s="313">
        <v>11.25</v>
      </c>
      <c r="M1890" s="313">
        <v>2</v>
      </c>
      <c r="N1890" s="313">
        <v>4094</v>
      </c>
      <c r="O1890" s="47"/>
      <c r="P1890"/>
      <c r="Q1890" s="47"/>
      <c r="R1890" s="313"/>
      <c r="S1890" s="64" t="s">
        <v>1169</v>
      </c>
      <c r="T1890" s="302" t="s">
        <v>1708</v>
      </c>
      <c r="U1890"/>
      <c r="V1890"/>
      <c r="W1890"/>
      <c r="X1890"/>
      <c r="Y1890" s="275"/>
      <c r="AA1890" s="313"/>
      <c r="AD1890" s="313"/>
    </row>
    <row r="1891" spans="2:30">
      <c r="B1891" s="26"/>
      <c r="C1891" s="260" t="s">
        <v>1709</v>
      </c>
      <c r="D1891" s="260" t="s">
        <v>306</v>
      </c>
      <c r="E1891" s="313">
        <v>3.5</v>
      </c>
      <c r="F1891" s="313">
        <v>3.5</v>
      </c>
      <c r="G1891" s="313">
        <v>0.8125</v>
      </c>
      <c r="H1891" s="313">
        <v>5.125</v>
      </c>
      <c r="I1891" s="313">
        <v>5.125</v>
      </c>
      <c r="J1891" s="41" t="s">
        <v>302</v>
      </c>
      <c r="K1891" s="313">
        <v>6.125</v>
      </c>
      <c r="L1891" s="313">
        <v>11.25</v>
      </c>
      <c r="M1891" s="313">
        <v>2</v>
      </c>
      <c r="N1891" s="313">
        <v>4094</v>
      </c>
      <c r="O1891" s="41"/>
      <c r="P1891"/>
      <c r="Q1891" s="41"/>
      <c r="R1891" s="313"/>
      <c r="S1891" s="63" t="s">
        <v>307</v>
      </c>
      <c r="T1891" s="303" t="s">
        <v>307</v>
      </c>
      <c r="U1891"/>
      <c r="V1891"/>
      <c r="W1891"/>
      <c r="X1891"/>
      <c r="Y1891" s="275"/>
      <c r="AA1891" s="313"/>
      <c r="AD1891" s="313"/>
    </row>
    <row r="1892" spans="2:30">
      <c r="B1892" s="26"/>
      <c r="C1892" s="259" t="s">
        <v>1711</v>
      </c>
      <c r="D1892" s="259" t="s">
        <v>301</v>
      </c>
      <c r="E1892" s="313">
        <v>3.5625</v>
      </c>
      <c r="F1892" s="313">
        <v>2.75</v>
      </c>
      <c r="G1892" s="313">
        <v>1</v>
      </c>
      <c r="H1892" s="313">
        <v>5.5625</v>
      </c>
      <c r="I1892" s="313">
        <v>4.75</v>
      </c>
      <c r="J1892" s="47" t="s">
        <v>302</v>
      </c>
      <c r="K1892" s="313">
        <v>6.5625</v>
      </c>
      <c r="L1892" s="313">
        <v>10.5</v>
      </c>
      <c r="M1892" s="313">
        <v>2</v>
      </c>
      <c r="N1892" s="313">
        <v>4095</v>
      </c>
      <c r="O1892" s="47" t="s">
        <v>1710</v>
      </c>
      <c r="P1892"/>
      <c r="Q1892" s="47"/>
      <c r="R1892" s="313"/>
      <c r="S1892" s="64" t="s">
        <v>1169</v>
      </c>
      <c r="T1892" s="302" t="s">
        <v>1712</v>
      </c>
      <c r="U1892"/>
      <c r="V1892"/>
      <c r="W1892"/>
      <c r="X1892"/>
      <c r="Y1892" s="275" t="s">
        <v>1710</v>
      </c>
      <c r="Z1892" t="s">
        <v>1710</v>
      </c>
      <c r="AA1892" s="313"/>
      <c r="AD1892" s="313"/>
    </row>
    <row r="1893" spans="2:30">
      <c r="B1893" s="26"/>
      <c r="C1893" s="260" t="s">
        <v>1713</v>
      </c>
      <c r="D1893" s="260" t="s">
        <v>306</v>
      </c>
      <c r="E1893" s="313">
        <v>3.5625</v>
      </c>
      <c r="F1893" s="313">
        <v>2.75</v>
      </c>
      <c r="G1893" s="313">
        <v>1</v>
      </c>
      <c r="H1893" s="313">
        <v>5.5625</v>
      </c>
      <c r="I1893" s="313">
        <v>4.75</v>
      </c>
      <c r="J1893" s="41" t="s">
        <v>302</v>
      </c>
      <c r="K1893" s="313">
        <v>6.5625</v>
      </c>
      <c r="L1893" s="313">
        <v>10.5</v>
      </c>
      <c r="M1893" s="313">
        <v>2</v>
      </c>
      <c r="N1893" s="313">
        <v>4095</v>
      </c>
      <c r="O1893" s="41" t="s">
        <v>1710</v>
      </c>
      <c r="P1893"/>
      <c r="Q1893" s="41"/>
      <c r="R1893" s="313"/>
      <c r="S1893" s="63" t="s">
        <v>307</v>
      </c>
      <c r="T1893" s="303" t="s">
        <v>307</v>
      </c>
      <c r="U1893"/>
      <c r="V1893"/>
      <c r="W1893"/>
      <c r="X1893"/>
      <c r="Y1893" s="275" t="s">
        <v>1710</v>
      </c>
      <c r="Z1893" t="s">
        <v>1710</v>
      </c>
      <c r="AA1893" s="313"/>
      <c r="AD1893" s="313"/>
    </row>
    <row r="1894" spans="2:30">
      <c r="B1894" s="26"/>
      <c r="C1894" s="259" t="s">
        <v>1714</v>
      </c>
      <c r="D1894" s="259" t="s">
        <v>301</v>
      </c>
      <c r="E1894" s="313">
        <v>3.5625</v>
      </c>
      <c r="F1894" s="313">
        <v>2.75</v>
      </c>
      <c r="G1894" s="313">
        <v>1.375</v>
      </c>
      <c r="H1894" s="313">
        <v>6.3125</v>
      </c>
      <c r="I1894" s="313">
        <v>5.5</v>
      </c>
      <c r="J1894" s="47" t="s">
        <v>302</v>
      </c>
      <c r="K1894" s="313">
        <v>7.3125</v>
      </c>
      <c r="L1894" s="313">
        <v>12</v>
      </c>
      <c r="M1894" s="313">
        <v>2</v>
      </c>
      <c r="N1894" s="313">
        <v>4096</v>
      </c>
      <c r="O1894" s="47" t="s">
        <v>1710</v>
      </c>
      <c r="P1894"/>
      <c r="Q1894" s="47"/>
      <c r="R1894" s="313"/>
      <c r="S1894" s="64" t="s">
        <v>1169</v>
      </c>
      <c r="T1894" s="302" t="s">
        <v>1715</v>
      </c>
      <c r="U1894"/>
      <c r="V1894"/>
      <c r="W1894"/>
      <c r="X1894"/>
      <c r="Y1894" s="275" t="s">
        <v>1710</v>
      </c>
      <c r="Z1894" t="s">
        <v>1710</v>
      </c>
      <c r="AA1894" s="313"/>
      <c r="AD1894" s="313"/>
    </row>
    <row r="1895" spans="2:30">
      <c r="B1895" s="26"/>
      <c r="C1895" s="260" t="s">
        <v>1716</v>
      </c>
      <c r="D1895" s="260" t="s">
        <v>306</v>
      </c>
      <c r="E1895" s="313">
        <v>3.5625</v>
      </c>
      <c r="F1895" s="313">
        <v>2.75</v>
      </c>
      <c r="G1895" s="313">
        <v>1.375</v>
      </c>
      <c r="H1895" s="313">
        <v>6.3125</v>
      </c>
      <c r="I1895" s="313">
        <v>5.5</v>
      </c>
      <c r="J1895" s="41" t="s">
        <v>302</v>
      </c>
      <c r="K1895" s="313">
        <v>7.3125</v>
      </c>
      <c r="L1895" s="313">
        <v>12</v>
      </c>
      <c r="M1895" s="313">
        <v>2</v>
      </c>
      <c r="N1895" s="313">
        <v>4096</v>
      </c>
      <c r="O1895" s="41" t="s">
        <v>1710</v>
      </c>
      <c r="P1895"/>
      <c r="Q1895" s="41"/>
      <c r="R1895" s="313"/>
      <c r="S1895" s="63" t="s">
        <v>307</v>
      </c>
      <c r="T1895" s="303" t="s">
        <v>307</v>
      </c>
      <c r="U1895"/>
      <c r="V1895"/>
      <c r="W1895"/>
      <c r="X1895"/>
      <c r="Y1895" s="275" t="s">
        <v>1710</v>
      </c>
      <c r="Z1895" t="s">
        <v>1710</v>
      </c>
      <c r="AA1895" s="313"/>
      <c r="AD1895" s="313"/>
    </row>
    <row r="1896" spans="2:30">
      <c r="B1896" s="26"/>
      <c r="C1896" s="259" t="s">
        <v>1718</v>
      </c>
      <c r="D1896" s="259" t="s">
        <v>301</v>
      </c>
      <c r="E1896" s="313">
        <v>6</v>
      </c>
      <c r="F1896" s="313">
        <v>4</v>
      </c>
      <c r="G1896" s="313">
        <v>1</v>
      </c>
      <c r="H1896" s="313">
        <v>8</v>
      </c>
      <c r="I1896" s="313">
        <v>6</v>
      </c>
      <c r="J1896" s="47" t="s">
        <v>302</v>
      </c>
      <c r="K1896" s="313">
        <v>9</v>
      </c>
      <c r="L1896" s="313">
        <v>7</v>
      </c>
      <c r="M1896" s="313">
        <v>1</v>
      </c>
      <c r="N1896" s="313">
        <v>4097</v>
      </c>
      <c r="O1896" s="47" t="s">
        <v>1717</v>
      </c>
      <c r="P1896"/>
      <c r="Q1896" s="47"/>
      <c r="R1896" s="313"/>
      <c r="S1896" s="64" t="s">
        <v>1169</v>
      </c>
      <c r="T1896" s="302" t="s">
        <v>1719</v>
      </c>
      <c r="U1896"/>
      <c r="V1896"/>
      <c r="W1896"/>
      <c r="X1896"/>
      <c r="Y1896" s="275" t="s">
        <v>1717</v>
      </c>
      <c r="AA1896" s="313" t="s">
        <v>2815</v>
      </c>
      <c r="AD1896" s="313"/>
    </row>
    <row r="1897" spans="2:30">
      <c r="B1897" s="26"/>
      <c r="C1897" s="260" t="s">
        <v>1722</v>
      </c>
      <c r="D1897" s="260" t="s">
        <v>306</v>
      </c>
      <c r="E1897" s="313">
        <v>6</v>
      </c>
      <c r="F1897" s="313">
        <v>4</v>
      </c>
      <c r="G1897" s="313">
        <v>1</v>
      </c>
      <c r="H1897" s="313">
        <v>8</v>
      </c>
      <c r="I1897" s="313">
        <v>6</v>
      </c>
      <c r="J1897" s="41" t="s">
        <v>302</v>
      </c>
      <c r="K1897" s="313">
        <v>9</v>
      </c>
      <c r="L1897" s="313">
        <v>7</v>
      </c>
      <c r="M1897" s="313">
        <v>1</v>
      </c>
      <c r="N1897" s="313">
        <v>4097</v>
      </c>
      <c r="O1897" s="41" t="s">
        <v>1717</v>
      </c>
      <c r="P1897"/>
      <c r="Q1897" s="41"/>
      <c r="R1897" s="313"/>
      <c r="S1897" s="63" t="s">
        <v>307</v>
      </c>
      <c r="T1897" s="303" t="s">
        <v>307</v>
      </c>
      <c r="U1897"/>
      <c r="V1897"/>
      <c r="W1897"/>
      <c r="X1897"/>
      <c r="Y1897" s="275" t="s">
        <v>1717</v>
      </c>
      <c r="AA1897" s="313" t="s">
        <v>2815</v>
      </c>
      <c r="AD1897" s="313"/>
    </row>
    <row r="1898" spans="2:30">
      <c r="B1898" s="26"/>
      <c r="C1898" s="64" t="s">
        <v>1739</v>
      </c>
      <c r="D1898" s="64" t="s">
        <v>306</v>
      </c>
      <c r="E1898" s="313">
        <v>2.875</v>
      </c>
      <c r="F1898" s="313">
        <v>2.875</v>
      </c>
      <c r="G1898" s="313">
        <v>0.5</v>
      </c>
      <c r="H1898" s="313">
        <v>3.875</v>
      </c>
      <c r="I1898" s="313">
        <v>3.875</v>
      </c>
      <c r="J1898" s="47" t="s">
        <v>302</v>
      </c>
      <c r="K1898" s="313">
        <v>8.75</v>
      </c>
      <c r="L1898" s="313">
        <v>8.75</v>
      </c>
      <c r="M1898" s="313">
        <v>4</v>
      </c>
      <c r="N1898" s="313">
        <v>4098</v>
      </c>
      <c r="O1898" s="47" t="s">
        <v>1738</v>
      </c>
      <c r="P1898"/>
      <c r="Q1898" s="47"/>
      <c r="R1898" s="313"/>
      <c r="S1898" s="64" t="s">
        <v>307</v>
      </c>
      <c r="T1898" s="302" t="s">
        <v>307</v>
      </c>
      <c r="U1898"/>
      <c r="V1898"/>
      <c r="W1898"/>
      <c r="X1898"/>
      <c r="Y1898" s="275" t="s">
        <v>1738</v>
      </c>
      <c r="AA1898" s="313" t="s">
        <v>306</v>
      </c>
      <c r="AD1898" s="313"/>
    </row>
    <row r="1899" spans="2:30">
      <c r="B1899" s="26"/>
      <c r="C1899" s="63" t="s">
        <v>1747</v>
      </c>
      <c r="D1899" s="63" t="s">
        <v>1748</v>
      </c>
      <c r="E1899" s="313">
        <v>2.8125</v>
      </c>
      <c r="F1899" s="313">
        <v>2.09375</v>
      </c>
      <c r="G1899" s="313">
        <v>0.5625</v>
      </c>
      <c r="H1899" s="313">
        <v>3.9375</v>
      </c>
      <c r="I1899" s="313">
        <v>3.21875</v>
      </c>
      <c r="J1899" s="41" t="s">
        <v>302</v>
      </c>
      <c r="K1899" s="313">
        <v>8.875</v>
      </c>
      <c r="L1899" s="313">
        <v>7.4375</v>
      </c>
      <c r="M1899" s="313">
        <v>4</v>
      </c>
      <c r="N1899" s="313">
        <v>4098</v>
      </c>
      <c r="O1899" s="41" t="s">
        <v>1746</v>
      </c>
      <c r="P1899"/>
      <c r="Q1899" s="41"/>
      <c r="R1899" s="313"/>
      <c r="S1899" s="63" t="s">
        <v>307</v>
      </c>
      <c r="T1899" s="303" t="s">
        <v>307</v>
      </c>
      <c r="U1899"/>
      <c r="V1899"/>
      <c r="W1899"/>
      <c r="X1899"/>
      <c r="Y1899" s="275" t="s">
        <v>1746</v>
      </c>
      <c r="AA1899" s="313" t="s">
        <v>1748</v>
      </c>
      <c r="AD1899" s="313"/>
    </row>
    <row r="1900" spans="2:30">
      <c r="B1900" s="26"/>
      <c r="C1900" s="64" t="s">
        <v>1741</v>
      </c>
      <c r="D1900" s="64" t="s">
        <v>1742</v>
      </c>
      <c r="E1900" s="313">
        <v>2.8125</v>
      </c>
      <c r="F1900" s="313">
        <v>2.8125</v>
      </c>
      <c r="G1900" s="313">
        <v>0.71875</v>
      </c>
      <c r="H1900" s="313">
        <v>4.25</v>
      </c>
      <c r="I1900" s="313">
        <v>4.25</v>
      </c>
      <c r="J1900" s="47" t="s">
        <v>302</v>
      </c>
      <c r="K1900" s="313">
        <v>9.5</v>
      </c>
      <c r="L1900" s="313">
        <v>9.5</v>
      </c>
      <c r="M1900" s="313">
        <v>4</v>
      </c>
      <c r="N1900" s="313">
        <v>4098</v>
      </c>
      <c r="O1900" s="47" t="s">
        <v>1740</v>
      </c>
      <c r="P1900"/>
      <c r="Q1900" s="47"/>
      <c r="R1900" s="313"/>
      <c r="S1900" s="64" t="s">
        <v>307</v>
      </c>
      <c r="T1900" s="302" t="s">
        <v>307</v>
      </c>
      <c r="U1900"/>
      <c r="V1900"/>
      <c r="W1900"/>
      <c r="X1900"/>
      <c r="Y1900" s="275" t="s">
        <v>1740</v>
      </c>
      <c r="AA1900" s="313" t="s">
        <v>1742</v>
      </c>
      <c r="AD1900" s="313"/>
    </row>
    <row r="1901" spans="2:30">
      <c r="B1901" s="26"/>
      <c r="C1901" s="63" t="s">
        <v>1724</v>
      </c>
      <c r="D1901" s="63" t="s">
        <v>301</v>
      </c>
      <c r="E1901" s="313">
        <v>2.875</v>
      </c>
      <c r="F1901" s="313">
        <v>2.875</v>
      </c>
      <c r="G1901" s="313">
        <v>1.25</v>
      </c>
      <c r="H1901" s="313">
        <v>5.375</v>
      </c>
      <c r="I1901" s="313">
        <v>5.375</v>
      </c>
      <c r="J1901" s="41" t="s">
        <v>302</v>
      </c>
      <c r="K1901" s="313">
        <v>6.375</v>
      </c>
      <c r="L1901" s="313">
        <v>11.75</v>
      </c>
      <c r="M1901" s="313">
        <v>2</v>
      </c>
      <c r="N1901" s="313">
        <v>4098</v>
      </c>
      <c r="O1901" s="41" t="s">
        <v>1723</v>
      </c>
      <c r="P1901"/>
      <c r="Q1901" s="41"/>
      <c r="R1901" s="313"/>
      <c r="S1901" s="63" t="s">
        <v>1169</v>
      </c>
      <c r="T1901" s="303" t="s">
        <v>1737</v>
      </c>
      <c r="U1901"/>
      <c r="V1901"/>
      <c r="W1901"/>
      <c r="X1901"/>
      <c r="Y1901" s="275" t="s">
        <v>1723</v>
      </c>
      <c r="AA1901" s="313" t="s">
        <v>2816</v>
      </c>
      <c r="AD1901" s="313"/>
    </row>
    <row r="1902" spans="2:30">
      <c r="B1902" s="26"/>
      <c r="C1902" s="64" t="s">
        <v>1744</v>
      </c>
      <c r="D1902" s="64" t="s">
        <v>1745</v>
      </c>
      <c r="E1902" s="313">
        <v>6.625</v>
      </c>
      <c r="F1902" s="313">
        <v>6.625</v>
      </c>
      <c r="G1902" s="313">
        <v>0</v>
      </c>
      <c r="H1902" s="313">
        <v>6.625</v>
      </c>
      <c r="I1902" s="313">
        <v>6.625</v>
      </c>
      <c r="J1902" s="47" t="s">
        <v>302</v>
      </c>
      <c r="K1902" s="313">
        <v>7.625</v>
      </c>
      <c r="L1902" s="313">
        <v>7.625</v>
      </c>
      <c r="M1902" s="313">
        <v>1</v>
      </c>
      <c r="N1902" s="313">
        <v>4098</v>
      </c>
      <c r="O1902" s="47" t="s">
        <v>1743</v>
      </c>
      <c r="P1902"/>
      <c r="Q1902" s="47"/>
      <c r="R1902" s="313"/>
      <c r="S1902" s="64" t="s">
        <v>307</v>
      </c>
      <c r="T1902" s="302" t="s">
        <v>307</v>
      </c>
      <c r="U1902"/>
      <c r="V1902"/>
      <c r="W1902"/>
      <c r="X1902"/>
      <c r="Y1902" s="275" t="s">
        <v>1743</v>
      </c>
      <c r="AA1902" s="313" t="s">
        <v>2817</v>
      </c>
      <c r="AD1902" s="313"/>
    </row>
    <row r="1903" spans="2:30">
      <c r="B1903" s="26"/>
      <c r="C1903" s="63" t="s">
        <v>72</v>
      </c>
      <c r="D1903" s="63" t="s">
        <v>2026</v>
      </c>
      <c r="E1903" s="313">
        <v>6.25</v>
      </c>
      <c r="F1903" s="313">
        <v>3.25</v>
      </c>
      <c r="G1903" s="313">
        <v>1.125</v>
      </c>
      <c r="H1903" s="313">
        <v>8.5</v>
      </c>
      <c r="I1903" s="313">
        <v>5.5</v>
      </c>
      <c r="J1903" s="41" t="s">
        <v>302</v>
      </c>
      <c r="K1903" s="313">
        <v>8.5</v>
      </c>
      <c r="L1903" s="313">
        <v>5.5</v>
      </c>
      <c r="M1903" s="313">
        <v>1</v>
      </c>
      <c r="N1903" s="313">
        <v>4099</v>
      </c>
      <c r="O1903" s="41"/>
      <c r="P1903"/>
      <c r="Q1903" s="41"/>
      <c r="R1903" s="313"/>
      <c r="S1903" s="63"/>
      <c r="T1903" s="303"/>
      <c r="U1903"/>
      <c r="V1903"/>
      <c r="W1903"/>
      <c r="X1903"/>
      <c r="Y1903" s="275"/>
      <c r="AA1903" s="313"/>
      <c r="AD1903" s="313"/>
    </row>
    <row r="1904" spans="2:30">
      <c r="B1904" s="26"/>
      <c r="C1904" s="64" t="s">
        <v>71</v>
      </c>
      <c r="D1904" s="64" t="s">
        <v>306</v>
      </c>
      <c r="E1904" s="313">
        <v>6.25</v>
      </c>
      <c r="F1904" s="313">
        <v>3.25</v>
      </c>
      <c r="G1904" s="313">
        <v>1.125</v>
      </c>
      <c r="H1904" s="313">
        <v>8.5</v>
      </c>
      <c r="I1904" s="313">
        <v>5.5</v>
      </c>
      <c r="J1904" s="47" t="s">
        <v>302</v>
      </c>
      <c r="K1904" s="313">
        <v>8.5</v>
      </c>
      <c r="L1904" s="313">
        <v>5.5</v>
      </c>
      <c r="M1904" s="313">
        <v>1</v>
      </c>
      <c r="N1904" s="313">
        <v>4099</v>
      </c>
      <c r="O1904" s="47"/>
      <c r="P1904"/>
      <c r="Q1904" s="47"/>
      <c r="R1904" s="313"/>
      <c r="S1904" s="64"/>
      <c r="T1904" s="302"/>
      <c r="U1904"/>
      <c r="V1904"/>
      <c r="W1904"/>
      <c r="X1904"/>
      <c r="Y1904" s="275"/>
      <c r="AA1904" s="313"/>
      <c r="AD1904" s="313"/>
    </row>
    <row r="1905" spans="2:30">
      <c r="B1905" s="26"/>
      <c r="C1905" s="260" t="s">
        <v>1750</v>
      </c>
      <c r="D1905" s="260" t="s">
        <v>301</v>
      </c>
      <c r="E1905" s="313">
        <v>3</v>
      </c>
      <c r="F1905" s="313">
        <v>3</v>
      </c>
      <c r="G1905" s="313">
        <v>0.5</v>
      </c>
      <c r="H1905" s="313">
        <v>4</v>
      </c>
      <c r="I1905" s="313">
        <v>4</v>
      </c>
      <c r="J1905" s="41" t="s">
        <v>302</v>
      </c>
      <c r="K1905" s="313">
        <v>4</v>
      </c>
      <c r="L1905" s="313">
        <v>4</v>
      </c>
      <c r="M1905" s="313">
        <v>4</v>
      </c>
      <c r="N1905" s="313">
        <v>4101</v>
      </c>
      <c r="O1905" s="41" t="s">
        <v>1749</v>
      </c>
      <c r="P1905"/>
      <c r="Q1905" s="41"/>
      <c r="R1905" s="313"/>
      <c r="S1905" s="63" t="s">
        <v>1169</v>
      </c>
      <c r="T1905" s="303" t="s">
        <v>1751</v>
      </c>
      <c r="U1905"/>
      <c r="V1905"/>
      <c r="W1905"/>
      <c r="X1905"/>
      <c r="Y1905" s="275" t="s">
        <v>1749</v>
      </c>
      <c r="Z1905" t="s">
        <v>1749</v>
      </c>
      <c r="AA1905" s="313"/>
      <c r="AD1905" s="313"/>
    </row>
    <row r="1906" spans="2:30">
      <c r="B1906" s="26"/>
      <c r="C1906" s="259" t="s">
        <v>1752</v>
      </c>
      <c r="D1906" s="259" t="s">
        <v>306</v>
      </c>
      <c r="E1906" s="313">
        <v>3</v>
      </c>
      <c r="F1906" s="313">
        <v>3</v>
      </c>
      <c r="G1906" s="313">
        <v>0.5</v>
      </c>
      <c r="H1906" s="313">
        <v>4</v>
      </c>
      <c r="I1906" s="313">
        <v>4</v>
      </c>
      <c r="J1906" s="47" t="s">
        <v>302</v>
      </c>
      <c r="K1906" s="313">
        <v>4</v>
      </c>
      <c r="L1906" s="313">
        <v>4</v>
      </c>
      <c r="M1906" s="313">
        <v>4</v>
      </c>
      <c r="N1906" s="313">
        <v>4101</v>
      </c>
      <c r="O1906" s="47" t="s">
        <v>1749</v>
      </c>
      <c r="P1906"/>
      <c r="Q1906" s="47"/>
      <c r="R1906" s="313"/>
      <c r="S1906" s="64" t="s">
        <v>307</v>
      </c>
      <c r="T1906" s="302" t="s">
        <v>307</v>
      </c>
      <c r="U1906"/>
      <c r="V1906"/>
      <c r="W1906"/>
      <c r="X1906"/>
      <c r="Y1906" s="275" t="s">
        <v>1749</v>
      </c>
      <c r="Z1906" t="s">
        <v>1749</v>
      </c>
      <c r="AA1906" s="313"/>
      <c r="AD1906" s="313"/>
    </row>
    <row r="1907" spans="2:30">
      <c r="B1907" s="26"/>
      <c r="C1907" s="260" t="s">
        <v>1753</v>
      </c>
      <c r="D1907" s="260" t="s">
        <v>301</v>
      </c>
      <c r="E1907" s="313">
        <v>3.5</v>
      </c>
      <c r="F1907" s="313">
        <v>3.5</v>
      </c>
      <c r="G1907" s="313">
        <v>1.0625</v>
      </c>
      <c r="H1907" s="313">
        <v>5.625</v>
      </c>
      <c r="I1907" s="313">
        <v>5.625</v>
      </c>
      <c r="J1907" s="41" t="s">
        <v>302</v>
      </c>
      <c r="K1907" s="313">
        <v>6.625</v>
      </c>
      <c r="L1907" s="313">
        <v>12.25</v>
      </c>
      <c r="M1907" s="313">
        <v>2</v>
      </c>
      <c r="N1907" s="313">
        <v>4102</v>
      </c>
      <c r="O1907" s="41"/>
      <c r="P1907"/>
      <c r="Q1907" s="41"/>
      <c r="R1907" s="313"/>
      <c r="S1907" s="63" t="s">
        <v>1169</v>
      </c>
      <c r="T1907" s="303" t="s">
        <v>1754</v>
      </c>
      <c r="U1907"/>
      <c r="V1907"/>
      <c r="W1907"/>
      <c r="X1907"/>
      <c r="Y1907" s="275"/>
      <c r="AA1907" s="313"/>
      <c r="AD1907" s="313"/>
    </row>
    <row r="1908" spans="2:30">
      <c r="B1908" s="26"/>
      <c r="C1908" s="259" t="s">
        <v>1755</v>
      </c>
      <c r="D1908" s="259" t="s">
        <v>306</v>
      </c>
      <c r="E1908" s="313">
        <v>3.5</v>
      </c>
      <c r="F1908" s="313">
        <v>3.5</v>
      </c>
      <c r="G1908" s="313">
        <v>1.0625</v>
      </c>
      <c r="H1908" s="313">
        <v>5.625</v>
      </c>
      <c r="I1908" s="313">
        <v>5.625</v>
      </c>
      <c r="J1908" s="47" t="s">
        <v>302</v>
      </c>
      <c r="K1908" s="313">
        <v>6.625</v>
      </c>
      <c r="L1908" s="313">
        <v>12.25</v>
      </c>
      <c r="M1908" s="313">
        <v>2</v>
      </c>
      <c r="N1908" s="313">
        <v>4102</v>
      </c>
      <c r="O1908" s="47"/>
      <c r="P1908"/>
      <c r="Q1908" s="47"/>
      <c r="R1908" s="313"/>
      <c r="S1908" s="64" t="s">
        <v>307</v>
      </c>
      <c r="T1908" s="302" t="s">
        <v>307</v>
      </c>
      <c r="U1908"/>
      <c r="V1908"/>
      <c r="W1908"/>
      <c r="X1908"/>
      <c r="Y1908" s="275"/>
      <c r="AA1908" s="313"/>
      <c r="AD1908" s="313"/>
    </row>
    <row r="1909" spans="2:30">
      <c r="B1909" s="26"/>
      <c r="C1909" s="260" t="s">
        <v>1756</v>
      </c>
      <c r="D1909" s="260" t="s">
        <v>301</v>
      </c>
      <c r="E1909" s="313">
        <v>3.625</v>
      </c>
      <c r="F1909" s="313">
        <v>2.875</v>
      </c>
      <c r="G1909" s="313">
        <v>0.6875</v>
      </c>
      <c r="H1909" s="313">
        <v>5</v>
      </c>
      <c r="I1909" s="313">
        <v>4.25</v>
      </c>
      <c r="J1909" s="41" t="s">
        <v>302</v>
      </c>
      <c r="K1909" s="313">
        <v>11</v>
      </c>
      <c r="L1909" s="313">
        <v>9.5</v>
      </c>
      <c r="M1909" s="313">
        <v>4</v>
      </c>
      <c r="N1909" s="313">
        <v>4103</v>
      </c>
      <c r="O1909" s="41"/>
      <c r="P1909"/>
      <c r="Q1909" s="41"/>
      <c r="R1909" s="313"/>
      <c r="S1909" s="63" t="s">
        <v>1169</v>
      </c>
      <c r="T1909" s="303" t="s">
        <v>1757</v>
      </c>
      <c r="U1909"/>
      <c r="V1909"/>
      <c r="W1909"/>
      <c r="X1909"/>
      <c r="Y1909" s="275"/>
      <c r="AA1909" s="313"/>
      <c r="AD1909" s="313"/>
    </row>
    <row r="1910" spans="2:30">
      <c r="B1910" s="26"/>
      <c r="C1910" s="259" t="s">
        <v>1758</v>
      </c>
      <c r="D1910" s="259" t="s">
        <v>306</v>
      </c>
      <c r="E1910" s="313">
        <v>3.625</v>
      </c>
      <c r="F1910" s="313">
        <v>2.875</v>
      </c>
      <c r="G1910" s="313">
        <v>0.6875</v>
      </c>
      <c r="H1910" s="313">
        <v>5</v>
      </c>
      <c r="I1910" s="313">
        <v>4.25</v>
      </c>
      <c r="J1910" s="47" t="s">
        <v>302</v>
      </c>
      <c r="K1910" s="313">
        <v>11</v>
      </c>
      <c r="L1910" s="313">
        <v>9.5</v>
      </c>
      <c r="M1910" s="313">
        <v>4</v>
      </c>
      <c r="N1910" s="313">
        <v>4103</v>
      </c>
      <c r="O1910" s="47"/>
      <c r="P1910"/>
      <c r="Q1910" s="47"/>
      <c r="R1910" s="313"/>
      <c r="S1910" s="64" t="s">
        <v>307</v>
      </c>
      <c r="T1910" s="302" t="s">
        <v>307</v>
      </c>
      <c r="U1910"/>
      <c r="V1910"/>
      <c r="W1910"/>
      <c r="X1910"/>
      <c r="Y1910" s="275"/>
      <c r="AA1910" s="313"/>
      <c r="AD1910" s="313"/>
    </row>
    <row r="1911" spans="2:30">
      <c r="B1911" s="26"/>
      <c r="C1911" s="260" t="s">
        <v>1759</v>
      </c>
      <c r="D1911" s="260" t="s">
        <v>301</v>
      </c>
      <c r="E1911" s="313">
        <v>6.375</v>
      </c>
      <c r="F1911" s="313">
        <v>3.3125</v>
      </c>
      <c r="G1911" s="313">
        <v>0.5</v>
      </c>
      <c r="H1911" s="313">
        <v>7.375</v>
      </c>
      <c r="I1911" s="313">
        <v>4.3125</v>
      </c>
      <c r="J1911" s="41" t="s">
        <v>302</v>
      </c>
      <c r="K1911" s="313">
        <v>8.375</v>
      </c>
      <c r="L1911" s="313">
        <v>9.625</v>
      </c>
      <c r="M1911" s="313">
        <v>2</v>
      </c>
      <c r="N1911" s="313">
        <v>4104</v>
      </c>
      <c r="O1911" s="41"/>
      <c r="P1911"/>
      <c r="Q1911" s="41"/>
      <c r="R1911" s="313"/>
      <c r="S1911" s="63" t="s">
        <v>1169</v>
      </c>
      <c r="T1911" s="303" t="s">
        <v>1760</v>
      </c>
      <c r="U1911"/>
      <c r="V1911"/>
      <c r="W1911"/>
      <c r="X1911"/>
      <c r="Y1911" s="275"/>
      <c r="AA1911" s="313"/>
      <c r="AD1911" s="313"/>
    </row>
    <row r="1912" spans="2:30">
      <c r="B1912" s="26"/>
      <c r="C1912" s="259" t="s">
        <v>1761</v>
      </c>
      <c r="D1912" s="259" t="s">
        <v>306</v>
      </c>
      <c r="E1912" s="313">
        <v>6.375</v>
      </c>
      <c r="F1912" s="313">
        <v>3.3125</v>
      </c>
      <c r="G1912" s="313">
        <v>0.5</v>
      </c>
      <c r="H1912" s="313">
        <v>7.375</v>
      </c>
      <c r="I1912" s="313">
        <v>4.3125</v>
      </c>
      <c r="J1912" s="47" t="s">
        <v>302</v>
      </c>
      <c r="K1912" s="313">
        <v>8.375</v>
      </c>
      <c r="L1912" s="313">
        <v>9.625</v>
      </c>
      <c r="M1912" s="313">
        <v>2</v>
      </c>
      <c r="N1912" s="313">
        <v>4104</v>
      </c>
      <c r="O1912" s="47"/>
      <c r="P1912"/>
      <c r="Q1912" s="47"/>
      <c r="R1912" s="313"/>
      <c r="S1912" s="64" t="s">
        <v>307</v>
      </c>
      <c r="T1912" s="302" t="s">
        <v>307</v>
      </c>
      <c r="U1912"/>
      <c r="V1912"/>
      <c r="W1912"/>
      <c r="X1912"/>
      <c r="Y1912" s="275"/>
      <c r="AA1912" s="313"/>
      <c r="AD1912" s="313"/>
    </row>
    <row r="1913" spans="2:30">
      <c r="B1913" s="26"/>
      <c r="C1913" s="260" t="s">
        <v>158</v>
      </c>
      <c r="D1913" s="260" t="s">
        <v>306</v>
      </c>
      <c r="E1913" s="313">
        <v>3.25</v>
      </c>
      <c r="F1913" s="313">
        <v>4.25</v>
      </c>
      <c r="G1913" s="313">
        <v>1.125</v>
      </c>
      <c r="H1913" s="313">
        <v>5.5</v>
      </c>
      <c r="I1913" s="313">
        <v>6.5</v>
      </c>
      <c r="J1913" s="41" t="s">
        <v>302</v>
      </c>
      <c r="K1913" s="313">
        <v>6.5</v>
      </c>
      <c r="L1913" s="313">
        <v>14</v>
      </c>
      <c r="M1913" s="313">
        <v>2</v>
      </c>
      <c r="N1913" s="313">
        <v>4106</v>
      </c>
      <c r="O1913" s="41"/>
      <c r="P1913"/>
      <c r="Q1913" s="41"/>
      <c r="R1913" s="313"/>
      <c r="S1913" s="63"/>
      <c r="T1913" s="303"/>
      <c r="U1913"/>
      <c r="V1913"/>
      <c r="W1913"/>
      <c r="X1913"/>
      <c r="Y1913" s="275"/>
      <c r="AA1913" s="313"/>
      <c r="AD1913" s="313"/>
    </row>
    <row r="1914" spans="2:30">
      <c r="B1914" s="26"/>
      <c r="C1914" s="259" t="s">
        <v>159</v>
      </c>
      <c r="D1914" s="259" t="s">
        <v>301</v>
      </c>
      <c r="E1914" s="313">
        <v>3.25</v>
      </c>
      <c r="F1914" s="313">
        <v>4.25</v>
      </c>
      <c r="G1914" s="313">
        <v>1.125</v>
      </c>
      <c r="H1914" s="313">
        <v>5.5</v>
      </c>
      <c r="I1914" s="313">
        <v>6.5</v>
      </c>
      <c r="J1914" s="47" t="s">
        <v>302</v>
      </c>
      <c r="K1914" s="313">
        <v>6.5</v>
      </c>
      <c r="L1914" s="313">
        <v>14</v>
      </c>
      <c r="M1914" s="313">
        <v>2</v>
      </c>
      <c r="N1914" s="313">
        <v>4106</v>
      </c>
      <c r="O1914" s="47"/>
      <c r="P1914"/>
      <c r="Q1914" s="47"/>
      <c r="R1914" s="313"/>
      <c r="S1914" s="64"/>
      <c r="T1914" s="302"/>
      <c r="U1914"/>
      <c r="V1914"/>
      <c r="W1914"/>
      <c r="X1914"/>
      <c r="Y1914" s="275"/>
      <c r="AA1914" s="313"/>
      <c r="AD1914" s="313"/>
    </row>
    <row r="1915" spans="2:30">
      <c r="B1915" s="26"/>
      <c r="C1915" s="260" t="s">
        <v>136</v>
      </c>
      <c r="D1915" s="260" t="s">
        <v>306</v>
      </c>
      <c r="E1915" s="313">
        <v>3.78125</v>
      </c>
      <c r="F1915" s="313">
        <v>3.78125</v>
      </c>
      <c r="G1915" s="313">
        <v>0.625</v>
      </c>
      <c r="H1915" s="313">
        <v>5.03125</v>
      </c>
      <c r="I1915" s="313">
        <v>5.03125</v>
      </c>
      <c r="J1915" s="41" t="s">
        <v>302</v>
      </c>
      <c r="K1915" s="313">
        <v>10.0625</v>
      </c>
      <c r="L1915" s="313">
        <v>5.03125</v>
      </c>
      <c r="M1915" s="313">
        <v>2</v>
      </c>
      <c r="N1915" s="313">
        <v>4107</v>
      </c>
      <c r="O1915" s="41"/>
      <c r="P1915"/>
      <c r="Q1915" s="41"/>
      <c r="R1915" s="313"/>
      <c r="S1915" s="63"/>
      <c r="T1915" s="303"/>
      <c r="U1915"/>
      <c r="V1915"/>
      <c r="W1915"/>
      <c r="X1915"/>
      <c r="Y1915" s="275"/>
      <c r="AA1915" s="313"/>
      <c r="AD1915" s="313"/>
    </row>
    <row r="1916" spans="2:30">
      <c r="B1916" s="26"/>
      <c r="C1916" s="259" t="s">
        <v>137</v>
      </c>
      <c r="D1916" s="259" t="s">
        <v>94</v>
      </c>
      <c r="E1916" s="313">
        <v>3.78125</v>
      </c>
      <c r="F1916" s="313">
        <v>3.78125</v>
      </c>
      <c r="G1916" s="313">
        <v>1.34375</v>
      </c>
      <c r="H1916" s="313">
        <v>6.46875</v>
      </c>
      <c r="I1916" s="313">
        <v>6.46875</v>
      </c>
      <c r="J1916" s="47" t="s">
        <v>302</v>
      </c>
      <c r="K1916" s="313">
        <v>12.9375</v>
      </c>
      <c r="L1916" s="313">
        <v>6.46875</v>
      </c>
      <c r="M1916" s="313">
        <v>2</v>
      </c>
      <c r="N1916" s="313">
        <v>4107</v>
      </c>
      <c r="O1916" s="47"/>
      <c r="P1916"/>
      <c r="Q1916" s="47"/>
      <c r="R1916" s="313"/>
      <c r="S1916" s="64"/>
      <c r="T1916" s="302"/>
      <c r="U1916"/>
      <c r="V1916"/>
      <c r="W1916"/>
      <c r="X1916"/>
      <c r="Y1916" s="275"/>
      <c r="AA1916" s="313"/>
      <c r="AD1916" s="313"/>
    </row>
    <row r="1917" spans="2:30">
      <c r="B1917" s="26"/>
      <c r="C1917" s="260" t="s">
        <v>105</v>
      </c>
      <c r="D1917" s="260" t="s">
        <v>301</v>
      </c>
      <c r="E1917" s="313">
        <v>4.125</v>
      </c>
      <c r="F1917" s="313">
        <v>4.125</v>
      </c>
      <c r="G1917" s="313">
        <v>0.5</v>
      </c>
      <c r="H1917" s="313">
        <v>5.125</v>
      </c>
      <c r="I1917" s="313">
        <v>5.125</v>
      </c>
      <c r="J1917" s="41" t="s">
        <v>302</v>
      </c>
      <c r="K1917" s="313">
        <v>10.25</v>
      </c>
      <c r="L1917" s="313">
        <v>5.125</v>
      </c>
      <c r="M1917" s="313">
        <v>2</v>
      </c>
      <c r="N1917" s="313">
        <v>4109</v>
      </c>
      <c r="O1917" s="41"/>
      <c r="P1917"/>
      <c r="Q1917" s="41"/>
      <c r="R1917" s="313"/>
      <c r="S1917" s="63"/>
      <c r="T1917" s="303"/>
      <c r="U1917"/>
      <c r="V1917"/>
      <c r="W1917"/>
      <c r="X1917"/>
      <c r="Y1917" s="275"/>
      <c r="AA1917" s="313"/>
      <c r="AD1917" s="313"/>
    </row>
    <row r="1918" spans="2:30">
      <c r="B1918" s="26"/>
      <c r="C1918" s="259" t="s">
        <v>104</v>
      </c>
      <c r="D1918" s="259" t="s">
        <v>306</v>
      </c>
      <c r="E1918" s="313">
        <v>4.125</v>
      </c>
      <c r="F1918" s="313">
        <v>4.125</v>
      </c>
      <c r="G1918" s="313">
        <v>0.5</v>
      </c>
      <c r="H1918" s="313">
        <v>5.125</v>
      </c>
      <c r="I1918" s="313">
        <v>5.125</v>
      </c>
      <c r="J1918" s="47" t="s">
        <v>302</v>
      </c>
      <c r="K1918" s="313">
        <v>10.25</v>
      </c>
      <c r="L1918" s="313">
        <v>5.125</v>
      </c>
      <c r="M1918" s="313">
        <v>2</v>
      </c>
      <c r="N1918" s="313">
        <v>4109</v>
      </c>
      <c r="O1918" s="47"/>
      <c r="P1918"/>
      <c r="Q1918" s="47"/>
      <c r="R1918" s="313"/>
      <c r="S1918" s="64"/>
      <c r="T1918" s="302"/>
      <c r="U1918"/>
      <c r="V1918"/>
      <c r="W1918"/>
      <c r="X1918"/>
      <c r="Y1918" s="275"/>
      <c r="AA1918" s="313"/>
      <c r="AD1918" s="313"/>
    </row>
    <row r="1919" spans="2:30">
      <c r="B1919" s="25"/>
      <c r="C1919" s="256" t="s">
        <v>2759</v>
      </c>
      <c r="D1919" s="256" t="s">
        <v>2625</v>
      </c>
      <c r="E1919" s="313">
        <v>5.6875</v>
      </c>
      <c r="F1919" s="313">
        <v>2.75</v>
      </c>
      <c r="G1919" s="313">
        <v>0.5</v>
      </c>
      <c r="H1919" s="313">
        <v>6.6875</v>
      </c>
      <c r="I1919" s="313">
        <v>3.75</v>
      </c>
      <c r="J1919" s="102" t="s">
        <v>302</v>
      </c>
      <c r="K1919" s="313">
        <v>6.6875</v>
      </c>
      <c r="L1919" s="313">
        <v>11.25</v>
      </c>
      <c r="M1919" s="313">
        <v>3</v>
      </c>
      <c r="N1919" s="313">
        <v>4111</v>
      </c>
      <c r="O1919" s="102" t="s">
        <v>1338</v>
      </c>
      <c r="P1919">
        <v>44823</v>
      </c>
      <c r="Q1919" s="283"/>
      <c r="R1919" s="313">
        <v>0.03</v>
      </c>
      <c r="S1919" s="256"/>
      <c r="T1919" s="301"/>
      <c r="U1919"/>
      <c r="V1919"/>
      <c r="W1919"/>
      <c r="X1919"/>
      <c r="Y1919" s="275" t="s">
        <v>1338</v>
      </c>
      <c r="AA1919" s="313" t="s">
        <v>1338</v>
      </c>
      <c r="AB1919">
        <v>4111</v>
      </c>
      <c r="AC1919" t="s">
        <v>2899</v>
      </c>
      <c r="AD1919" s="313" t="s">
        <v>5649</v>
      </c>
    </row>
    <row r="1920" spans="2:30">
      <c r="B1920" s="25"/>
      <c r="C1920" s="256" t="s">
        <v>2760</v>
      </c>
      <c r="D1920" s="256" t="s">
        <v>2529</v>
      </c>
      <c r="E1920" s="313">
        <v>3.5</v>
      </c>
      <c r="F1920" s="313">
        <v>18.125</v>
      </c>
      <c r="G1920" s="313">
        <v>2.5</v>
      </c>
      <c r="H1920" s="313">
        <v>8.5</v>
      </c>
      <c r="I1920" s="313">
        <v>23.125</v>
      </c>
      <c r="J1920" s="102" t="s">
        <v>318</v>
      </c>
      <c r="K1920" s="313">
        <v>23.3125</v>
      </c>
      <c r="L1920" s="313">
        <v>17.1875</v>
      </c>
      <c r="M1920" s="313">
        <v>2</v>
      </c>
      <c r="N1920" s="313">
        <v>4112</v>
      </c>
      <c r="O1920" s="102" t="s">
        <v>1351</v>
      </c>
      <c r="P1920">
        <v>44823</v>
      </c>
      <c r="Q1920" s="283"/>
      <c r="R1920" s="313">
        <v>4.4999999999999998E-2</v>
      </c>
      <c r="S1920" s="256"/>
      <c r="T1920" s="301"/>
      <c r="U1920"/>
      <c r="V1920"/>
      <c r="W1920"/>
      <c r="X1920"/>
      <c r="Y1920" s="275" t="s">
        <v>1351</v>
      </c>
      <c r="AA1920" s="313" t="s">
        <v>1351</v>
      </c>
      <c r="AB1920">
        <v>4112</v>
      </c>
      <c r="AC1920" t="s">
        <v>2861</v>
      </c>
      <c r="AD1920" s="313" t="s">
        <v>5645</v>
      </c>
    </row>
    <row r="1921" spans="2:30">
      <c r="B1921" s="26"/>
      <c r="C1921" s="256" t="s">
        <v>2762</v>
      </c>
      <c r="D1921" s="256" t="s">
        <v>2529</v>
      </c>
      <c r="E1921" s="313">
        <v>4.625</v>
      </c>
      <c r="F1921" s="313">
        <v>4.625</v>
      </c>
      <c r="G1921" s="313">
        <v>4.125</v>
      </c>
      <c r="H1921" s="313">
        <v>12.875</v>
      </c>
      <c r="I1921" s="313">
        <v>12.875</v>
      </c>
      <c r="J1921" s="102" t="s">
        <v>318</v>
      </c>
      <c r="K1921" s="313">
        <v>25.843800000000002</v>
      </c>
      <c r="L1921" s="313">
        <v>12.9688</v>
      </c>
      <c r="M1921" s="313">
        <v>2</v>
      </c>
      <c r="N1921" s="313">
        <v>4113</v>
      </c>
      <c r="O1921" s="102" t="s">
        <v>2761</v>
      </c>
      <c r="P1921">
        <v>44823</v>
      </c>
      <c r="Q1921" s="283"/>
      <c r="R1921" s="313">
        <v>0.06</v>
      </c>
      <c r="S1921" s="256"/>
      <c r="T1921" s="301"/>
      <c r="U1921"/>
      <c r="V1921"/>
      <c r="W1921"/>
      <c r="X1921"/>
      <c r="Y1921" s="275" t="s">
        <v>2761</v>
      </c>
      <c r="AA1921" s="313" t="s">
        <v>1351</v>
      </c>
      <c r="AB1921">
        <v>4113</v>
      </c>
      <c r="AC1921" t="s">
        <v>4132</v>
      </c>
      <c r="AD1921" s="313" t="s">
        <v>5661</v>
      </c>
    </row>
    <row r="1922" spans="2:30">
      <c r="B1922" s="26"/>
      <c r="C1922" s="267" t="s">
        <v>2616</v>
      </c>
      <c r="D1922" s="267" t="s">
        <v>2025</v>
      </c>
      <c r="E1922" s="313">
        <v>2.5</v>
      </c>
      <c r="F1922" s="313">
        <v>2.5</v>
      </c>
      <c r="G1922" s="313">
        <v>0.75</v>
      </c>
      <c r="H1922" s="313">
        <v>4</v>
      </c>
      <c r="I1922" s="313">
        <v>4</v>
      </c>
      <c r="J1922" s="273" t="s">
        <v>302</v>
      </c>
      <c r="K1922" s="313">
        <v>15</v>
      </c>
      <c r="L1922" s="313">
        <v>11.25</v>
      </c>
      <c r="M1922" s="313">
        <v>12</v>
      </c>
      <c r="N1922" s="313">
        <v>4114</v>
      </c>
      <c r="O1922" s="273" t="s">
        <v>1338</v>
      </c>
      <c r="P1922">
        <v>44743</v>
      </c>
      <c r="Q1922" s="289"/>
      <c r="R1922" s="313"/>
      <c r="S1922" s="267"/>
      <c r="T1922" s="307"/>
      <c r="U1922"/>
      <c r="V1922"/>
      <c r="W1922"/>
      <c r="X1922"/>
      <c r="Y1922" s="275" t="s">
        <v>1338</v>
      </c>
      <c r="AA1922" s="313" t="s">
        <v>1338</v>
      </c>
      <c r="AB1922">
        <v>4114</v>
      </c>
      <c r="AC1922" t="s">
        <v>2861</v>
      </c>
      <c r="AD1922" s="313" t="s">
        <v>5645</v>
      </c>
    </row>
    <row r="1923" spans="2:30">
      <c r="B1923" s="25"/>
      <c r="C1923" s="267" t="s">
        <v>2615</v>
      </c>
      <c r="D1923" s="267" t="s">
        <v>2035</v>
      </c>
      <c r="E1923" s="313">
        <v>2.375</v>
      </c>
      <c r="F1923" s="313">
        <v>2.375</v>
      </c>
      <c r="G1923" s="313">
        <v>1.9375</v>
      </c>
      <c r="H1923" s="313">
        <v>6.25</v>
      </c>
      <c r="I1923" s="313">
        <v>6.25</v>
      </c>
      <c r="J1923" s="273" t="s">
        <v>302</v>
      </c>
      <c r="K1923" s="313">
        <v>16.236999999999998</v>
      </c>
      <c r="L1923" s="313">
        <v>12.717000000000001</v>
      </c>
      <c r="M1923" s="313">
        <v>12</v>
      </c>
      <c r="N1923" s="313">
        <v>4114</v>
      </c>
      <c r="O1923" s="273" t="s">
        <v>1338</v>
      </c>
      <c r="P1923">
        <v>44743</v>
      </c>
      <c r="Q1923" s="289"/>
      <c r="R1923" s="313"/>
      <c r="S1923" s="267"/>
      <c r="T1923" s="307"/>
      <c r="U1923"/>
      <c r="V1923"/>
      <c r="W1923"/>
      <c r="X1923"/>
      <c r="Y1923" s="275" t="s">
        <v>1338</v>
      </c>
      <c r="AA1923" s="313" t="s">
        <v>1338</v>
      </c>
      <c r="AB1923">
        <v>4114</v>
      </c>
      <c r="AC1923" t="s">
        <v>2861</v>
      </c>
      <c r="AD1923" s="313" t="s">
        <v>5645</v>
      </c>
    </row>
    <row r="1924" spans="2:30">
      <c r="B1924" s="25"/>
      <c r="C1924" s="256" t="s">
        <v>2640</v>
      </c>
      <c r="D1924" s="256" t="s">
        <v>2026</v>
      </c>
      <c r="E1924" s="313">
        <v>3.4062999999999999</v>
      </c>
      <c r="F1924" s="313">
        <v>3.4062999999999999</v>
      </c>
      <c r="G1924" s="313">
        <v>1.8438000000000001</v>
      </c>
      <c r="H1924" s="313">
        <v>7.0938999999999997</v>
      </c>
      <c r="I1924" s="313">
        <v>7.0938999999999997</v>
      </c>
      <c r="J1924" s="102" t="s">
        <v>302</v>
      </c>
      <c r="K1924" s="313">
        <v>7.0919999999999996</v>
      </c>
      <c r="L1924" s="313">
        <v>14.183999999999999</v>
      </c>
      <c r="M1924" s="313">
        <v>2</v>
      </c>
      <c r="N1924" s="313">
        <v>4115</v>
      </c>
      <c r="O1924" s="102" t="s">
        <v>1338</v>
      </c>
      <c r="P1924">
        <v>44823</v>
      </c>
      <c r="Q1924" s="283"/>
      <c r="R1924" s="313">
        <v>0.04</v>
      </c>
      <c r="S1924" s="256"/>
      <c r="T1924" s="301"/>
      <c r="U1924"/>
      <c r="V1924"/>
      <c r="W1924"/>
      <c r="X1924"/>
      <c r="Y1924" s="275" t="s">
        <v>1338</v>
      </c>
      <c r="AA1924" s="313" t="s">
        <v>1338</v>
      </c>
      <c r="AB1924">
        <v>4115</v>
      </c>
      <c r="AC1924" t="s">
        <v>2861</v>
      </c>
      <c r="AD1924" s="313" t="s">
        <v>5645</v>
      </c>
    </row>
    <row r="1925" spans="2:30">
      <c r="B1925" s="25"/>
      <c r="C1925" s="256" t="s">
        <v>2641</v>
      </c>
      <c r="D1925" s="256" t="s">
        <v>2025</v>
      </c>
      <c r="E1925" s="313">
        <v>3.5625</v>
      </c>
      <c r="F1925" s="313">
        <v>3.5625</v>
      </c>
      <c r="G1925" s="313">
        <v>1.2813000000000001</v>
      </c>
      <c r="H1925" s="313">
        <v>6.1250999999999998</v>
      </c>
      <c r="I1925" s="313">
        <v>6.1250999999999998</v>
      </c>
      <c r="J1925" s="102" t="s">
        <v>302</v>
      </c>
      <c r="K1925" s="313">
        <v>6.125</v>
      </c>
      <c r="L1925" s="313">
        <v>12.25</v>
      </c>
      <c r="M1925" s="313">
        <v>2</v>
      </c>
      <c r="N1925" s="313">
        <v>4115</v>
      </c>
      <c r="O1925" s="102" t="s">
        <v>1338</v>
      </c>
      <c r="P1925">
        <v>44823</v>
      </c>
      <c r="Q1925" s="283"/>
      <c r="R1925" s="313">
        <v>0.04</v>
      </c>
      <c r="S1925" s="256"/>
      <c r="T1925" s="301"/>
      <c r="U1925"/>
      <c r="V1925"/>
      <c r="W1925"/>
      <c r="X1925"/>
      <c r="Y1925" s="275" t="s">
        <v>1338</v>
      </c>
      <c r="AA1925" s="313" t="s">
        <v>1338</v>
      </c>
      <c r="AB1925">
        <v>4115</v>
      </c>
      <c r="AC1925" t="s">
        <v>2861</v>
      </c>
      <c r="AD1925" s="313" t="s">
        <v>5645</v>
      </c>
    </row>
    <row r="1926" spans="2:30">
      <c r="B1926" s="26"/>
      <c r="C1926" s="256" t="s">
        <v>2756</v>
      </c>
      <c r="D1926" s="256" t="s">
        <v>1970</v>
      </c>
      <c r="E1926" s="313">
        <v>3.7153</v>
      </c>
      <c r="F1926" s="313">
        <v>3.7080000000000002</v>
      </c>
      <c r="G1926" s="313">
        <v>2.0070000000000001</v>
      </c>
      <c r="H1926" s="313">
        <v>12.013999999999999</v>
      </c>
      <c r="I1926" s="313">
        <v>3.7153</v>
      </c>
      <c r="J1926" s="102" t="s">
        <v>302</v>
      </c>
      <c r="K1926" s="313">
        <v>12.013999999999999</v>
      </c>
      <c r="L1926" s="313">
        <v>10.868</v>
      </c>
      <c r="M1926" s="313">
        <v>3</v>
      </c>
      <c r="N1926" s="313">
        <v>4116</v>
      </c>
      <c r="O1926" s="102" t="s">
        <v>1338</v>
      </c>
      <c r="P1926">
        <v>44823</v>
      </c>
      <c r="Q1926" s="283"/>
      <c r="R1926" s="313"/>
      <c r="S1926" s="256"/>
      <c r="T1926" s="301"/>
      <c r="U1926"/>
      <c r="V1926"/>
      <c r="W1926"/>
      <c r="X1926"/>
      <c r="Y1926" s="275" t="s">
        <v>1338</v>
      </c>
      <c r="AA1926" s="313" t="s">
        <v>1338</v>
      </c>
      <c r="AB1926">
        <v>4116</v>
      </c>
      <c r="AC1926" t="s">
        <v>2980</v>
      </c>
      <c r="AD1926" s="313" t="s">
        <v>5656</v>
      </c>
    </row>
    <row r="1927" spans="2:30">
      <c r="B1927" s="25"/>
      <c r="C1927" s="267" t="s">
        <v>2660</v>
      </c>
      <c r="D1927" s="267" t="s">
        <v>301</v>
      </c>
      <c r="E1927" s="313">
        <v>11</v>
      </c>
      <c r="F1927" s="313">
        <v>5.75</v>
      </c>
      <c r="G1927" s="313">
        <v>5</v>
      </c>
      <c r="H1927" s="313">
        <v>21</v>
      </c>
      <c r="I1927" s="313">
        <v>15.75</v>
      </c>
      <c r="J1927" s="273" t="s">
        <v>318</v>
      </c>
      <c r="K1927" s="313">
        <v>28.754000000000001</v>
      </c>
      <c r="L1927" s="313">
        <v>19.571000000000002</v>
      </c>
      <c r="M1927" s="313">
        <v>2</v>
      </c>
      <c r="N1927" s="313">
        <v>4118</v>
      </c>
      <c r="O1927" s="273" t="s">
        <v>1351</v>
      </c>
      <c r="P1927">
        <v>44705</v>
      </c>
      <c r="Q1927" s="289" t="s">
        <v>2600</v>
      </c>
      <c r="R1927" s="313"/>
      <c r="S1927" s="267"/>
      <c r="T1927" s="307"/>
      <c r="U1927"/>
      <c r="V1927"/>
      <c r="W1927"/>
      <c r="X1927"/>
      <c r="Y1927" s="275" t="s">
        <v>1351</v>
      </c>
      <c r="AA1927" s="313" t="s">
        <v>1351</v>
      </c>
      <c r="AB1927">
        <v>4118</v>
      </c>
      <c r="AC1927" t="s">
        <v>4132</v>
      </c>
      <c r="AD1927" s="313" t="s">
        <v>5661</v>
      </c>
    </row>
    <row r="1928" spans="2:30">
      <c r="B1928" s="26"/>
      <c r="C1928" s="256" t="s">
        <v>2676</v>
      </c>
      <c r="D1928" s="256" t="s">
        <v>2529</v>
      </c>
      <c r="E1928" s="313">
        <v>12.593999999999999</v>
      </c>
      <c r="F1928" s="313">
        <v>12.593999999999999</v>
      </c>
      <c r="G1928" s="313">
        <v>1.0620000000000001</v>
      </c>
      <c r="H1928" s="313">
        <v>14.718</v>
      </c>
      <c r="I1928" s="313">
        <v>14.718</v>
      </c>
      <c r="J1928" s="102" t="s">
        <v>318</v>
      </c>
      <c r="K1928" s="313">
        <v>44.905999999999999</v>
      </c>
      <c r="L1928" s="313">
        <v>29.687999999999999</v>
      </c>
      <c r="M1928" s="313">
        <v>6</v>
      </c>
      <c r="N1928" s="313">
        <v>4119</v>
      </c>
      <c r="O1928" s="102" t="s">
        <v>269</v>
      </c>
      <c r="P1928">
        <v>44823</v>
      </c>
      <c r="Q1928" s="283"/>
      <c r="R1928" s="313"/>
      <c r="S1928" s="256"/>
      <c r="T1928" s="301"/>
      <c r="U1928"/>
      <c r="V1928"/>
      <c r="W1928"/>
      <c r="X1928"/>
      <c r="Y1928" s="275" t="s">
        <v>269</v>
      </c>
      <c r="AA1928" s="313" t="s">
        <v>269</v>
      </c>
      <c r="AB1928">
        <v>4119</v>
      </c>
      <c r="AC1928" t="s">
        <v>2894</v>
      </c>
      <c r="AD1928" s="313" t="s">
        <v>5648</v>
      </c>
    </row>
    <row r="1929" spans="2:30">
      <c r="B1929" s="25"/>
      <c r="C1929" s="267" t="s">
        <v>2758</v>
      </c>
      <c r="D1929" s="267" t="s">
        <v>2529</v>
      </c>
      <c r="E1929" s="313">
        <v>6.25</v>
      </c>
      <c r="F1929" s="313">
        <v>4.25</v>
      </c>
      <c r="G1929" s="313">
        <v>2.5</v>
      </c>
      <c r="H1929" s="313">
        <v>11.25</v>
      </c>
      <c r="I1929" s="313">
        <v>9.25</v>
      </c>
      <c r="J1929" s="273" t="s">
        <v>318</v>
      </c>
      <c r="K1929" s="313">
        <v>20.6875</v>
      </c>
      <c r="L1929" s="313">
        <v>18.5</v>
      </c>
      <c r="M1929" s="313">
        <v>4</v>
      </c>
      <c r="N1929" s="313">
        <v>4121</v>
      </c>
      <c r="O1929" s="273" t="s">
        <v>1351</v>
      </c>
      <c r="P1929">
        <v>44743</v>
      </c>
      <c r="Q1929" s="289"/>
      <c r="R1929" s="313">
        <v>0.04</v>
      </c>
      <c r="S1929" s="267"/>
      <c r="T1929" s="307"/>
      <c r="U1929"/>
      <c r="V1929"/>
      <c r="W1929"/>
      <c r="X1929"/>
      <c r="Y1929" s="275" t="s">
        <v>1351</v>
      </c>
      <c r="AA1929" s="313" t="s">
        <v>1351</v>
      </c>
      <c r="AB1929">
        <v>4121</v>
      </c>
      <c r="AC1929" t="s">
        <v>2861</v>
      </c>
      <c r="AD1929" s="313" t="s">
        <v>5645</v>
      </c>
    </row>
    <row r="1930" spans="2:30">
      <c r="B1930" s="26"/>
      <c r="C1930" s="256" t="s">
        <v>2686</v>
      </c>
      <c r="D1930" s="256" t="s">
        <v>2529</v>
      </c>
      <c r="E1930" s="313">
        <v>4</v>
      </c>
      <c r="F1930" s="313">
        <v>2.3125</v>
      </c>
      <c r="G1930" s="313">
        <v>2.4375</v>
      </c>
      <c r="H1930" s="313">
        <v>8.875</v>
      </c>
      <c r="I1930" s="313">
        <v>7.1875</v>
      </c>
      <c r="J1930" s="102" t="s">
        <v>318</v>
      </c>
      <c r="K1930" s="313">
        <v>9</v>
      </c>
      <c r="L1930" s="313">
        <v>14.5</v>
      </c>
      <c r="M1930" s="313">
        <v>2</v>
      </c>
      <c r="N1930" s="313">
        <v>4122</v>
      </c>
      <c r="O1930" s="102" t="s">
        <v>1338</v>
      </c>
      <c r="P1930">
        <v>44852</v>
      </c>
      <c r="Q1930" s="283"/>
      <c r="R1930" s="313"/>
      <c r="S1930" s="256"/>
      <c r="T1930" s="301"/>
      <c r="U1930"/>
      <c r="V1930"/>
      <c r="W1930"/>
      <c r="X1930"/>
      <c r="Y1930" s="275" t="s">
        <v>1338</v>
      </c>
      <c r="AA1930" s="313" t="s">
        <v>1338</v>
      </c>
      <c r="AB1930">
        <v>4122</v>
      </c>
      <c r="AC1930" t="s">
        <v>2861</v>
      </c>
      <c r="AD1930" s="313" t="s">
        <v>5645</v>
      </c>
    </row>
    <row r="1931" spans="2:30">
      <c r="B1931" s="25"/>
      <c r="C1931" s="256" t="s">
        <v>2655</v>
      </c>
      <c r="D1931" s="256" t="s">
        <v>2026</v>
      </c>
      <c r="E1931" s="313">
        <v>7.25</v>
      </c>
      <c r="F1931" s="313">
        <v>6.5</v>
      </c>
      <c r="G1931" s="313">
        <v>3.5</v>
      </c>
      <c r="H1931" s="313">
        <v>14.25</v>
      </c>
      <c r="I1931" s="313">
        <v>13.5</v>
      </c>
      <c r="J1931" s="102" t="s">
        <v>302</v>
      </c>
      <c r="K1931" s="313">
        <v>14.25</v>
      </c>
      <c r="L1931" s="313">
        <v>13.5</v>
      </c>
      <c r="M1931" s="313">
        <v>1</v>
      </c>
      <c r="N1931" s="313">
        <v>4124</v>
      </c>
      <c r="O1931" s="102" t="s">
        <v>1338</v>
      </c>
      <c r="P1931">
        <v>44823</v>
      </c>
      <c r="Q1931" s="283"/>
      <c r="R1931" s="313">
        <v>0.04</v>
      </c>
      <c r="S1931" s="256"/>
      <c r="T1931" s="301"/>
      <c r="U1931"/>
      <c r="V1931"/>
      <c r="W1931"/>
      <c r="X1931"/>
      <c r="Y1931" s="275" t="s">
        <v>1338</v>
      </c>
      <c r="AA1931" s="313" t="s">
        <v>1338</v>
      </c>
      <c r="AB1931">
        <v>4124</v>
      </c>
      <c r="AC1931" t="s">
        <v>2861</v>
      </c>
      <c r="AD1931" s="313" t="s">
        <v>5645</v>
      </c>
    </row>
    <row r="1932" spans="2:30">
      <c r="B1932" s="25"/>
      <c r="C1932" s="256" t="s">
        <v>2657</v>
      </c>
      <c r="D1932" s="256" t="s">
        <v>2025</v>
      </c>
      <c r="E1932" s="313">
        <v>7.375</v>
      </c>
      <c r="F1932" s="313">
        <v>6.625</v>
      </c>
      <c r="G1932" s="313">
        <v>1.5</v>
      </c>
      <c r="H1932" s="313">
        <v>10.375</v>
      </c>
      <c r="I1932" s="313">
        <v>9.625</v>
      </c>
      <c r="J1932" s="102" t="s">
        <v>302</v>
      </c>
      <c r="K1932" s="313">
        <v>10.375</v>
      </c>
      <c r="L1932" s="313">
        <v>9.625</v>
      </c>
      <c r="M1932" s="313">
        <v>1</v>
      </c>
      <c r="N1932" s="313">
        <v>4124</v>
      </c>
      <c r="O1932" s="102" t="s">
        <v>1338</v>
      </c>
      <c r="P1932">
        <v>44823</v>
      </c>
      <c r="Q1932" s="283"/>
      <c r="R1932" s="313">
        <v>0.04</v>
      </c>
      <c r="S1932" s="256"/>
      <c r="T1932" s="301"/>
      <c r="U1932"/>
      <c r="V1932"/>
      <c r="W1932"/>
      <c r="X1932"/>
      <c r="Y1932" s="275" t="s">
        <v>1338</v>
      </c>
      <c r="AA1932" s="313" t="s">
        <v>1338</v>
      </c>
      <c r="AB1932">
        <v>4124</v>
      </c>
      <c r="AC1932" t="s">
        <v>2861</v>
      </c>
      <c r="AD1932" s="313" t="s">
        <v>5645</v>
      </c>
    </row>
    <row r="1933" spans="2:30">
      <c r="B1933" s="25"/>
      <c r="C1933" s="256" t="s">
        <v>2654</v>
      </c>
      <c r="D1933" s="256" t="s">
        <v>2026</v>
      </c>
      <c r="E1933" s="313">
        <v>7.25</v>
      </c>
      <c r="F1933" s="313">
        <v>6.5</v>
      </c>
      <c r="G1933" s="313">
        <v>4.125</v>
      </c>
      <c r="H1933" s="313">
        <v>15.5</v>
      </c>
      <c r="I1933" s="313">
        <v>14.75</v>
      </c>
      <c r="J1933" s="102" t="s">
        <v>302</v>
      </c>
      <c r="K1933" s="313">
        <v>15.5</v>
      </c>
      <c r="L1933" s="313">
        <v>14.75</v>
      </c>
      <c r="M1933" s="313">
        <v>1</v>
      </c>
      <c r="N1933" s="313">
        <v>4125</v>
      </c>
      <c r="O1933" s="102" t="s">
        <v>1338</v>
      </c>
      <c r="P1933">
        <v>44823</v>
      </c>
      <c r="Q1933" s="283"/>
      <c r="R1933" s="313">
        <v>0.04</v>
      </c>
      <c r="S1933" s="256"/>
      <c r="T1933" s="301"/>
      <c r="U1933"/>
      <c r="V1933"/>
      <c r="W1933"/>
      <c r="X1933"/>
      <c r="Y1933" s="275" t="s">
        <v>1338</v>
      </c>
      <c r="AA1933" s="313" t="s">
        <v>1338</v>
      </c>
      <c r="AB1933">
        <v>4125</v>
      </c>
      <c r="AC1933" t="s">
        <v>2861</v>
      </c>
      <c r="AD1933" s="313" t="s">
        <v>5645</v>
      </c>
    </row>
    <row r="1934" spans="2:30">
      <c r="B1934" s="25"/>
      <c r="C1934" s="256" t="s">
        <v>2656</v>
      </c>
      <c r="D1934" s="256" t="s">
        <v>2025</v>
      </c>
      <c r="E1934" s="313">
        <v>7.375</v>
      </c>
      <c r="F1934" s="313">
        <v>6.625</v>
      </c>
      <c r="G1934" s="313">
        <v>1.5</v>
      </c>
      <c r="H1934" s="313">
        <v>10.375</v>
      </c>
      <c r="I1934" s="313">
        <v>9.625</v>
      </c>
      <c r="J1934" s="102" t="s">
        <v>302</v>
      </c>
      <c r="K1934" s="313">
        <v>10.375</v>
      </c>
      <c r="L1934" s="313">
        <v>9.625</v>
      </c>
      <c r="M1934" s="313">
        <v>1</v>
      </c>
      <c r="N1934" s="313">
        <v>4125</v>
      </c>
      <c r="O1934" s="102" t="s">
        <v>1338</v>
      </c>
      <c r="P1934">
        <v>44823</v>
      </c>
      <c r="Q1934" s="283"/>
      <c r="R1934" s="313">
        <v>0.04</v>
      </c>
      <c r="S1934" s="256"/>
      <c r="T1934" s="301"/>
      <c r="U1934"/>
      <c r="V1934"/>
      <c r="W1934"/>
      <c r="X1934"/>
      <c r="Y1934" s="275" t="s">
        <v>1338</v>
      </c>
      <c r="AA1934" s="313" t="s">
        <v>1338</v>
      </c>
      <c r="AB1934">
        <v>4125</v>
      </c>
      <c r="AC1934" t="s">
        <v>2861</v>
      </c>
      <c r="AD1934" s="313" t="s">
        <v>5645</v>
      </c>
    </row>
    <row r="1935" spans="2:30">
      <c r="B1935" s="25"/>
      <c r="C1935" s="256" t="s">
        <v>2661</v>
      </c>
      <c r="D1935" s="256" t="s">
        <v>2529</v>
      </c>
      <c r="E1935" s="313">
        <v>8.25</v>
      </c>
      <c r="F1935" s="313">
        <v>3</v>
      </c>
      <c r="G1935" s="313">
        <v>4.1875</v>
      </c>
      <c r="H1935" s="313">
        <v>16.625</v>
      </c>
      <c r="I1935" s="313">
        <v>11.375</v>
      </c>
      <c r="J1935" s="102" t="s">
        <v>302</v>
      </c>
      <c r="K1935" s="313">
        <v>16.625</v>
      </c>
      <c r="L1935" s="313">
        <v>22.656300000000002</v>
      </c>
      <c r="M1935" s="313">
        <v>2</v>
      </c>
      <c r="N1935" s="313">
        <v>4157</v>
      </c>
      <c r="O1935" s="102" t="s">
        <v>2754</v>
      </c>
      <c r="P1935">
        <v>44823</v>
      </c>
      <c r="Q1935" s="283"/>
      <c r="R1935" s="313"/>
      <c r="S1935" s="256"/>
      <c r="T1935" s="301"/>
      <c r="U1935"/>
      <c r="V1935"/>
      <c r="W1935"/>
      <c r="X1935"/>
      <c r="Y1935" s="275" t="s">
        <v>2754</v>
      </c>
      <c r="AA1935" s="313" t="s">
        <v>2754</v>
      </c>
      <c r="AD1935" s="313"/>
    </row>
    <row r="1936" spans="2:30">
      <c r="B1936" s="25"/>
      <c r="C1936" s="256" t="s">
        <v>2677</v>
      </c>
      <c r="D1936" s="256" t="s">
        <v>2035</v>
      </c>
      <c r="E1936" s="313">
        <v>4.9443999999999999</v>
      </c>
      <c r="F1936" s="313">
        <v>4.9443999999999999</v>
      </c>
      <c r="G1936" s="313">
        <v>0.70830000000000004</v>
      </c>
      <c r="H1936" s="313">
        <v>6.3609999999999998</v>
      </c>
      <c r="I1936" s="313">
        <v>6.3609999999999998</v>
      </c>
      <c r="J1936" s="102" t="s">
        <v>302</v>
      </c>
      <c r="K1936" s="313">
        <v>38.167000000000002</v>
      </c>
      <c r="L1936" s="313">
        <v>25.443999999999999</v>
      </c>
      <c r="M1936" s="313">
        <v>24</v>
      </c>
      <c r="N1936" s="313">
        <v>4158</v>
      </c>
      <c r="O1936" s="102" t="s">
        <v>269</v>
      </c>
      <c r="P1936">
        <v>44823</v>
      </c>
      <c r="Q1936" s="283"/>
      <c r="R1936" s="313"/>
      <c r="S1936" s="256"/>
      <c r="T1936" s="301"/>
      <c r="U1936"/>
      <c r="V1936"/>
      <c r="W1936"/>
      <c r="X1936"/>
      <c r="Y1936" s="275" t="s">
        <v>269</v>
      </c>
      <c r="AA1936" s="313" t="s">
        <v>269</v>
      </c>
      <c r="AB1936">
        <v>4158</v>
      </c>
      <c r="AC1936" t="s">
        <v>2899</v>
      </c>
      <c r="AD1936" s="313" t="s">
        <v>5649</v>
      </c>
    </row>
    <row r="1937" spans="2:30">
      <c r="B1937" s="26"/>
      <c r="C1937" s="256" t="s">
        <v>2630</v>
      </c>
      <c r="D1937" s="256" t="s">
        <v>2035</v>
      </c>
      <c r="E1937" s="313">
        <v>10.625</v>
      </c>
      <c r="F1937" s="313">
        <v>8.625</v>
      </c>
      <c r="G1937" s="313">
        <v>2</v>
      </c>
      <c r="H1937" s="313">
        <v>14.625</v>
      </c>
      <c r="I1937" s="313">
        <v>12.625</v>
      </c>
      <c r="J1937" s="102" t="s">
        <v>302</v>
      </c>
      <c r="K1937" s="313">
        <v>14.625</v>
      </c>
      <c r="L1937" s="313">
        <v>12.625</v>
      </c>
      <c r="M1937" s="313">
        <v>1</v>
      </c>
      <c r="N1937" s="313">
        <v>4159</v>
      </c>
      <c r="O1937" s="102" t="s">
        <v>1338</v>
      </c>
      <c r="P1937">
        <v>44820</v>
      </c>
      <c r="Q1937" s="283"/>
      <c r="R1937" s="313"/>
      <c r="S1937" s="256"/>
      <c r="T1937" s="301"/>
      <c r="U1937"/>
      <c r="V1937"/>
      <c r="W1937"/>
      <c r="X1937"/>
      <c r="Y1937" s="275" t="s">
        <v>1338</v>
      </c>
      <c r="AA1937" s="313" t="s">
        <v>1338</v>
      </c>
      <c r="AB1937">
        <v>4159</v>
      </c>
      <c r="AC1937" t="s">
        <v>2894</v>
      </c>
      <c r="AD1937" s="313" t="s">
        <v>5648</v>
      </c>
    </row>
    <row r="1938" spans="2:30">
      <c r="B1938" s="25"/>
      <c r="C1938" s="267" t="s">
        <v>2612</v>
      </c>
      <c r="D1938" s="267" t="s">
        <v>301</v>
      </c>
      <c r="E1938" s="313">
        <v>6</v>
      </c>
      <c r="F1938" s="313">
        <v>4</v>
      </c>
      <c r="G1938" s="313">
        <v>3.5</v>
      </c>
      <c r="H1938" s="313">
        <v>13</v>
      </c>
      <c r="I1938" s="313">
        <v>11</v>
      </c>
      <c r="J1938" s="273" t="s">
        <v>318</v>
      </c>
      <c r="K1938" s="313">
        <v>25.771000000000001</v>
      </c>
      <c r="L1938" s="313">
        <v>22.823</v>
      </c>
      <c r="M1938" s="313">
        <v>4</v>
      </c>
      <c r="N1938" s="313">
        <v>4161</v>
      </c>
      <c r="O1938" s="273" t="s">
        <v>2585</v>
      </c>
      <c r="P1938">
        <v>44743</v>
      </c>
      <c r="Q1938" s="289"/>
      <c r="R1938" s="313"/>
      <c r="S1938" s="267"/>
      <c r="T1938" s="307"/>
      <c r="U1938"/>
      <c r="V1938"/>
      <c r="W1938"/>
      <c r="X1938"/>
      <c r="Y1938" s="275" t="s">
        <v>2585</v>
      </c>
      <c r="AA1938" s="313" t="s">
        <v>1351</v>
      </c>
      <c r="AB1938">
        <v>4161</v>
      </c>
      <c r="AC1938" t="s">
        <v>2861</v>
      </c>
      <c r="AD1938" s="313" t="s">
        <v>5645</v>
      </c>
    </row>
    <row r="1939" spans="2:30">
      <c r="B1939" s="25"/>
      <c r="C1939" s="256" t="s">
        <v>2634</v>
      </c>
      <c r="D1939" s="256" t="s">
        <v>2026</v>
      </c>
      <c r="E1939" s="313">
        <v>8.8130000000000006</v>
      </c>
      <c r="F1939" s="313">
        <v>8.8130000000000006</v>
      </c>
      <c r="G1939" s="313">
        <v>2.5</v>
      </c>
      <c r="H1939" s="313">
        <v>13.813000000000001</v>
      </c>
      <c r="I1939" s="313">
        <v>13.813000000000001</v>
      </c>
      <c r="J1939" s="102" t="s">
        <v>302</v>
      </c>
      <c r="K1939" s="313">
        <v>13.813000000000001</v>
      </c>
      <c r="L1939" s="313">
        <v>13.813000000000001</v>
      </c>
      <c r="M1939" s="313">
        <v>1</v>
      </c>
      <c r="N1939" s="313">
        <v>4168</v>
      </c>
      <c r="O1939" s="102" t="s">
        <v>2436</v>
      </c>
      <c r="P1939">
        <v>44820</v>
      </c>
      <c r="Q1939" s="283"/>
      <c r="R1939" s="313"/>
      <c r="S1939" s="256"/>
      <c r="T1939" s="301"/>
      <c r="U1939"/>
      <c r="V1939"/>
      <c r="W1939"/>
      <c r="X1939"/>
      <c r="Y1939" s="275" t="s">
        <v>2436</v>
      </c>
      <c r="AA1939" s="313" t="s">
        <v>2111</v>
      </c>
      <c r="AB1939">
        <v>4168</v>
      </c>
      <c r="AC1939" t="s">
        <v>4102</v>
      </c>
      <c r="AD1939" s="313" t="s">
        <v>5659</v>
      </c>
    </row>
    <row r="1940" spans="2:30">
      <c r="B1940" s="25"/>
      <c r="C1940" s="256" t="s">
        <v>2631</v>
      </c>
      <c r="D1940" s="256" t="s">
        <v>2025</v>
      </c>
      <c r="E1940" s="313">
        <v>8.9309999999999992</v>
      </c>
      <c r="F1940" s="313">
        <v>8.9309999999999992</v>
      </c>
      <c r="G1940" s="313">
        <v>2.5</v>
      </c>
      <c r="H1940" s="313">
        <v>13.930999999999999</v>
      </c>
      <c r="I1940" s="313">
        <v>13.930999999999999</v>
      </c>
      <c r="J1940" s="102" t="s">
        <v>302</v>
      </c>
      <c r="K1940" s="313">
        <v>13.930999999999999</v>
      </c>
      <c r="L1940" s="313">
        <v>13.930999999999999</v>
      </c>
      <c r="M1940" s="313">
        <v>1</v>
      </c>
      <c r="N1940" s="313">
        <v>4168</v>
      </c>
      <c r="O1940" s="102" t="s">
        <v>2436</v>
      </c>
      <c r="P1940">
        <v>44820</v>
      </c>
      <c r="Q1940" s="283"/>
      <c r="R1940" s="313"/>
      <c r="S1940" s="256"/>
      <c r="T1940" s="301"/>
      <c r="U1940"/>
      <c r="V1940"/>
      <c r="W1940"/>
      <c r="X1940"/>
      <c r="Y1940" s="275" t="s">
        <v>2436</v>
      </c>
      <c r="AA1940" s="313" t="s">
        <v>2111</v>
      </c>
      <c r="AB1940">
        <v>4168</v>
      </c>
      <c r="AC1940" t="s">
        <v>4102</v>
      </c>
      <c r="AD1940" s="313" t="s">
        <v>5659</v>
      </c>
    </row>
    <row r="1941" spans="2:30">
      <c r="B1941" s="25"/>
      <c r="C1941" s="256" t="s">
        <v>2678</v>
      </c>
      <c r="D1941" s="256" t="s">
        <v>2026</v>
      </c>
      <c r="E1941" s="313">
        <v>7.1669999999999998</v>
      </c>
      <c r="F1941" s="313">
        <v>5.1669999999999998</v>
      </c>
      <c r="G1941" s="313">
        <v>4.4580000000000002</v>
      </c>
      <c r="H1941" s="313">
        <v>16.082999999999998</v>
      </c>
      <c r="I1941" s="313">
        <v>14.083</v>
      </c>
      <c r="J1941" s="102" t="s">
        <v>302</v>
      </c>
      <c r="K1941" s="313">
        <v>48.25</v>
      </c>
      <c r="L1941" s="313">
        <v>28.167000000000002</v>
      </c>
      <c r="M1941" s="313">
        <v>6</v>
      </c>
      <c r="N1941" s="313">
        <v>4169</v>
      </c>
      <c r="O1941" s="102" t="s">
        <v>269</v>
      </c>
      <c r="P1941">
        <v>44823</v>
      </c>
      <c r="Q1941" s="283"/>
      <c r="R1941" s="313"/>
      <c r="S1941" s="256"/>
      <c r="T1941" s="301"/>
      <c r="U1941"/>
      <c r="V1941"/>
      <c r="W1941"/>
      <c r="X1941"/>
      <c r="Y1941" s="275" t="s">
        <v>269</v>
      </c>
      <c r="AA1941" s="313" t="s">
        <v>269</v>
      </c>
      <c r="AB1941">
        <v>4169</v>
      </c>
      <c r="AC1941" t="s">
        <v>4102</v>
      </c>
      <c r="AD1941" s="313" t="s">
        <v>5659</v>
      </c>
    </row>
    <row r="1942" spans="2:30">
      <c r="B1942" s="25"/>
      <c r="C1942" s="256" t="s">
        <v>2679</v>
      </c>
      <c r="D1942" s="256" t="s">
        <v>2025</v>
      </c>
      <c r="E1942" s="313">
        <v>7.3330000000000002</v>
      </c>
      <c r="F1942" s="313">
        <v>5.3330000000000002</v>
      </c>
      <c r="G1942" s="313">
        <v>1.083</v>
      </c>
      <c r="H1942" s="313">
        <v>9.4990000000000006</v>
      </c>
      <c r="I1942" s="313">
        <v>7.4990000000000006</v>
      </c>
      <c r="J1942" s="102" t="s">
        <v>302</v>
      </c>
      <c r="K1942" s="313">
        <v>47.5</v>
      </c>
      <c r="L1942" s="313">
        <v>30.007999999999999</v>
      </c>
      <c r="M1942" s="313">
        <v>20</v>
      </c>
      <c r="N1942" s="313">
        <v>4169</v>
      </c>
      <c r="O1942" s="102" t="s">
        <v>269</v>
      </c>
      <c r="P1942">
        <v>44823</v>
      </c>
      <c r="Q1942" s="283"/>
      <c r="R1942" s="313"/>
      <c r="S1942" s="256"/>
      <c r="T1942" s="301"/>
      <c r="U1942"/>
      <c r="V1942"/>
      <c r="W1942"/>
      <c r="X1942"/>
      <c r="Y1942" s="275" t="s">
        <v>269</v>
      </c>
      <c r="AA1942" s="313" t="s">
        <v>269</v>
      </c>
      <c r="AB1942">
        <v>4169</v>
      </c>
      <c r="AC1942" t="s">
        <v>4102</v>
      </c>
      <c r="AD1942" s="313" t="s">
        <v>5659</v>
      </c>
    </row>
    <row r="1943" spans="2:30">
      <c r="B1943" s="25"/>
      <c r="C1943" s="256" t="s">
        <v>2662</v>
      </c>
      <c r="D1943" s="256" t="s">
        <v>2529</v>
      </c>
      <c r="E1943" s="313">
        <v>8.875</v>
      </c>
      <c r="F1943" s="313">
        <v>8.875</v>
      </c>
      <c r="G1943" s="313">
        <v>1</v>
      </c>
      <c r="H1943" s="313">
        <v>10.875</v>
      </c>
      <c r="I1943" s="313">
        <v>10.875</v>
      </c>
      <c r="J1943" s="102" t="s">
        <v>318</v>
      </c>
      <c r="K1943" s="313">
        <v>10.9688</v>
      </c>
      <c r="L1943" s="313">
        <v>21.843800000000002</v>
      </c>
      <c r="M1943" s="313">
        <v>2</v>
      </c>
      <c r="N1943" s="313">
        <v>4170</v>
      </c>
      <c r="O1943" s="102" t="s">
        <v>2626</v>
      </c>
      <c r="P1943">
        <v>44823</v>
      </c>
      <c r="Q1943" s="283"/>
      <c r="R1943" s="313"/>
      <c r="S1943" s="256"/>
      <c r="T1943" s="301"/>
      <c r="U1943"/>
      <c r="V1943"/>
      <c r="W1943"/>
      <c r="X1943"/>
      <c r="Y1943" s="275" t="s">
        <v>2626</v>
      </c>
      <c r="AA1943" s="313" t="s">
        <v>2754</v>
      </c>
      <c r="AB1943">
        <v>4170</v>
      </c>
      <c r="AC1943" t="s">
        <v>4132</v>
      </c>
      <c r="AD1943" s="313" t="s">
        <v>5661</v>
      </c>
    </row>
    <row r="1944" spans="2:30">
      <c r="B1944" s="25"/>
      <c r="C1944" s="256" t="s">
        <v>2680</v>
      </c>
      <c r="D1944" s="256" t="s">
        <v>2529</v>
      </c>
      <c r="E1944" s="313">
        <v>7.5620000000000003</v>
      </c>
      <c r="F1944" s="313">
        <v>5.5629999999999997</v>
      </c>
      <c r="G1944" s="313">
        <v>0.93799999999999994</v>
      </c>
      <c r="H1944" s="313">
        <v>9.4380000000000006</v>
      </c>
      <c r="I1944" s="313">
        <v>7.4390000000000001</v>
      </c>
      <c r="J1944" s="102" t="s">
        <v>318</v>
      </c>
      <c r="K1944" s="313">
        <v>36.3611</v>
      </c>
      <c r="L1944" s="313">
        <v>21.75</v>
      </c>
      <c r="M1944" s="313">
        <v>12</v>
      </c>
      <c r="N1944" s="313">
        <v>4171</v>
      </c>
      <c r="O1944" s="102" t="s">
        <v>269</v>
      </c>
      <c r="P1944">
        <v>44820</v>
      </c>
      <c r="Q1944" s="283"/>
      <c r="R1944" s="313"/>
      <c r="S1944" s="256"/>
      <c r="T1944" s="301"/>
      <c r="U1944"/>
      <c r="V1944"/>
      <c r="W1944"/>
      <c r="X1944"/>
      <c r="Y1944" s="275" t="s">
        <v>269</v>
      </c>
      <c r="AA1944" s="313" t="s">
        <v>269</v>
      </c>
      <c r="AB1944">
        <v>4171</v>
      </c>
      <c r="AC1944" t="s">
        <v>4102</v>
      </c>
      <c r="AD1944" s="313" t="s">
        <v>5659</v>
      </c>
    </row>
    <row r="1945" spans="2:30">
      <c r="B1945" s="25"/>
      <c r="C1945" s="256" t="s">
        <v>2663</v>
      </c>
      <c r="D1945" s="256" t="s">
        <v>2529</v>
      </c>
      <c r="E1945" s="313">
        <v>3.5</v>
      </c>
      <c r="F1945" s="313">
        <v>3.5</v>
      </c>
      <c r="G1945" s="313">
        <v>3.5</v>
      </c>
      <c r="H1945" s="313">
        <v>10.5</v>
      </c>
      <c r="I1945" s="313">
        <v>10.5</v>
      </c>
      <c r="J1945" s="102" t="s">
        <v>318</v>
      </c>
      <c r="K1945" s="313">
        <v>10.5</v>
      </c>
      <c r="L1945" s="313">
        <v>16.1875</v>
      </c>
      <c r="M1945" s="313">
        <v>2</v>
      </c>
      <c r="N1945" s="313">
        <v>4172</v>
      </c>
      <c r="O1945" s="102" t="s">
        <v>1338</v>
      </c>
      <c r="P1945">
        <v>44820</v>
      </c>
      <c r="Q1945" s="283"/>
      <c r="R1945" s="313"/>
      <c r="S1945" s="256"/>
      <c r="T1945" s="301"/>
      <c r="U1945"/>
      <c r="V1945"/>
      <c r="W1945"/>
      <c r="X1945"/>
      <c r="Y1945" s="275" t="s">
        <v>1338</v>
      </c>
      <c r="AA1945" s="313" t="s">
        <v>1338</v>
      </c>
      <c r="AB1945">
        <v>4172</v>
      </c>
      <c r="AC1945" t="s">
        <v>5149</v>
      </c>
      <c r="AD1945" s="313" t="s">
        <v>5670</v>
      </c>
    </row>
    <row r="1946" spans="2:30">
      <c r="B1946" s="26"/>
      <c r="C1946" s="256" t="s">
        <v>2667</v>
      </c>
      <c r="D1946" s="256" t="s">
        <v>2625</v>
      </c>
      <c r="E1946" s="313">
        <v>3.25</v>
      </c>
      <c r="F1946" s="313">
        <v>3.25</v>
      </c>
      <c r="G1946" s="313">
        <v>0.625</v>
      </c>
      <c r="H1946" s="313">
        <v>4.5</v>
      </c>
      <c r="I1946" s="313">
        <v>4.5</v>
      </c>
      <c r="J1946" s="102" t="s">
        <v>302</v>
      </c>
      <c r="K1946" s="313">
        <v>9</v>
      </c>
      <c r="L1946" s="313">
        <v>9</v>
      </c>
      <c r="M1946" s="313">
        <v>4</v>
      </c>
      <c r="N1946" s="313">
        <v>4172</v>
      </c>
      <c r="O1946" s="102" t="s">
        <v>1338</v>
      </c>
      <c r="P1946">
        <v>44865</v>
      </c>
      <c r="Q1946" s="283"/>
      <c r="R1946" s="313"/>
      <c r="S1946" s="256"/>
      <c r="T1946" s="301"/>
      <c r="U1946"/>
      <c r="V1946"/>
      <c r="W1946"/>
      <c r="X1946"/>
      <c r="Y1946" s="275" t="s">
        <v>1338</v>
      </c>
      <c r="AA1946" s="313" t="s">
        <v>1338</v>
      </c>
      <c r="AB1946">
        <v>4172</v>
      </c>
      <c r="AC1946" t="s">
        <v>5149</v>
      </c>
      <c r="AD1946" s="313" t="s">
        <v>5670</v>
      </c>
    </row>
    <row r="1947" spans="2:30">
      <c r="B1947" s="25"/>
      <c r="C1947" s="267" t="s">
        <v>2620</v>
      </c>
      <c r="D1947" s="267" t="s">
        <v>301</v>
      </c>
      <c r="E1947" s="313">
        <v>3.5</v>
      </c>
      <c r="F1947" s="313">
        <v>3.5</v>
      </c>
      <c r="G1947" s="313">
        <v>3.5</v>
      </c>
      <c r="H1947" s="313">
        <v>10.5</v>
      </c>
      <c r="I1947" s="313">
        <v>10.5</v>
      </c>
      <c r="J1947" s="273" t="s">
        <v>318</v>
      </c>
      <c r="K1947" s="313">
        <v>16.1875</v>
      </c>
      <c r="L1947" s="313">
        <v>10.5</v>
      </c>
      <c r="M1947" s="313">
        <v>2</v>
      </c>
      <c r="N1947" s="313">
        <v>4172</v>
      </c>
      <c r="O1947" s="273" t="s">
        <v>2585</v>
      </c>
      <c r="P1947">
        <v>44768</v>
      </c>
      <c r="Q1947" s="289"/>
      <c r="R1947" s="313"/>
      <c r="S1947" s="267"/>
      <c r="T1947" s="307"/>
      <c r="U1947"/>
      <c r="V1947"/>
      <c r="W1947"/>
      <c r="X1947"/>
      <c r="Y1947" s="275" t="s">
        <v>2585</v>
      </c>
      <c r="AA1947" s="313" t="s">
        <v>1351</v>
      </c>
      <c r="AB1947">
        <v>4172</v>
      </c>
      <c r="AC1947" t="s">
        <v>5149</v>
      </c>
      <c r="AD1947" s="313" t="s">
        <v>5670</v>
      </c>
    </row>
    <row r="1948" spans="2:30">
      <c r="B1948" s="25"/>
      <c r="C1948" s="256" t="s">
        <v>2629</v>
      </c>
      <c r="D1948" s="256" t="s">
        <v>2026</v>
      </c>
      <c r="E1948" s="313">
        <v>7.375</v>
      </c>
      <c r="F1948" s="313">
        <v>6.125</v>
      </c>
      <c r="G1948" s="313">
        <v>4.9649999999999999</v>
      </c>
      <c r="H1948" s="313">
        <v>17.306000000000001</v>
      </c>
      <c r="I1948" s="313">
        <v>16.056000000000001</v>
      </c>
      <c r="J1948" s="102" t="s">
        <v>302</v>
      </c>
      <c r="K1948" s="313">
        <v>17.306000000000001</v>
      </c>
      <c r="L1948" s="313">
        <v>16.056000000000001</v>
      </c>
      <c r="M1948" s="313">
        <v>1</v>
      </c>
      <c r="N1948" s="313">
        <v>4174</v>
      </c>
      <c r="O1948" s="102" t="s">
        <v>1338</v>
      </c>
      <c r="P1948">
        <v>44820</v>
      </c>
      <c r="Q1948" s="283"/>
      <c r="R1948" s="313"/>
      <c r="S1948" s="256"/>
      <c r="T1948" s="301"/>
      <c r="U1948"/>
      <c r="V1948"/>
      <c r="W1948"/>
      <c r="X1948"/>
      <c r="Y1948" s="275" t="s">
        <v>1338</v>
      </c>
      <c r="AA1948" s="313" t="s">
        <v>1338</v>
      </c>
      <c r="AB1948">
        <v>4174</v>
      </c>
      <c r="AC1948" t="s">
        <v>3736</v>
      </c>
      <c r="AD1948" s="313" t="s">
        <v>5657</v>
      </c>
    </row>
    <row r="1949" spans="2:30">
      <c r="B1949" s="25"/>
      <c r="C1949" s="256" t="s">
        <v>2628</v>
      </c>
      <c r="D1949" s="256" t="s">
        <v>2025</v>
      </c>
      <c r="E1949" s="313">
        <v>7.6319999999999997</v>
      </c>
      <c r="F1949" s="313">
        <v>6.351</v>
      </c>
      <c r="G1949" s="313">
        <v>1.4688000000000001</v>
      </c>
      <c r="H1949" s="313">
        <v>10.569000000000001</v>
      </c>
      <c r="I1949" s="313">
        <v>9.2880000000000003</v>
      </c>
      <c r="J1949" s="102" t="s">
        <v>302</v>
      </c>
      <c r="K1949" s="313">
        <v>10.569000000000001</v>
      </c>
      <c r="L1949" s="313">
        <v>9.2880000000000003</v>
      </c>
      <c r="M1949" s="313">
        <v>1</v>
      </c>
      <c r="N1949" s="313">
        <v>4174</v>
      </c>
      <c r="O1949" s="102" t="s">
        <v>1338</v>
      </c>
      <c r="P1949">
        <v>44820</v>
      </c>
      <c r="Q1949" s="283"/>
      <c r="R1949" s="313"/>
      <c r="S1949" s="256"/>
      <c r="T1949" s="301"/>
      <c r="U1949"/>
      <c r="V1949"/>
      <c r="W1949"/>
      <c r="X1949"/>
      <c r="Y1949" s="275" t="s">
        <v>1338</v>
      </c>
      <c r="AA1949" s="313" t="s">
        <v>1338</v>
      </c>
      <c r="AB1949">
        <v>4174</v>
      </c>
      <c r="AC1949" t="s">
        <v>3736</v>
      </c>
      <c r="AD1949" s="313" t="s">
        <v>5657</v>
      </c>
    </row>
    <row r="1950" spans="2:30">
      <c r="B1950" s="25"/>
      <c r="C1950" s="256" t="s">
        <v>2633</v>
      </c>
      <c r="D1950" s="256" t="s">
        <v>2026</v>
      </c>
      <c r="E1950" s="313">
        <v>8.5</v>
      </c>
      <c r="F1950" s="313">
        <v>8.5</v>
      </c>
      <c r="G1950" s="313">
        <v>2.5</v>
      </c>
      <c r="H1950" s="313">
        <v>13.5</v>
      </c>
      <c r="I1950" s="313">
        <v>13.5</v>
      </c>
      <c r="J1950" s="102" t="s">
        <v>302</v>
      </c>
      <c r="K1950" s="313">
        <v>13.5</v>
      </c>
      <c r="L1950" s="313">
        <v>13.5</v>
      </c>
      <c r="M1950" s="313">
        <v>1</v>
      </c>
      <c r="N1950" s="313">
        <v>4175</v>
      </c>
      <c r="O1950" s="102" t="s">
        <v>2626</v>
      </c>
      <c r="P1950">
        <v>44823</v>
      </c>
      <c r="Q1950" s="283"/>
      <c r="R1950" s="313"/>
      <c r="S1950" s="256"/>
      <c r="T1950" s="301"/>
      <c r="U1950"/>
      <c r="V1950"/>
      <c r="W1950"/>
      <c r="X1950"/>
      <c r="Y1950" s="275" t="s">
        <v>2626</v>
      </c>
      <c r="AA1950" s="313" t="s">
        <v>2754</v>
      </c>
      <c r="AB1950">
        <v>4175</v>
      </c>
      <c r="AC1950" t="s">
        <v>2894</v>
      </c>
      <c r="AD1950" s="313" t="s">
        <v>5648</v>
      </c>
    </row>
    <row r="1951" spans="2:30">
      <c r="B1951" s="26"/>
      <c r="C1951" s="256" t="s">
        <v>2632</v>
      </c>
      <c r="D1951" s="256" t="s">
        <v>2025</v>
      </c>
      <c r="E1951" s="313">
        <v>8.75</v>
      </c>
      <c r="F1951" s="313">
        <v>8.75</v>
      </c>
      <c r="G1951" s="313">
        <v>2.3125</v>
      </c>
      <c r="H1951" s="313">
        <v>13.375</v>
      </c>
      <c r="I1951" s="313">
        <v>13.375</v>
      </c>
      <c r="J1951" s="102" t="s">
        <v>302</v>
      </c>
      <c r="K1951" s="313">
        <v>13.375</v>
      </c>
      <c r="L1951" s="313">
        <v>13.375</v>
      </c>
      <c r="M1951" s="313">
        <v>1</v>
      </c>
      <c r="N1951" s="313">
        <v>4175</v>
      </c>
      <c r="O1951" s="102" t="s">
        <v>2626</v>
      </c>
      <c r="P1951">
        <v>44823</v>
      </c>
      <c r="Q1951" s="283"/>
      <c r="R1951" s="313"/>
      <c r="S1951" s="256"/>
      <c r="T1951" s="301"/>
      <c r="U1951"/>
      <c r="V1951"/>
      <c r="W1951"/>
      <c r="X1951"/>
      <c r="Y1951" s="275" t="s">
        <v>2626</v>
      </c>
      <c r="AA1951" s="313" t="s">
        <v>2754</v>
      </c>
      <c r="AB1951">
        <v>4175</v>
      </c>
      <c r="AC1951" t="s">
        <v>2894</v>
      </c>
      <c r="AD1951" s="313" t="s">
        <v>5648</v>
      </c>
    </row>
    <row r="1952" spans="2:30">
      <c r="B1952" s="25"/>
      <c r="C1952" s="256">
        <v>4175</v>
      </c>
      <c r="D1952" s="256" t="s">
        <v>2627</v>
      </c>
      <c r="E1952" s="313">
        <v>8.8119999999999994</v>
      </c>
      <c r="F1952" s="313">
        <v>8.609</v>
      </c>
      <c r="G1952" s="313">
        <v>2.5619999999999998</v>
      </c>
      <c r="H1952" s="313">
        <v>24.875</v>
      </c>
      <c r="I1952" s="313">
        <v>8.8119999999999994</v>
      </c>
      <c r="J1952" s="102" t="s">
        <v>302</v>
      </c>
      <c r="K1952" s="313">
        <v>24.875</v>
      </c>
      <c r="L1952" s="313">
        <v>8.8119999999999994</v>
      </c>
      <c r="M1952" s="313">
        <v>1</v>
      </c>
      <c r="N1952" s="313">
        <v>4175</v>
      </c>
      <c r="O1952" s="102" t="s">
        <v>2626</v>
      </c>
      <c r="P1952">
        <v>44820</v>
      </c>
      <c r="Q1952" s="283"/>
      <c r="R1952" s="313"/>
      <c r="S1952" s="256"/>
      <c r="T1952" s="301"/>
      <c r="U1952"/>
      <c r="V1952"/>
      <c r="W1952"/>
      <c r="X1952"/>
      <c r="Y1952" s="275" t="s">
        <v>2626</v>
      </c>
      <c r="AA1952" s="313" t="s">
        <v>2754</v>
      </c>
      <c r="AB1952">
        <v>4175</v>
      </c>
      <c r="AC1952" t="s">
        <v>2894</v>
      </c>
      <c r="AD1952" s="313" t="s">
        <v>5648</v>
      </c>
    </row>
    <row r="1953" spans="2:30">
      <c r="B1953" s="26"/>
      <c r="C1953" s="256" t="s">
        <v>2688</v>
      </c>
      <c r="D1953" s="256" t="s">
        <v>2025</v>
      </c>
      <c r="E1953" s="313">
        <v>11.16</v>
      </c>
      <c r="F1953" s="313">
        <v>6.6040000000000001</v>
      </c>
      <c r="G1953" s="313">
        <v>0.71879999999999999</v>
      </c>
      <c r="H1953" s="313">
        <v>15.021000000000001</v>
      </c>
      <c r="I1953" s="313">
        <v>10.465</v>
      </c>
      <c r="J1953" s="102" t="s">
        <v>302</v>
      </c>
      <c r="K1953" s="313">
        <v>15.021000000000001</v>
      </c>
      <c r="L1953" s="313">
        <v>10.465</v>
      </c>
      <c r="M1953" s="313">
        <v>1</v>
      </c>
      <c r="N1953" s="313">
        <v>4178</v>
      </c>
      <c r="O1953" s="102" t="s">
        <v>1338</v>
      </c>
      <c r="P1953">
        <v>44852</v>
      </c>
      <c r="Q1953" s="283"/>
      <c r="R1953" s="313"/>
      <c r="S1953" s="256"/>
      <c r="T1953" s="301"/>
      <c r="U1953"/>
      <c r="V1953"/>
      <c r="W1953"/>
      <c r="X1953"/>
      <c r="Y1953" s="275" t="s">
        <v>1338</v>
      </c>
      <c r="AA1953" s="313" t="s">
        <v>1338</v>
      </c>
      <c r="AB1953">
        <v>4178</v>
      </c>
      <c r="AC1953" t="s">
        <v>3736</v>
      </c>
      <c r="AD1953" s="313" t="s">
        <v>5657</v>
      </c>
    </row>
    <row r="1954" spans="2:30">
      <c r="B1954" s="25"/>
      <c r="C1954" s="256" t="s">
        <v>2664</v>
      </c>
      <c r="D1954" s="256" t="s">
        <v>2529</v>
      </c>
      <c r="E1954" s="313">
        <v>9.125</v>
      </c>
      <c r="F1954" s="313">
        <v>9.125</v>
      </c>
      <c r="G1954" s="313">
        <v>2.5</v>
      </c>
      <c r="H1954" s="313">
        <v>14.125</v>
      </c>
      <c r="I1954" s="313">
        <v>14.125</v>
      </c>
      <c r="J1954" s="102" t="s">
        <v>318</v>
      </c>
      <c r="K1954" s="313">
        <v>14.125</v>
      </c>
      <c r="L1954" s="313">
        <v>28.4375</v>
      </c>
      <c r="M1954" s="313">
        <v>2</v>
      </c>
      <c r="N1954" s="313">
        <v>4182</v>
      </c>
      <c r="O1954" s="102" t="s">
        <v>1338</v>
      </c>
      <c r="P1954">
        <v>44820</v>
      </c>
      <c r="Q1954" s="283"/>
      <c r="R1954" s="313"/>
      <c r="S1954" s="256"/>
      <c r="T1954" s="301"/>
      <c r="U1954"/>
      <c r="V1954"/>
      <c r="W1954"/>
      <c r="X1954"/>
      <c r="Y1954" s="275" t="s">
        <v>1338</v>
      </c>
      <c r="AA1954" s="313" t="s">
        <v>1338</v>
      </c>
      <c r="AB1954">
        <v>4182</v>
      </c>
      <c r="AC1954" t="s">
        <v>5567</v>
      </c>
      <c r="AD1954" s="313" t="s">
        <v>5676</v>
      </c>
    </row>
    <row r="1955" spans="2:30">
      <c r="B1955" s="25"/>
      <c r="C1955" s="256" t="s">
        <v>2665</v>
      </c>
      <c r="D1955" s="256" t="s">
        <v>2529</v>
      </c>
      <c r="E1955" s="313">
        <v>9.125</v>
      </c>
      <c r="F1955" s="313">
        <v>9.125</v>
      </c>
      <c r="G1955" s="313">
        <v>1.25</v>
      </c>
      <c r="H1955" s="313">
        <v>11.625</v>
      </c>
      <c r="I1955" s="313">
        <v>11.625</v>
      </c>
      <c r="J1955" s="102" t="s">
        <v>318</v>
      </c>
      <c r="K1955" s="313">
        <v>11.8125</v>
      </c>
      <c r="L1955" s="313">
        <v>23.4375</v>
      </c>
      <c r="M1955" s="313">
        <v>2</v>
      </c>
      <c r="N1955" s="313">
        <v>4183</v>
      </c>
      <c r="O1955" s="102" t="s">
        <v>1338</v>
      </c>
      <c r="P1955">
        <v>44823</v>
      </c>
      <c r="Q1955" s="283"/>
      <c r="R1955" s="313"/>
      <c r="S1955" s="256"/>
      <c r="T1955" s="301"/>
      <c r="U1955"/>
      <c r="V1955"/>
      <c r="W1955"/>
      <c r="X1955"/>
      <c r="Y1955" s="275" t="s">
        <v>1338</v>
      </c>
      <c r="AA1955" s="313" t="s">
        <v>1338</v>
      </c>
      <c r="AB1955">
        <v>4183</v>
      </c>
      <c r="AC1955" t="s">
        <v>5567</v>
      </c>
      <c r="AD1955" s="313" t="s">
        <v>5676</v>
      </c>
    </row>
    <row r="1956" spans="2:30">
      <c r="B1956" s="25"/>
      <c r="C1956" s="256" t="s">
        <v>2692</v>
      </c>
      <c r="D1956" s="256" t="s">
        <v>2693</v>
      </c>
      <c r="E1956" s="313">
        <v>9.0310000000000006</v>
      </c>
      <c r="F1956" s="313">
        <v>6</v>
      </c>
      <c r="G1956" s="313">
        <v>0.625</v>
      </c>
      <c r="H1956" s="313">
        <v>18.029</v>
      </c>
      <c r="I1956" s="313">
        <v>7.5</v>
      </c>
      <c r="J1956" s="102" t="s">
        <v>302</v>
      </c>
      <c r="K1956" s="313">
        <v>18.029</v>
      </c>
      <c r="L1956" s="313">
        <v>14.891</v>
      </c>
      <c r="M1956" s="313">
        <v>2</v>
      </c>
      <c r="N1956" s="313">
        <v>4184</v>
      </c>
      <c r="O1956" s="102" t="s">
        <v>2626</v>
      </c>
      <c r="P1956">
        <v>44852</v>
      </c>
      <c r="Q1956" s="283"/>
      <c r="R1956" s="313"/>
      <c r="S1956" s="256"/>
      <c r="T1956" s="301"/>
      <c r="U1956"/>
      <c r="V1956"/>
      <c r="W1956"/>
      <c r="X1956"/>
      <c r="Y1956" s="275" t="s">
        <v>2626</v>
      </c>
      <c r="AA1956" s="313" t="s">
        <v>2754</v>
      </c>
      <c r="AB1956">
        <v>4184</v>
      </c>
      <c r="AC1956" t="s">
        <v>5571</v>
      </c>
      <c r="AD1956" s="313" t="s">
        <v>5571</v>
      </c>
    </row>
    <row r="1957" spans="2:30">
      <c r="B1957" s="25"/>
      <c r="C1957" s="256" t="s">
        <v>2687</v>
      </c>
      <c r="D1957" s="256" t="s">
        <v>2025</v>
      </c>
      <c r="E1957" s="313">
        <v>11.16</v>
      </c>
      <c r="F1957" s="313">
        <v>6.6040000000000001</v>
      </c>
      <c r="G1957" s="313">
        <v>0.71879999999999999</v>
      </c>
      <c r="H1957" s="313">
        <v>15.021000000000001</v>
      </c>
      <c r="I1957" s="313">
        <v>10.465</v>
      </c>
      <c r="J1957" s="102" t="s">
        <v>302</v>
      </c>
      <c r="K1957" s="313">
        <v>15.021000000000001</v>
      </c>
      <c r="L1957" s="313">
        <v>10.465</v>
      </c>
      <c r="M1957" s="313">
        <v>1</v>
      </c>
      <c r="N1957" s="313">
        <v>4186</v>
      </c>
      <c r="O1957" s="102" t="s">
        <v>1338</v>
      </c>
      <c r="P1957">
        <v>44852</v>
      </c>
      <c r="Q1957" s="283"/>
      <c r="R1957" s="313"/>
      <c r="S1957" s="256"/>
      <c r="T1957" s="301"/>
      <c r="U1957"/>
      <c r="V1957"/>
      <c r="W1957"/>
      <c r="X1957"/>
      <c r="Y1957" s="275" t="s">
        <v>1338</v>
      </c>
      <c r="AA1957" s="313" t="s">
        <v>1338</v>
      </c>
      <c r="AB1957">
        <v>4186</v>
      </c>
      <c r="AC1957" t="s">
        <v>3736</v>
      </c>
      <c r="AD1957" s="313" t="s">
        <v>5657</v>
      </c>
    </row>
    <row r="1958" spans="2:30">
      <c r="B1958" s="26"/>
      <c r="C1958" s="256" t="s">
        <v>2689</v>
      </c>
      <c r="D1958" s="256" t="s">
        <v>2026</v>
      </c>
      <c r="E1958" s="313">
        <v>10.917</v>
      </c>
      <c r="F1958" s="313">
        <v>6.375</v>
      </c>
      <c r="G1958" s="313">
        <v>5.431</v>
      </c>
      <c r="H1958" s="313">
        <v>21.777999999999999</v>
      </c>
      <c r="I1958" s="313">
        <v>17.236000000000001</v>
      </c>
      <c r="J1958" s="102" t="s">
        <v>302</v>
      </c>
      <c r="K1958" s="313">
        <v>21.777999999999999</v>
      </c>
      <c r="L1958" s="313">
        <v>17.236000000000001</v>
      </c>
      <c r="M1958" s="313">
        <v>1</v>
      </c>
      <c r="N1958" s="313">
        <v>4186</v>
      </c>
      <c r="O1958" s="102" t="s">
        <v>1351</v>
      </c>
      <c r="P1958">
        <v>44852</v>
      </c>
      <c r="Q1958" s="283"/>
      <c r="R1958" s="313"/>
      <c r="S1958" s="256"/>
      <c r="T1958" s="301"/>
      <c r="U1958"/>
      <c r="V1958"/>
      <c r="W1958"/>
      <c r="X1958"/>
      <c r="Y1958" s="275" t="s">
        <v>1351</v>
      </c>
      <c r="AA1958" s="313" t="s">
        <v>1351</v>
      </c>
      <c r="AB1958">
        <v>4186</v>
      </c>
      <c r="AC1958" t="s">
        <v>3736</v>
      </c>
      <c r="AD1958" s="313" t="s">
        <v>5657</v>
      </c>
    </row>
    <row r="1959" spans="2:30">
      <c r="B1959" s="26"/>
      <c r="C1959" s="256" t="s">
        <v>2702</v>
      </c>
      <c r="D1959" s="256" t="s">
        <v>2025</v>
      </c>
      <c r="E1959" s="313">
        <v>3.125</v>
      </c>
      <c r="F1959" s="313">
        <v>1.597</v>
      </c>
      <c r="G1959" s="313">
        <v>0.78500000000000003</v>
      </c>
      <c r="H1959" s="313">
        <v>4.694</v>
      </c>
      <c r="I1959" s="313">
        <v>3.1669999999999998</v>
      </c>
      <c r="J1959" s="102" t="s">
        <v>302</v>
      </c>
      <c r="K1959" s="313">
        <v>32.860999999999997</v>
      </c>
      <c r="L1959" s="313">
        <v>22.167000000000002</v>
      </c>
      <c r="M1959" s="313">
        <v>49</v>
      </c>
      <c r="N1959" s="313">
        <v>4187</v>
      </c>
      <c r="O1959" s="102" t="s">
        <v>269</v>
      </c>
      <c r="P1959">
        <v>44820</v>
      </c>
      <c r="Q1959" s="283"/>
      <c r="R1959" s="313"/>
      <c r="S1959" s="256"/>
      <c r="T1959" s="301"/>
      <c r="U1959"/>
      <c r="V1959"/>
      <c r="W1959"/>
      <c r="X1959"/>
      <c r="Y1959" s="275" t="s">
        <v>269</v>
      </c>
      <c r="AA1959" s="313" t="s">
        <v>269</v>
      </c>
      <c r="AB1959">
        <v>4187</v>
      </c>
      <c r="AC1959" t="s">
        <v>2861</v>
      </c>
      <c r="AD1959" s="313" t="s">
        <v>5645</v>
      </c>
    </row>
    <row r="1960" spans="2:30">
      <c r="B1960" s="26"/>
      <c r="C1960" s="256" t="s">
        <v>2703</v>
      </c>
      <c r="D1960" s="256" t="s">
        <v>2026</v>
      </c>
      <c r="E1960" s="313">
        <v>2.9860000000000002</v>
      </c>
      <c r="F1960" s="313">
        <v>1.972</v>
      </c>
      <c r="G1960" s="313">
        <v>1.972</v>
      </c>
      <c r="H1960" s="313">
        <v>6.931</v>
      </c>
      <c r="I1960" s="313">
        <v>5.375</v>
      </c>
      <c r="J1960" s="102" t="s">
        <v>302</v>
      </c>
      <c r="K1960" s="313">
        <v>34.652999999999999</v>
      </c>
      <c r="L1960" s="313">
        <v>21.5</v>
      </c>
      <c r="M1960" s="313">
        <v>20</v>
      </c>
      <c r="N1960" s="313">
        <v>4187</v>
      </c>
      <c r="O1960" s="102" t="s">
        <v>269</v>
      </c>
      <c r="P1960">
        <v>44820</v>
      </c>
      <c r="Q1960" s="283"/>
      <c r="R1960" s="313"/>
      <c r="S1960" s="256"/>
      <c r="T1960" s="301"/>
      <c r="U1960"/>
      <c r="V1960"/>
      <c r="W1960"/>
      <c r="X1960"/>
      <c r="Y1960" s="275" t="s">
        <v>269</v>
      </c>
      <c r="AA1960" s="313" t="s">
        <v>269</v>
      </c>
      <c r="AB1960">
        <v>4187</v>
      </c>
      <c r="AC1960" t="s">
        <v>2861</v>
      </c>
      <c r="AD1960" s="313" t="s">
        <v>5645</v>
      </c>
    </row>
    <row r="1961" spans="2:30">
      <c r="B1961" s="26"/>
      <c r="C1961" s="256" t="s">
        <v>2624</v>
      </c>
      <c r="D1961" s="256" t="s">
        <v>2025</v>
      </c>
      <c r="E1961" s="313">
        <v>3.125</v>
      </c>
      <c r="F1961" s="313">
        <v>1.597</v>
      </c>
      <c r="G1961" s="313">
        <v>0.78500000000000003</v>
      </c>
      <c r="H1961" s="313">
        <v>4.694</v>
      </c>
      <c r="I1961" s="313">
        <v>3.1669999999999998</v>
      </c>
      <c r="J1961" s="102" t="s">
        <v>302</v>
      </c>
      <c r="K1961" s="313">
        <v>9.3888999999999996</v>
      </c>
      <c r="L1961" s="313">
        <v>9.5</v>
      </c>
      <c r="M1961" s="313">
        <v>6</v>
      </c>
      <c r="N1961" s="313">
        <v>4187</v>
      </c>
      <c r="O1961" s="102" t="s">
        <v>1338</v>
      </c>
      <c r="P1961">
        <v>44820</v>
      </c>
      <c r="Q1961" s="283"/>
      <c r="R1961" s="313"/>
      <c r="S1961" s="256"/>
      <c r="T1961" s="301"/>
      <c r="U1961"/>
      <c r="V1961"/>
      <c r="W1961"/>
      <c r="X1961"/>
      <c r="Y1961" s="275" t="s">
        <v>1338</v>
      </c>
      <c r="AA1961" s="313" t="s">
        <v>1338</v>
      </c>
      <c r="AB1961">
        <v>4187</v>
      </c>
      <c r="AC1961" t="s">
        <v>2861</v>
      </c>
      <c r="AD1961" s="313" t="s">
        <v>5645</v>
      </c>
    </row>
    <row r="1962" spans="2:30">
      <c r="B1962" s="25"/>
      <c r="C1962" s="256" t="s">
        <v>2623</v>
      </c>
      <c r="D1962" s="256" t="s">
        <v>2026</v>
      </c>
      <c r="E1962" s="313">
        <v>2.9861</v>
      </c>
      <c r="F1962" s="313">
        <v>1.4306000000000001</v>
      </c>
      <c r="G1962" s="313">
        <v>1.972</v>
      </c>
      <c r="H1962" s="313">
        <v>6.931</v>
      </c>
      <c r="I1962" s="313">
        <v>5.375</v>
      </c>
      <c r="J1962" s="102" t="s">
        <v>302</v>
      </c>
      <c r="K1962" s="313">
        <v>6.9306000000000001</v>
      </c>
      <c r="L1962" s="313">
        <v>16.125</v>
      </c>
      <c r="M1962" s="313">
        <v>3</v>
      </c>
      <c r="N1962" s="313">
        <v>4187</v>
      </c>
      <c r="O1962" s="102" t="s">
        <v>1338</v>
      </c>
      <c r="P1962">
        <v>44820</v>
      </c>
      <c r="Q1962" s="283"/>
      <c r="R1962" s="313"/>
      <c r="S1962" s="256"/>
      <c r="T1962" s="301"/>
      <c r="U1962"/>
      <c r="V1962"/>
      <c r="W1962"/>
      <c r="X1962"/>
      <c r="Y1962" s="275" t="s">
        <v>1338</v>
      </c>
      <c r="AA1962" s="313" t="s">
        <v>1338</v>
      </c>
      <c r="AB1962">
        <v>4187</v>
      </c>
      <c r="AC1962" t="s">
        <v>2861</v>
      </c>
      <c r="AD1962" s="313" t="s">
        <v>5645</v>
      </c>
    </row>
    <row r="1963" spans="2:30">
      <c r="B1963" s="25"/>
      <c r="C1963" s="256" t="s">
        <v>2666</v>
      </c>
      <c r="D1963" s="256" t="s">
        <v>2529</v>
      </c>
      <c r="E1963" s="313">
        <v>3.6562999999999999</v>
      </c>
      <c r="F1963" s="313">
        <v>2.7187999999999999</v>
      </c>
      <c r="G1963" s="313">
        <v>0.875</v>
      </c>
      <c r="H1963" s="313">
        <v>5.4062999999999999</v>
      </c>
      <c r="I1963" s="313">
        <v>4.4687999999999999</v>
      </c>
      <c r="J1963" s="102" t="s">
        <v>318</v>
      </c>
      <c r="K1963" s="313">
        <v>10.8125</v>
      </c>
      <c r="L1963" s="313">
        <v>8.0312999999999999</v>
      </c>
      <c r="M1963" s="313">
        <v>4</v>
      </c>
      <c r="N1963" s="313">
        <v>4188</v>
      </c>
      <c r="O1963" s="102" t="s">
        <v>1338</v>
      </c>
      <c r="P1963">
        <v>44820</v>
      </c>
      <c r="Q1963" s="283"/>
      <c r="R1963" s="313"/>
      <c r="S1963" s="256"/>
      <c r="T1963" s="301"/>
      <c r="U1963"/>
      <c r="V1963"/>
      <c r="W1963"/>
      <c r="X1963"/>
      <c r="Y1963" s="275" t="s">
        <v>1338</v>
      </c>
      <c r="AA1963" s="313" t="s">
        <v>1338</v>
      </c>
      <c r="AB1963">
        <v>4188</v>
      </c>
      <c r="AC1963" t="s">
        <v>2861</v>
      </c>
      <c r="AD1963" s="313" t="s">
        <v>5645</v>
      </c>
    </row>
    <row r="1964" spans="2:30">
      <c r="B1964" s="25"/>
      <c r="C1964" s="256" t="s">
        <v>2752</v>
      </c>
      <c r="D1964" s="256" t="s">
        <v>2035</v>
      </c>
      <c r="E1964" s="313">
        <v>3.5625</v>
      </c>
      <c r="F1964" s="313">
        <v>2.5625</v>
      </c>
      <c r="G1964" s="313">
        <v>0.42399999999999999</v>
      </c>
      <c r="H1964" s="313">
        <v>4.4104999999999999</v>
      </c>
      <c r="I1964" s="313">
        <v>3.4104999999999999</v>
      </c>
      <c r="J1964" s="102" t="s">
        <v>302</v>
      </c>
      <c r="K1964" s="313">
        <v>13.228999999999999</v>
      </c>
      <c r="L1964" s="313">
        <v>6.82</v>
      </c>
      <c r="M1964" s="313">
        <v>6</v>
      </c>
      <c r="N1964" s="313">
        <v>4188</v>
      </c>
      <c r="O1964" s="102" t="s">
        <v>1338</v>
      </c>
      <c r="P1964">
        <v>44820</v>
      </c>
      <c r="Q1964" s="283"/>
      <c r="R1964" s="313"/>
      <c r="S1964" s="256"/>
      <c r="T1964" s="301"/>
      <c r="U1964"/>
      <c r="V1964"/>
      <c r="W1964"/>
      <c r="X1964"/>
      <c r="Y1964" s="275" t="s">
        <v>1338</v>
      </c>
      <c r="AA1964" s="313" t="s">
        <v>1338</v>
      </c>
      <c r="AB1964">
        <v>4188</v>
      </c>
      <c r="AC1964" t="s">
        <v>2861</v>
      </c>
      <c r="AD1964" s="313" t="s">
        <v>5645</v>
      </c>
    </row>
    <row r="1965" spans="2:30">
      <c r="B1965" s="25"/>
      <c r="C1965" s="256" t="s">
        <v>2669</v>
      </c>
      <c r="D1965" s="256" t="s">
        <v>2625</v>
      </c>
      <c r="E1965" s="313">
        <v>10.3438</v>
      </c>
      <c r="F1965" s="313">
        <v>10.3438</v>
      </c>
      <c r="G1965" s="313">
        <v>0.5</v>
      </c>
      <c r="H1965" s="313">
        <v>11.3438</v>
      </c>
      <c r="I1965" s="313">
        <v>11.3438</v>
      </c>
      <c r="J1965" s="102" t="s">
        <v>302</v>
      </c>
      <c r="K1965" s="313">
        <v>11.3438</v>
      </c>
      <c r="L1965" s="313">
        <v>11.3437</v>
      </c>
      <c r="M1965" s="313">
        <v>1</v>
      </c>
      <c r="N1965" s="313">
        <v>4189</v>
      </c>
      <c r="O1965" s="102" t="s">
        <v>2626</v>
      </c>
      <c r="P1965">
        <v>44823</v>
      </c>
      <c r="Q1965" s="283"/>
      <c r="R1965" s="313"/>
      <c r="S1965" s="256"/>
      <c r="T1965" s="301"/>
      <c r="U1965"/>
      <c r="V1965"/>
      <c r="W1965"/>
      <c r="X1965"/>
      <c r="Y1965" s="275" t="s">
        <v>2626</v>
      </c>
      <c r="AA1965" s="313" t="s">
        <v>2754</v>
      </c>
      <c r="AB1965">
        <v>4189</v>
      </c>
      <c r="AC1965" t="s">
        <v>4132</v>
      </c>
      <c r="AD1965" s="313" t="s">
        <v>5661</v>
      </c>
    </row>
    <row r="1966" spans="2:30">
      <c r="B1966" s="26"/>
      <c r="C1966" s="256" t="s">
        <v>2670</v>
      </c>
      <c r="D1966" s="256" t="s">
        <v>2625</v>
      </c>
      <c r="E1966" s="313">
        <v>8.3437999999999999</v>
      </c>
      <c r="F1966" s="313">
        <v>8.3437999999999999</v>
      </c>
      <c r="G1966" s="313">
        <v>0.5</v>
      </c>
      <c r="H1966" s="313">
        <v>9.3437999999999999</v>
      </c>
      <c r="I1966" s="313">
        <v>9.3437999999999999</v>
      </c>
      <c r="J1966" s="102" t="s">
        <v>302</v>
      </c>
      <c r="K1966" s="313">
        <v>9.3437999999999999</v>
      </c>
      <c r="L1966" s="313">
        <v>9.3437000000000001</v>
      </c>
      <c r="M1966" s="313">
        <v>1</v>
      </c>
      <c r="N1966" s="313">
        <v>4190</v>
      </c>
      <c r="O1966" s="102" t="s">
        <v>2626</v>
      </c>
      <c r="P1966">
        <v>44823</v>
      </c>
      <c r="Q1966" s="283"/>
      <c r="R1966" s="313"/>
      <c r="S1966" s="256"/>
      <c r="T1966" s="301"/>
      <c r="U1966"/>
      <c r="V1966"/>
      <c r="W1966"/>
      <c r="X1966"/>
      <c r="Y1966" s="275" t="s">
        <v>2626</v>
      </c>
      <c r="AA1966" s="313" t="s">
        <v>2754</v>
      </c>
      <c r="AB1966">
        <v>4190</v>
      </c>
      <c r="AC1966" t="s">
        <v>4132</v>
      </c>
      <c r="AD1966" s="313" t="s">
        <v>5661</v>
      </c>
    </row>
    <row r="1967" spans="2:30">
      <c r="B1967" s="26"/>
      <c r="C1967" s="266" t="s">
        <v>2753</v>
      </c>
      <c r="D1967" s="256" t="s">
        <v>2625</v>
      </c>
      <c r="E1967" s="313">
        <v>12.3438</v>
      </c>
      <c r="F1967" s="313">
        <v>12.3438</v>
      </c>
      <c r="G1967" s="313">
        <v>0.5</v>
      </c>
      <c r="H1967" s="313">
        <v>13.3438</v>
      </c>
      <c r="I1967" s="313">
        <v>13.3438</v>
      </c>
      <c r="J1967" s="102" t="s">
        <v>302</v>
      </c>
      <c r="K1967" s="313">
        <v>13.3438</v>
      </c>
      <c r="L1967" s="313">
        <v>13.3438</v>
      </c>
      <c r="M1967" s="313">
        <v>1</v>
      </c>
      <c r="N1967" s="313">
        <v>4191</v>
      </c>
      <c r="O1967" s="102" t="s">
        <v>2626</v>
      </c>
      <c r="P1967">
        <v>44865</v>
      </c>
      <c r="Q1967" s="283"/>
      <c r="R1967" s="313"/>
      <c r="S1967" s="256"/>
      <c r="T1967" s="301"/>
      <c r="U1967"/>
      <c r="V1967"/>
      <c r="W1967"/>
      <c r="X1967"/>
      <c r="Y1967" s="275" t="s">
        <v>2626</v>
      </c>
      <c r="AA1967" s="313" t="s">
        <v>2754</v>
      </c>
      <c r="AD1967" s="313"/>
    </row>
    <row r="1968" spans="2:30">
      <c r="B1968" s="26"/>
      <c r="C1968" s="256" t="s">
        <v>2622</v>
      </c>
      <c r="D1968" s="256" t="s">
        <v>2025</v>
      </c>
      <c r="E1968" s="313">
        <v>2.528</v>
      </c>
      <c r="F1968" s="313">
        <v>2.085</v>
      </c>
      <c r="G1968" s="313">
        <v>0.95799999999999996</v>
      </c>
      <c r="H1968" s="313">
        <v>4.444</v>
      </c>
      <c r="I1968" s="313">
        <v>4.0069999999999997</v>
      </c>
      <c r="J1968" s="102" t="s">
        <v>302</v>
      </c>
      <c r="K1968" s="313">
        <v>8.8889999999999993</v>
      </c>
      <c r="L1968" s="313">
        <v>8.0139999999999993</v>
      </c>
      <c r="M1968" s="313">
        <v>4</v>
      </c>
      <c r="N1968" s="313">
        <v>4197</v>
      </c>
      <c r="O1968" s="102" t="s">
        <v>1338</v>
      </c>
      <c r="P1968">
        <v>44820</v>
      </c>
      <c r="Q1968" s="283"/>
      <c r="R1968" s="313"/>
      <c r="S1968" s="256"/>
      <c r="T1968" s="301"/>
      <c r="U1968"/>
      <c r="V1968"/>
      <c r="W1968"/>
      <c r="X1968"/>
      <c r="Y1968" s="275" t="s">
        <v>1338</v>
      </c>
      <c r="AA1968" s="313" t="s">
        <v>1338</v>
      </c>
      <c r="AB1968">
        <v>4197</v>
      </c>
      <c r="AC1968" t="s">
        <v>2899</v>
      </c>
      <c r="AD1968" s="313" t="s">
        <v>5649</v>
      </c>
    </row>
    <row r="1969" spans="2:30">
      <c r="B1969" s="26"/>
      <c r="C1969" s="256" t="s">
        <v>2696</v>
      </c>
      <c r="D1969" s="256" t="s">
        <v>2025</v>
      </c>
      <c r="E1969" s="313">
        <v>8.8889999999999993</v>
      </c>
      <c r="F1969" s="313">
        <v>4.6390000000000002</v>
      </c>
      <c r="G1969" s="313">
        <v>1.125</v>
      </c>
      <c r="H1969" s="313">
        <v>11.138999999999999</v>
      </c>
      <c r="I1969" s="313">
        <v>6.8890000000000002</v>
      </c>
      <c r="J1969" s="102" t="s">
        <v>302</v>
      </c>
      <c r="K1969" s="313">
        <v>11.138999999999999</v>
      </c>
      <c r="L1969" s="313">
        <v>13.778</v>
      </c>
      <c r="M1969" s="313">
        <v>2</v>
      </c>
      <c r="N1969" s="313">
        <v>4199</v>
      </c>
      <c r="O1969" s="102" t="s">
        <v>1338</v>
      </c>
      <c r="P1969">
        <v>44852</v>
      </c>
      <c r="Q1969" s="283"/>
      <c r="R1969" s="313"/>
      <c r="S1969" s="256"/>
      <c r="T1969" s="301"/>
      <c r="U1969"/>
      <c r="V1969"/>
      <c r="W1969"/>
      <c r="X1969"/>
      <c r="Y1969" s="275" t="s">
        <v>1338</v>
      </c>
      <c r="AA1969" s="313" t="s">
        <v>1338</v>
      </c>
      <c r="AB1969">
        <v>4199</v>
      </c>
      <c r="AC1969" t="s">
        <v>2861</v>
      </c>
      <c r="AD1969" s="313" t="s">
        <v>5645</v>
      </c>
    </row>
    <row r="1970" spans="2:30">
      <c r="B1970" s="26"/>
      <c r="C1970" s="256" t="s">
        <v>2695</v>
      </c>
      <c r="D1970" s="256" t="s">
        <v>2026</v>
      </c>
      <c r="E1970" s="313">
        <v>8.75</v>
      </c>
      <c r="F1970" s="313">
        <v>4.5</v>
      </c>
      <c r="G1970" s="313">
        <v>1.25</v>
      </c>
      <c r="H1970" s="313">
        <v>11.25</v>
      </c>
      <c r="I1970" s="313">
        <v>7</v>
      </c>
      <c r="J1970" s="102" t="s">
        <v>302</v>
      </c>
      <c r="K1970" s="313">
        <v>11.25</v>
      </c>
      <c r="L1970" s="313">
        <v>14</v>
      </c>
      <c r="M1970" s="313">
        <v>2</v>
      </c>
      <c r="N1970" s="313">
        <v>4199</v>
      </c>
      <c r="O1970" s="102" t="s">
        <v>1338</v>
      </c>
      <c r="P1970">
        <v>44852</v>
      </c>
      <c r="Q1970" s="283"/>
      <c r="R1970" s="313"/>
      <c r="S1970" s="256"/>
      <c r="T1970" s="301"/>
      <c r="U1970"/>
      <c r="V1970"/>
      <c r="W1970"/>
      <c r="X1970"/>
      <c r="Y1970" s="275" t="s">
        <v>1338</v>
      </c>
      <c r="AA1970" s="313" t="s">
        <v>1338</v>
      </c>
      <c r="AB1970">
        <v>4199</v>
      </c>
      <c r="AC1970" t="s">
        <v>2861</v>
      </c>
      <c r="AD1970" s="313" t="s">
        <v>5645</v>
      </c>
    </row>
    <row r="1971" spans="2:30">
      <c r="B1971" s="26"/>
      <c r="C1971" s="256" t="s">
        <v>2694</v>
      </c>
      <c r="D1971" s="256" t="s">
        <v>2529</v>
      </c>
      <c r="E1971" s="313">
        <v>5.875</v>
      </c>
      <c r="F1971" s="313">
        <v>3.5625</v>
      </c>
      <c r="G1971" s="313">
        <v>2.25</v>
      </c>
      <c r="H1971" s="313">
        <v>10.375</v>
      </c>
      <c r="I1971" s="313">
        <v>8.0625</v>
      </c>
      <c r="J1971" s="102" t="s">
        <v>318</v>
      </c>
      <c r="K1971" s="313">
        <v>10.375</v>
      </c>
      <c r="L1971" s="313">
        <v>15.4063</v>
      </c>
      <c r="M1971" s="313">
        <v>2</v>
      </c>
      <c r="N1971" s="313">
        <v>4200</v>
      </c>
      <c r="O1971" s="102" t="s">
        <v>1338</v>
      </c>
      <c r="P1971">
        <v>44852</v>
      </c>
      <c r="Q1971" s="283"/>
      <c r="R1971" s="313"/>
      <c r="S1971" s="256"/>
      <c r="T1971" s="301"/>
      <c r="U1971"/>
      <c r="V1971"/>
      <c r="W1971"/>
      <c r="X1971"/>
      <c r="Y1971" s="275" t="s">
        <v>1338</v>
      </c>
      <c r="AA1971" s="313" t="s">
        <v>1338</v>
      </c>
      <c r="AB1971">
        <v>4200</v>
      </c>
      <c r="AC1971" t="s">
        <v>2861</v>
      </c>
      <c r="AD1971" s="313" t="s">
        <v>5645</v>
      </c>
    </row>
    <row r="1972" spans="2:30">
      <c r="B1972" s="26"/>
      <c r="C1972" s="256" t="s">
        <v>2697</v>
      </c>
      <c r="D1972" s="256" t="s">
        <v>2529</v>
      </c>
      <c r="E1972" s="313">
        <v>3</v>
      </c>
      <c r="F1972" s="313">
        <v>2.125</v>
      </c>
      <c r="G1972" s="313">
        <v>1</v>
      </c>
      <c r="H1972" s="313">
        <v>5</v>
      </c>
      <c r="I1972" s="313">
        <v>4.125</v>
      </c>
      <c r="J1972" s="102" t="s">
        <v>318</v>
      </c>
      <c r="K1972" s="313">
        <v>5</v>
      </c>
      <c r="L1972" s="313">
        <v>7.5312999999999999</v>
      </c>
      <c r="M1972" s="313">
        <v>2</v>
      </c>
      <c r="N1972" s="313">
        <v>4201</v>
      </c>
      <c r="O1972" s="102" t="s">
        <v>1338</v>
      </c>
      <c r="P1972">
        <v>44865</v>
      </c>
      <c r="Q1972" s="283"/>
      <c r="R1972" s="313"/>
      <c r="S1972" s="256"/>
      <c r="T1972" s="301"/>
      <c r="U1972"/>
      <c r="V1972"/>
      <c r="W1972"/>
      <c r="X1972"/>
      <c r="Y1972" s="275" t="s">
        <v>1338</v>
      </c>
      <c r="AA1972" s="313" t="s">
        <v>1338</v>
      </c>
      <c r="AB1972">
        <v>4201</v>
      </c>
      <c r="AC1972" t="s">
        <v>2861</v>
      </c>
      <c r="AD1972" s="313" t="s">
        <v>5645</v>
      </c>
    </row>
    <row r="1973" spans="2:30">
      <c r="B1973" s="26"/>
      <c r="C1973" s="256" t="s">
        <v>2681</v>
      </c>
      <c r="D1973" s="256" t="s">
        <v>2025</v>
      </c>
      <c r="E1973" s="313">
        <v>3.66</v>
      </c>
      <c r="F1973" s="313">
        <v>3.66</v>
      </c>
      <c r="G1973" s="313">
        <v>1.956</v>
      </c>
      <c r="H1973" s="313">
        <v>7.5759999999999996</v>
      </c>
      <c r="I1973" s="313">
        <v>7.5739999999999998</v>
      </c>
      <c r="J1973" s="102" t="s">
        <v>302</v>
      </c>
      <c r="K1973" s="313">
        <v>15.398</v>
      </c>
      <c r="L1973" s="313">
        <v>7.5759999999999996</v>
      </c>
      <c r="M1973" s="313">
        <v>2</v>
      </c>
      <c r="N1973" s="313">
        <v>4204</v>
      </c>
      <c r="O1973" s="102" t="s">
        <v>1338</v>
      </c>
      <c r="P1973">
        <v>44852</v>
      </c>
      <c r="Q1973" s="283"/>
      <c r="R1973" s="313"/>
      <c r="S1973" s="256"/>
      <c r="T1973" s="301"/>
      <c r="U1973"/>
      <c r="V1973"/>
      <c r="W1973"/>
      <c r="X1973"/>
      <c r="Y1973" s="275" t="s">
        <v>1338</v>
      </c>
      <c r="AA1973" s="313" t="s">
        <v>1338</v>
      </c>
      <c r="AB1973">
        <v>4204</v>
      </c>
      <c r="AD1973" s="313"/>
    </row>
    <row r="1974" spans="2:30">
      <c r="B1974" s="26"/>
      <c r="C1974" s="266" t="s">
        <v>2751</v>
      </c>
      <c r="D1974" s="256" t="s">
        <v>2529</v>
      </c>
      <c r="E1974" s="313">
        <v>3.0625</v>
      </c>
      <c r="F1974" s="313">
        <v>2.1562999999999999</v>
      </c>
      <c r="G1974" s="313">
        <v>0.5</v>
      </c>
      <c r="H1974" s="313">
        <v>4.0625</v>
      </c>
      <c r="I1974" s="313">
        <v>3.1562999999999999</v>
      </c>
      <c r="J1974" s="102" t="s">
        <v>302</v>
      </c>
      <c r="K1974" s="313">
        <v>12.75</v>
      </c>
      <c r="L1974" s="313">
        <v>6.5312999999999999</v>
      </c>
      <c r="M1974" s="313">
        <v>6</v>
      </c>
      <c r="N1974" s="313">
        <v>4205</v>
      </c>
      <c r="O1974" s="102" t="s">
        <v>1338</v>
      </c>
      <c r="P1974">
        <v>44865</v>
      </c>
      <c r="Q1974" s="283"/>
      <c r="R1974" s="313"/>
      <c r="S1974" s="256"/>
      <c r="T1974" s="301"/>
      <c r="U1974"/>
      <c r="V1974"/>
      <c r="W1974"/>
      <c r="X1974"/>
      <c r="Y1974" s="275" t="s">
        <v>1338</v>
      </c>
      <c r="AA1974" s="313" t="s">
        <v>1338</v>
      </c>
      <c r="AB1974">
        <v>4205</v>
      </c>
      <c r="AC1974" t="s">
        <v>5531</v>
      </c>
      <c r="AD1974" s="313" t="s">
        <v>5677</v>
      </c>
    </row>
    <row r="1975" spans="2:30">
      <c r="B1975" s="30"/>
      <c r="C1975" s="256">
        <v>4208</v>
      </c>
      <c r="D1975" s="256" t="s">
        <v>2685</v>
      </c>
      <c r="E1975" s="313">
        <v>3.4649999999999999</v>
      </c>
      <c r="F1975" s="313">
        <v>3.4649999999999999</v>
      </c>
      <c r="G1975" s="313">
        <v>0.5</v>
      </c>
      <c r="H1975" s="313">
        <v>4.4649999999999999</v>
      </c>
      <c r="I1975" s="313">
        <v>4.4649999999999999</v>
      </c>
      <c r="J1975" s="102" t="s">
        <v>302</v>
      </c>
      <c r="K1975" s="313">
        <v>8.9309999999999992</v>
      </c>
      <c r="L1975" s="313">
        <v>8.9309999999999992</v>
      </c>
      <c r="M1975" s="313">
        <v>4</v>
      </c>
      <c r="N1975" s="313">
        <v>4208</v>
      </c>
      <c r="O1975" s="102" t="s">
        <v>1338</v>
      </c>
      <c r="P1975">
        <v>44852</v>
      </c>
      <c r="Q1975" s="283"/>
      <c r="R1975" s="313"/>
      <c r="S1975" s="256"/>
      <c r="T1975" s="301"/>
      <c r="U1975"/>
      <c r="V1975"/>
      <c r="W1975"/>
      <c r="X1975"/>
      <c r="Y1975" s="275" t="s">
        <v>1338</v>
      </c>
      <c r="AA1975" s="313" t="s">
        <v>1338</v>
      </c>
      <c r="AB1975">
        <v>4208</v>
      </c>
      <c r="AC1975" t="s">
        <v>3934</v>
      </c>
      <c r="AD1975" s="313" t="s">
        <v>3934</v>
      </c>
    </row>
    <row r="1976" spans="2:30">
      <c r="B1976" s="30"/>
      <c r="C1976" s="266" t="s">
        <v>2785</v>
      </c>
      <c r="D1976" s="256" t="s">
        <v>2529</v>
      </c>
      <c r="E1976" s="313">
        <v>6.3125</v>
      </c>
      <c r="F1976" s="313">
        <v>6.3125</v>
      </c>
      <c r="G1976" s="313">
        <v>1.125</v>
      </c>
      <c r="H1976" s="313">
        <v>8.5625</v>
      </c>
      <c r="I1976" s="313">
        <v>8.5625</v>
      </c>
      <c r="J1976" s="102" t="s">
        <v>318</v>
      </c>
      <c r="K1976" s="313">
        <v>17.5</v>
      </c>
      <c r="L1976" s="313">
        <v>17.3125</v>
      </c>
      <c r="M1976" s="313">
        <v>4</v>
      </c>
      <c r="N1976" s="313">
        <v>4214</v>
      </c>
      <c r="O1976" s="102" t="s">
        <v>2761</v>
      </c>
      <c r="P1976">
        <v>44880</v>
      </c>
      <c r="Q1976" s="283" t="s">
        <v>2786</v>
      </c>
      <c r="R1976" s="313"/>
      <c r="S1976" s="256"/>
      <c r="T1976" s="301"/>
      <c r="U1976"/>
      <c r="V1976"/>
      <c r="W1976"/>
      <c r="X1976"/>
      <c r="Y1976" s="275" t="s">
        <v>2761</v>
      </c>
      <c r="AA1976" s="313" t="s">
        <v>1351</v>
      </c>
      <c r="AB1976">
        <v>4214</v>
      </c>
      <c r="AC1976" t="s">
        <v>5621</v>
      </c>
      <c r="AD1976" s="313" t="s">
        <v>5678</v>
      </c>
    </row>
    <row r="1977" spans="2:30">
      <c r="B1977" s="30"/>
      <c r="C1977" s="258" t="s">
        <v>2787</v>
      </c>
      <c r="D1977" s="272" t="s">
        <v>2625</v>
      </c>
      <c r="E1977" s="313">
        <v>11.2813</v>
      </c>
      <c r="F1977" s="313">
        <v>8.875</v>
      </c>
      <c r="G1977" s="313">
        <v>0.5</v>
      </c>
      <c r="H1977" s="313">
        <v>12.2813</v>
      </c>
      <c r="I1977" s="313">
        <v>9.875</v>
      </c>
      <c r="J1977" s="275" t="s">
        <v>302</v>
      </c>
      <c r="K1977" s="313">
        <v>12.2813</v>
      </c>
      <c r="L1977" s="313">
        <v>9.875</v>
      </c>
      <c r="M1977" s="313">
        <v>1</v>
      </c>
      <c r="N1977" s="313">
        <v>4215</v>
      </c>
      <c r="O1977" s="275" t="s">
        <v>2739</v>
      </c>
      <c r="P1977">
        <v>44880</v>
      </c>
      <c r="Q1977" s="293"/>
      <c r="R1977" s="313">
        <v>0.04</v>
      </c>
      <c r="S1977" s="272"/>
      <c r="T1977" s="304"/>
      <c r="U1977"/>
      <c r="V1977"/>
      <c r="W1977"/>
      <c r="X1977"/>
      <c r="Y1977" s="275" t="s">
        <v>2739</v>
      </c>
      <c r="AA1977" s="313" t="s">
        <v>1338</v>
      </c>
      <c r="AB1977">
        <v>4215</v>
      </c>
      <c r="AC1977" t="s">
        <v>2861</v>
      </c>
      <c r="AD1977" s="313" t="s">
        <v>5645</v>
      </c>
    </row>
    <row r="1978" spans="2:30">
      <c r="B1978" s="30"/>
      <c r="C1978" s="258" t="s">
        <v>2792</v>
      </c>
      <c r="D1978" s="272" t="s">
        <v>2035</v>
      </c>
      <c r="E1978" s="313">
        <v>7.4375</v>
      </c>
      <c r="F1978" s="313">
        <v>5.4375</v>
      </c>
      <c r="G1978" s="313">
        <v>0.875</v>
      </c>
      <c r="H1978" s="313">
        <v>9.1875</v>
      </c>
      <c r="I1978" s="313">
        <v>7.1875</v>
      </c>
      <c r="J1978" s="275" t="s">
        <v>302</v>
      </c>
      <c r="K1978" s="313">
        <v>9.1875</v>
      </c>
      <c r="L1978" s="313">
        <v>7.1875</v>
      </c>
      <c r="M1978" s="313">
        <v>2</v>
      </c>
      <c r="N1978" s="313">
        <v>4223</v>
      </c>
      <c r="O1978" s="275" t="s">
        <v>2739</v>
      </c>
      <c r="P1978">
        <v>44880</v>
      </c>
      <c r="Q1978" s="294" t="s">
        <v>2793</v>
      </c>
      <c r="R1978" s="313">
        <v>4.3999999999999997E-2</v>
      </c>
      <c r="S1978" s="296"/>
      <c r="T1978" s="304"/>
      <c r="U1978"/>
      <c r="V1978"/>
      <c r="W1978"/>
      <c r="X1978"/>
      <c r="Y1978" s="275" t="s">
        <v>2739</v>
      </c>
      <c r="AA1978" s="313" t="s">
        <v>1338</v>
      </c>
      <c r="AB1978">
        <v>4223</v>
      </c>
      <c r="AC1978" t="s">
        <v>4102</v>
      </c>
      <c r="AD1978" s="313" t="s">
        <v>5659</v>
      </c>
    </row>
    <row r="1979" spans="2:30" ht="25.5">
      <c r="B1979" s="30"/>
      <c r="C1979" s="271">
        <v>9.9999999999999998E+23</v>
      </c>
      <c r="D1979" s="274">
        <v>9.9999999999999998E+23</v>
      </c>
      <c r="E1979" s="313">
        <v>9.9999999999999998E+23</v>
      </c>
      <c r="F1979" s="313">
        <v>9.9999999999999998E+23</v>
      </c>
      <c r="G1979" s="313">
        <v>9.9999999999999998E+23</v>
      </c>
      <c r="H1979" s="313">
        <v>9.9999999999999998E+23</v>
      </c>
      <c r="I1979" s="313">
        <v>9.9999999999999998E+23</v>
      </c>
      <c r="J1979" s="271">
        <v>9.9999999999999998E+23</v>
      </c>
      <c r="K1979" s="313">
        <v>9.9999999999999998E+23</v>
      </c>
      <c r="L1979" s="313">
        <v>9.9999999999999998E+23</v>
      </c>
      <c r="M1979" s="313">
        <v>9.9999999999999998E+23</v>
      </c>
      <c r="N1979" s="313">
        <v>999999</v>
      </c>
      <c r="O1979" s="282" t="s">
        <v>2721</v>
      </c>
      <c r="P1979"/>
      <c r="Q1979" s="295"/>
      <c r="R1979" s="313"/>
      <c r="S1979" s="299"/>
      <c r="T1979" s="295"/>
      <c r="U1979"/>
      <c r="V1979"/>
      <c r="W1979"/>
      <c r="X1979" t="s">
        <v>2735</v>
      </c>
      <c r="Y1979" s="312" t="s">
        <v>2721</v>
      </c>
      <c r="AA1979" s="313" t="s">
        <v>2818</v>
      </c>
      <c r="AD1979" s="313"/>
    </row>
    <row r="1980" spans="2:30">
      <c r="B1980" s="3"/>
      <c r="C1980" s="13"/>
      <c r="D1980" s="33"/>
      <c r="E1980" s="14"/>
      <c r="F1980" s="14"/>
      <c r="G1980" s="14"/>
      <c r="H1980" s="14"/>
      <c r="I1980" s="14"/>
      <c r="J1980" s="15"/>
      <c r="K1980" s="14"/>
      <c r="L1980" s="14"/>
      <c r="M1980" s="18"/>
      <c r="N1980" s="18"/>
      <c r="O1980" s="18"/>
    </row>
    <row r="1981" spans="2:30">
      <c r="B1981" s="3"/>
      <c r="C1981" s="13"/>
      <c r="D1981" s="33"/>
      <c r="E1981" s="14"/>
      <c r="F1981" s="14"/>
      <c r="G1981" s="14"/>
      <c r="H1981" s="14"/>
      <c r="I1981" s="14"/>
      <c r="J1981" s="15"/>
      <c r="K1981" s="14"/>
      <c r="L1981" s="14"/>
      <c r="M1981" s="18"/>
      <c r="N1981" s="18"/>
      <c r="O1981" s="18"/>
    </row>
    <row r="1982" spans="2:30">
      <c r="B1982" s="3"/>
      <c r="C1982" s="13"/>
      <c r="D1982" s="33"/>
      <c r="E1982" s="14"/>
      <c r="F1982" s="14"/>
      <c r="G1982" s="14"/>
      <c r="H1982" s="14"/>
      <c r="I1982" s="14"/>
      <c r="J1982" s="15"/>
      <c r="K1982" s="14"/>
      <c r="L1982" s="14"/>
      <c r="M1982" s="18"/>
      <c r="N1982" s="18"/>
      <c r="O1982" s="18"/>
    </row>
    <row r="1983" spans="2:30">
      <c r="B1983" s="3"/>
      <c r="C1983" s="13"/>
      <c r="D1983" s="33"/>
      <c r="E1983" s="14"/>
      <c r="F1983" s="14"/>
      <c r="G1983" s="14"/>
      <c r="H1983" s="14"/>
      <c r="I1983" s="14"/>
      <c r="J1983" s="15"/>
      <c r="K1983" s="14"/>
      <c r="L1983" s="14"/>
      <c r="M1983" s="18"/>
      <c r="N1983" s="18"/>
      <c r="O1983" s="18"/>
    </row>
    <row r="1984" spans="2:30">
      <c r="B1984" s="3"/>
      <c r="C1984" s="13"/>
      <c r="D1984" s="33"/>
      <c r="E1984" s="14"/>
      <c r="F1984" s="14"/>
      <c r="G1984" s="14"/>
      <c r="H1984" s="14"/>
      <c r="I1984" s="14"/>
      <c r="J1984" s="15"/>
      <c r="K1984" s="14"/>
      <c r="L1984" s="14"/>
      <c r="M1984" s="18"/>
      <c r="N1984" s="18"/>
      <c r="O1984" s="18"/>
    </row>
    <row r="1985" spans="2:15">
      <c r="B1985" s="3"/>
      <c r="C1985" s="13"/>
      <c r="D1985" s="33"/>
      <c r="E1985" s="14"/>
      <c r="F1985" s="14"/>
      <c r="G1985" s="14"/>
      <c r="H1985" s="14"/>
      <c r="I1985" s="14"/>
      <c r="J1985" s="15"/>
      <c r="K1985" s="14"/>
      <c r="L1985" s="14"/>
      <c r="M1985" s="18"/>
      <c r="N1985" s="18"/>
      <c r="O1985" s="18"/>
    </row>
    <row r="1986" spans="2:15">
      <c r="B1986" s="3"/>
      <c r="C1986" s="13"/>
      <c r="D1986" s="33"/>
      <c r="E1986" s="14"/>
      <c r="F1986" s="14"/>
      <c r="G1986" s="14"/>
      <c r="H1986" s="14"/>
      <c r="I1986" s="14"/>
      <c r="J1986" s="15"/>
      <c r="K1986" s="14"/>
      <c r="L1986" s="14"/>
      <c r="M1986" s="18"/>
      <c r="N1986" s="18"/>
      <c r="O1986" s="18"/>
    </row>
    <row r="1987" spans="2:15">
      <c r="B1987" s="3"/>
      <c r="C1987" s="13"/>
      <c r="D1987" s="33"/>
      <c r="E1987" s="14"/>
      <c r="F1987" s="14"/>
      <c r="G1987" s="14"/>
      <c r="H1987" s="14"/>
      <c r="I1987" s="14"/>
      <c r="J1987" s="15"/>
      <c r="K1987" s="14"/>
      <c r="L1987" s="14"/>
      <c r="M1987" s="18"/>
      <c r="N1987" s="18"/>
      <c r="O1987" s="18"/>
    </row>
    <row r="1988" spans="2:15">
      <c r="B1988" s="3"/>
      <c r="C1988" s="13"/>
      <c r="D1988" s="33"/>
      <c r="E1988" s="14"/>
      <c r="F1988" s="14"/>
      <c r="G1988" s="14"/>
      <c r="H1988" s="14"/>
      <c r="I1988" s="14"/>
      <c r="J1988" s="15"/>
      <c r="K1988" s="14"/>
      <c r="L1988" s="14"/>
      <c r="M1988" s="18"/>
      <c r="N1988" s="18"/>
      <c r="O1988" s="18"/>
    </row>
    <row r="1989" spans="2:15">
      <c r="B1989" s="3"/>
      <c r="C1989" s="13"/>
      <c r="D1989" s="33"/>
      <c r="E1989" s="14"/>
      <c r="F1989" s="14"/>
      <c r="G1989" s="14"/>
      <c r="H1989" s="14"/>
      <c r="I1989" s="14"/>
      <c r="J1989" s="15"/>
      <c r="K1989" s="14"/>
      <c r="L1989" s="14"/>
      <c r="M1989" s="18"/>
      <c r="N1989" s="18"/>
      <c r="O1989" s="18"/>
    </row>
    <row r="1990" spans="2:15">
      <c r="B1990" s="3"/>
      <c r="C1990" s="13"/>
      <c r="D1990" s="33"/>
      <c r="E1990" s="14"/>
      <c r="F1990" s="14"/>
      <c r="G1990" s="14"/>
      <c r="H1990" s="14"/>
      <c r="I1990" s="14"/>
      <c r="J1990" s="15"/>
      <c r="K1990" s="14"/>
      <c r="L1990" s="14"/>
      <c r="M1990" s="18"/>
      <c r="N1990" s="18"/>
      <c r="O1990" s="18"/>
    </row>
    <row r="1991" spans="2:15">
      <c r="B1991" s="3"/>
      <c r="C1991" s="13"/>
      <c r="D1991" s="33"/>
      <c r="E1991" s="14"/>
      <c r="F1991" s="14"/>
      <c r="G1991" s="14"/>
      <c r="H1991" s="14"/>
      <c r="I1991" s="14"/>
      <c r="J1991" s="15"/>
      <c r="K1991" s="14"/>
      <c r="L1991" s="14"/>
      <c r="M1991" s="18"/>
      <c r="N1991" s="18"/>
      <c r="O1991" s="18"/>
    </row>
    <row r="1992" spans="2:15">
      <c r="B1992" s="3"/>
      <c r="C1992" s="13"/>
      <c r="D1992" s="33"/>
      <c r="E1992" s="14"/>
      <c r="F1992" s="14"/>
      <c r="G1992" s="14"/>
      <c r="H1992" s="14"/>
      <c r="I1992" s="14"/>
      <c r="J1992" s="15"/>
      <c r="K1992" s="14"/>
      <c r="L1992" s="14"/>
      <c r="M1992" s="18"/>
      <c r="N1992" s="18"/>
      <c r="O1992" s="18"/>
    </row>
    <row r="1993" spans="2:15">
      <c r="B1993" s="3"/>
      <c r="C1993" s="13"/>
      <c r="D1993" s="33"/>
      <c r="E1993" s="14"/>
      <c r="F1993" s="14"/>
      <c r="G1993" s="14"/>
      <c r="H1993" s="14"/>
      <c r="I1993" s="14"/>
      <c r="J1993" s="15"/>
      <c r="K1993" s="14"/>
      <c r="L1993" s="14"/>
      <c r="M1993" s="18"/>
      <c r="N1993" s="18"/>
      <c r="O1993" s="18"/>
    </row>
    <row r="1994" spans="2:15">
      <c r="B1994" s="3"/>
      <c r="C1994" s="13"/>
      <c r="D1994" s="33"/>
      <c r="E1994" s="14"/>
      <c r="F1994" s="14"/>
      <c r="G1994" s="14"/>
      <c r="H1994" s="14"/>
      <c r="I1994" s="14"/>
      <c r="J1994" s="15"/>
      <c r="K1994" s="14"/>
      <c r="L1994" s="14"/>
      <c r="M1994" s="18"/>
      <c r="N1994" s="18"/>
      <c r="O1994" s="18"/>
    </row>
    <row r="1995" spans="2:15">
      <c r="B1995" s="3"/>
      <c r="C1995" s="13"/>
      <c r="D1995" s="33"/>
      <c r="E1995" s="14"/>
      <c r="F1995" s="14"/>
      <c r="G1995" s="14"/>
      <c r="H1995" s="14"/>
      <c r="I1995" s="14"/>
      <c r="J1995" s="15"/>
      <c r="K1995" s="14"/>
      <c r="L1995" s="14"/>
      <c r="M1995" s="18"/>
      <c r="N1995" s="18"/>
      <c r="O1995" s="18"/>
    </row>
    <row r="1996" spans="2:15">
      <c r="B1996" s="3"/>
      <c r="C1996" s="13"/>
      <c r="D1996" s="33"/>
      <c r="E1996" s="14"/>
      <c r="F1996" s="14"/>
      <c r="G1996" s="14"/>
      <c r="H1996" s="14"/>
      <c r="I1996" s="14"/>
      <c r="J1996" s="15"/>
      <c r="K1996" s="14"/>
      <c r="L1996" s="14"/>
      <c r="M1996" s="18"/>
      <c r="N1996" s="18"/>
      <c r="O1996" s="18"/>
    </row>
    <row r="1997" spans="2:15">
      <c r="B1997" s="3"/>
      <c r="C1997" s="13"/>
      <c r="D1997" s="33"/>
      <c r="E1997" s="14"/>
      <c r="F1997" s="14"/>
      <c r="G1997" s="14"/>
      <c r="H1997" s="14"/>
      <c r="I1997" s="14"/>
      <c r="J1997" s="15"/>
      <c r="K1997" s="14"/>
      <c r="L1997" s="14"/>
      <c r="M1997" s="18"/>
      <c r="N1997" s="18"/>
      <c r="O1997" s="18"/>
    </row>
    <row r="1998" spans="2:15">
      <c r="B1998" s="3"/>
      <c r="C1998" s="13"/>
      <c r="D1998" s="33"/>
      <c r="E1998" s="14"/>
      <c r="F1998" s="14"/>
      <c r="G1998" s="14"/>
      <c r="H1998" s="14"/>
      <c r="I1998" s="14"/>
      <c r="J1998" s="15"/>
      <c r="K1998" s="14"/>
      <c r="L1998" s="14"/>
      <c r="M1998" s="18"/>
      <c r="N1998" s="18"/>
      <c r="O1998" s="18"/>
    </row>
    <row r="1999" spans="2:15">
      <c r="B1999" s="3"/>
      <c r="C1999" s="13"/>
      <c r="D1999" s="33"/>
      <c r="E1999" s="14"/>
      <c r="F1999" s="14"/>
      <c r="G1999" s="14"/>
      <c r="H1999" s="14"/>
      <c r="I1999" s="14"/>
      <c r="J1999" s="15"/>
      <c r="K1999" s="14"/>
      <c r="L1999" s="14"/>
      <c r="M1999" s="18"/>
      <c r="N1999" s="18"/>
      <c r="O1999" s="18"/>
    </row>
    <row r="2000" spans="2:15">
      <c r="B2000" s="3"/>
      <c r="C2000" s="13"/>
      <c r="D2000" s="33"/>
      <c r="E2000" s="14"/>
      <c r="F2000" s="14"/>
      <c r="G2000" s="14"/>
      <c r="H2000" s="14"/>
      <c r="I2000" s="14"/>
      <c r="J2000" s="15"/>
      <c r="K2000" s="14"/>
      <c r="L2000" s="14"/>
      <c r="M2000" s="18"/>
      <c r="N2000" s="18"/>
      <c r="O2000" s="18"/>
    </row>
    <row r="2001" spans="2:15">
      <c r="B2001" s="3"/>
      <c r="C2001" s="13"/>
      <c r="D2001" s="33"/>
      <c r="E2001" s="14"/>
      <c r="F2001" s="14"/>
      <c r="G2001" s="14"/>
      <c r="H2001" s="14"/>
      <c r="I2001" s="14"/>
      <c r="J2001" s="15"/>
      <c r="K2001" s="14"/>
      <c r="L2001" s="14"/>
      <c r="M2001" s="18"/>
      <c r="N2001" s="18"/>
      <c r="O2001" s="18"/>
    </row>
    <row r="2002" spans="2:15">
      <c r="B2002" s="3"/>
      <c r="C2002" s="13"/>
      <c r="D2002" s="33"/>
      <c r="E2002" s="14"/>
      <c r="F2002" s="14"/>
      <c r="G2002" s="14"/>
      <c r="H2002" s="14"/>
      <c r="I2002" s="14"/>
      <c r="J2002" s="15"/>
      <c r="K2002" s="14"/>
      <c r="L2002" s="14"/>
      <c r="M2002" s="18"/>
      <c r="N2002" s="18"/>
      <c r="O2002" s="18"/>
    </row>
    <row r="2003" spans="2:15">
      <c r="B2003" s="3"/>
      <c r="C2003" s="13"/>
      <c r="D2003" s="33"/>
      <c r="E2003" s="14"/>
      <c r="F2003" s="14"/>
      <c r="G2003" s="14"/>
      <c r="H2003" s="14"/>
      <c r="I2003" s="14"/>
      <c r="J2003" s="15"/>
      <c r="K2003" s="14"/>
      <c r="L2003" s="14"/>
      <c r="M2003" s="18"/>
      <c r="N2003" s="18"/>
      <c r="O2003" s="18"/>
    </row>
    <row r="2004" spans="2:15">
      <c r="B2004" s="3"/>
      <c r="C2004" s="13"/>
      <c r="D2004" s="33"/>
      <c r="E2004" s="14"/>
      <c r="F2004" s="14"/>
      <c r="G2004" s="14"/>
      <c r="H2004" s="14"/>
      <c r="I2004" s="14"/>
      <c r="J2004" s="15"/>
      <c r="K2004" s="14"/>
      <c r="L2004" s="14"/>
      <c r="M2004" s="18"/>
      <c r="N2004" s="18"/>
      <c r="O2004" s="18"/>
    </row>
    <row r="2005" spans="2:15">
      <c r="B2005" s="3"/>
      <c r="C2005" s="13"/>
      <c r="D2005" s="33"/>
      <c r="E2005" s="14"/>
      <c r="F2005" s="14"/>
      <c r="G2005" s="14"/>
      <c r="H2005" s="14"/>
      <c r="I2005" s="14"/>
      <c r="J2005" s="15"/>
      <c r="K2005" s="14"/>
      <c r="L2005" s="14"/>
      <c r="M2005" s="18"/>
      <c r="N2005" s="18"/>
      <c r="O2005" s="18"/>
    </row>
    <row r="2006" spans="2:15">
      <c r="B2006" s="3"/>
      <c r="C2006" s="13"/>
      <c r="D2006" s="33"/>
      <c r="E2006" s="14"/>
      <c r="F2006" s="14"/>
      <c r="G2006" s="14"/>
      <c r="H2006" s="14"/>
      <c r="I2006" s="14"/>
      <c r="J2006" s="15"/>
      <c r="K2006" s="14"/>
      <c r="L2006" s="14"/>
      <c r="M2006" s="18"/>
      <c r="N2006" s="18"/>
      <c r="O2006" s="18"/>
    </row>
    <row r="2007" spans="2:15">
      <c r="B2007" s="3"/>
      <c r="C2007" s="13"/>
      <c r="D2007" s="33"/>
      <c r="E2007" s="14"/>
      <c r="F2007" s="14"/>
      <c r="G2007" s="14"/>
      <c r="H2007" s="14"/>
      <c r="I2007" s="14"/>
      <c r="J2007" s="15"/>
      <c r="K2007" s="14"/>
      <c r="L2007" s="14"/>
      <c r="M2007" s="18"/>
      <c r="N2007" s="18"/>
      <c r="O2007" s="18"/>
    </row>
    <row r="2008" spans="2:15">
      <c r="B2008" s="3"/>
      <c r="C2008" s="13"/>
      <c r="D2008" s="33"/>
      <c r="E2008" s="14"/>
      <c r="F2008" s="14"/>
      <c r="G2008" s="14"/>
      <c r="H2008" s="14"/>
      <c r="I2008" s="14"/>
      <c r="J2008" s="15"/>
      <c r="K2008" s="14"/>
      <c r="L2008" s="14"/>
      <c r="M2008" s="18"/>
      <c r="N2008" s="18"/>
      <c r="O2008" s="18"/>
    </row>
    <row r="2009" spans="2:15">
      <c r="B2009" s="3"/>
      <c r="C2009" s="13"/>
      <c r="D2009" s="33"/>
      <c r="E2009" s="14"/>
      <c r="F2009" s="14"/>
      <c r="G2009" s="14"/>
      <c r="H2009" s="14"/>
      <c r="I2009" s="14"/>
      <c r="J2009" s="15"/>
      <c r="K2009" s="14"/>
      <c r="L2009" s="14"/>
      <c r="M2009" s="18"/>
      <c r="N2009" s="18"/>
      <c r="O2009" s="18"/>
    </row>
    <row r="2010" spans="2:15">
      <c r="B2010" s="3"/>
      <c r="C2010" s="13"/>
      <c r="D2010" s="33"/>
      <c r="E2010" s="14"/>
      <c r="F2010" s="14"/>
      <c r="G2010" s="14"/>
      <c r="H2010" s="14"/>
      <c r="I2010" s="14"/>
      <c r="J2010" s="15"/>
      <c r="K2010" s="14"/>
      <c r="L2010" s="14"/>
      <c r="M2010" s="18"/>
      <c r="N2010" s="18"/>
      <c r="O2010" s="18"/>
    </row>
    <row r="2011" spans="2:15">
      <c r="B2011" s="3"/>
      <c r="C2011" s="13"/>
      <c r="D2011" s="33"/>
      <c r="E2011" s="14"/>
      <c r="F2011" s="14"/>
      <c r="G2011" s="14"/>
      <c r="H2011" s="14"/>
      <c r="I2011" s="14"/>
      <c r="J2011" s="15"/>
      <c r="K2011" s="14"/>
      <c r="L2011" s="14"/>
      <c r="M2011" s="18"/>
      <c r="N2011" s="18"/>
      <c r="O2011" s="18"/>
    </row>
    <row r="2012" spans="2:15">
      <c r="B2012" s="3"/>
      <c r="C2012" s="13"/>
      <c r="D2012" s="33"/>
      <c r="E2012" s="14"/>
      <c r="F2012" s="14"/>
      <c r="G2012" s="14"/>
      <c r="H2012" s="14"/>
      <c r="I2012" s="14"/>
      <c r="J2012" s="15"/>
      <c r="K2012" s="14"/>
      <c r="L2012" s="14"/>
      <c r="M2012" s="18"/>
      <c r="N2012" s="18"/>
      <c r="O2012" s="18"/>
    </row>
    <row r="2013" spans="2:15">
      <c r="B2013" s="3"/>
      <c r="C2013" s="13"/>
      <c r="D2013" s="33"/>
      <c r="E2013" s="14"/>
      <c r="F2013" s="14"/>
      <c r="G2013" s="14"/>
      <c r="H2013" s="14"/>
      <c r="I2013" s="14"/>
      <c r="J2013" s="15"/>
      <c r="K2013" s="14"/>
      <c r="L2013" s="14"/>
      <c r="M2013" s="18"/>
      <c r="N2013" s="18"/>
      <c r="O2013" s="18"/>
    </row>
    <row r="2014" spans="2:15">
      <c r="B2014" s="3"/>
      <c r="C2014" s="13"/>
      <c r="D2014" s="33"/>
      <c r="E2014" s="14"/>
      <c r="F2014" s="14"/>
      <c r="G2014" s="14"/>
      <c r="H2014" s="14"/>
      <c r="I2014" s="14"/>
      <c r="J2014" s="15"/>
      <c r="K2014" s="14"/>
      <c r="L2014" s="14"/>
      <c r="M2014" s="18"/>
      <c r="N2014" s="18"/>
      <c r="O2014" s="18"/>
    </row>
    <row r="2015" spans="2:15">
      <c r="B2015" s="3"/>
      <c r="C2015" s="13"/>
      <c r="D2015" s="33"/>
      <c r="E2015" s="14"/>
      <c r="F2015" s="14"/>
      <c r="G2015" s="14"/>
      <c r="H2015" s="14"/>
      <c r="I2015" s="14"/>
      <c r="J2015" s="15"/>
      <c r="K2015" s="14"/>
      <c r="L2015" s="14"/>
      <c r="M2015" s="18"/>
      <c r="N2015" s="18"/>
      <c r="O2015" s="18"/>
    </row>
    <row r="2016" spans="2:15">
      <c r="B2016" s="3"/>
      <c r="C2016" s="13"/>
      <c r="D2016" s="33"/>
      <c r="E2016" s="14"/>
      <c r="F2016" s="14"/>
      <c r="G2016" s="14"/>
      <c r="H2016" s="14"/>
      <c r="I2016" s="14"/>
      <c r="J2016" s="15"/>
      <c r="K2016" s="14"/>
      <c r="L2016" s="14"/>
      <c r="M2016" s="18"/>
      <c r="N2016" s="18"/>
      <c r="O2016" s="18"/>
    </row>
    <row r="2017" spans="2:15">
      <c r="B2017" s="3"/>
      <c r="C2017" s="13"/>
      <c r="D2017" s="33"/>
      <c r="E2017" s="14"/>
      <c r="F2017" s="14"/>
      <c r="G2017" s="14"/>
      <c r="H2017" s="14"/>
      <c r="I2017" s="14"/>
      <c r="J2017" s="15"/>
      <c r="K2017" s="14"/>
      <c r="L2017" s="14"/>
      <c r="M2017" s="18"/>
      <c r="N2017" s="18"/>
      <c r="O2017" s="18"/>
    </row>
  </sheetData>
  <phoneticPr fontId="20" type="noConversion"/>
  <pageMargins left="0.5" right="0.5" top="0.5" bottom="0.5" header="0.5" footer="0.5"/>
  <pageSetup scale="75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4 d 7 1 a 8 3 - d 1 a e - 4 7 b e - 8 9 c b - 8 f 3 d c f d 3 3 9 9 2 "   x m l n s = " h t t p : / / s c h e m a s . m i c r o s o f t . c o m / D a t a M a s h u p " > A A A A A C w I A A B Q S w M E F A A C A A g A b o l 2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B u i X Z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o l 2 V V Q 4 2 E 8 n B Q A A 2 x Y A A B M A H A B G b 3 J t d W x h c y 9 T Z W N 0 a W 9 u M S 5 t I K I Y A C i g F A A A A A A A A A A A A A A A A A A A A A A A A A A A A O 1 Y 3 W 8 i N x B / j 5 T / w d q 8 L N K K C q 7 q y 1 1 O S o C 0 N E f g Y N u o Q q g y i w E r y x p 5 D Z c c 4 n / v j P f L 7 K 7 D N e 1 j 8 p I w t u f z N 7 8 Z E r N A c R G R S f K 7 9 f H y 4 v I i X l P J F u T K + X U e / n 0 r n m P i j r 4 2 H H J N Q q Y u L w j 8 T M R O B g w k v e e A h c 3 O T k o W q U c h n + Z C P L m N w / S B b t i 1 4 9 N 5 y D 4 4 s + O 0 I y I F V 2 Z e o u D K u e O h Y m h n L L 7 F q F z f b U 5 Y C L 6 g z E 2 M e I T R Y E 2 U 3 L F G / n j M t i E N 4 P G f N N y x 4 n U q 1 1 K 3 b M N z b o e 3 E x 9 / i 3 m s H C + 9 L b N n P n t W 3 s H p c k b U y 5 Y 5 R 5 v B l t V i y T H P m S e m / r P J 9 g + a b G W 2 C O i M 3 2 T Y l 3 y z A X 1 4 p b D q S x r F S y E 3 H R H u N l F c s d x 2 v I O h 0 N P v m 6 j M 0 x K i 4 P P R s N O P Y i Y V P L / j E v z t A O x o A P U y 0 H C z W C T m 3 J J b H n E q r 1 K k a L M T R a V y p 5 k 3 M 4 + 0 G 4 Y b h R N g A X Q C O h c c O 4 C G J D H Y q n f C 7 j N 4 N E b v 6 I q 0 M 1 f 4 k k z L F 2 e g 1 w n m D l F r F p H C Q 8 L C m J F o F 4 Y m B D Z i r 9 3 T K T c h g A d F J e x R Q I 0 r r h 7 P h 1 8 f f d k f i L n b 7 x H / r 1 G P 9 L p 9 v 9 c 1 I 8 / T g S F j Y D 8 S c o d u u a I h / w 6 P e 6 g J S G X x K g q t I W g 4 V t z T 8 B h J s W X S g s s B k y v Q + H X H J L Z Q b v u B x V D 5 3 w X H V N T 7 6 Z G D E w u p C H x g 0 j l 6 Z N z v 3 E + 6 N / 4 N H k 3 G X d B / R K h k Y n i C G u 9 5 t G h + Y U s 1 3 E G J C l 9 6 z 1 s a Y X z F g 9 y f 5 E z / n V e o 5 H v J U u Y B 1 o 3 F f B W R D o S w T T w 9 F F e b + b V C V H 7 Q q G f y V i 2 V 1 w Z S y + y 2 a r b r E V m y X Q 3 M x K M l l h n 5 9 N n E p / 1 e b Y u a H P j B y t L 2 u I C i A Z e O n a L L i b + 8 4 J H N v D n A 8 z j e M r m L M t U N b y C T C H H m I 9 P b m h M P 8 y k O v c g j E o h Y 8 W j l p J 1 H o x c N v K 4 i O j + Z f E E V U 3 z D j i Z k + 5 H 6 5 e c m K t V i 7 G r H 7 G A U j o D 1 K 8 L f O J l s G X h b O b m l U M 8 v L M o O o t 1 m z m R x 9 M g X a m 0 7 7 L J t O Y 7 O X t a J K 5 A 8 f f T H x B 8 O e u O K d 5 3 h Y N B 7 8 C f V A y B h S W 4 F l Q u c 8 q R L F a 2 P 7 c y d R N G I g l d n F J 2 5 A 5 V / + e m B B U 9 m c M f q I O t J K W R l j m H v P n K 1 T k 7 d E r x Q / w l 0 T L g U h J b i I Y P A S d X N Q p 9 W 1 i y l U b 5 q y c w y m Z W x F c O S f 1 v K L V k 2 E l v u + 5 O E n u 7 t i Z B A 0 k 6 m h u a A v P + L w Y Q 6 r y B i B W y d J p 0 M e L y h K l g n 8 y 9 n D 4 V V w 1 I N o / B l B A s Z k N m e 6 U Y v 0 X 4 2 n 7 M l P j l L p c M l P s n P D m l / h S F e S h s t 7 7 p U i l g r y 0 K x 4 g E N y 2 K k j z o Z U o p N / l 1 E l b P a + z t J k c C P j Q z d k g U w 7 T G g O 8 7 C h U 4 E f A B s o z y R u V q i c w B g d z V Z a y p z X 8 l o I z e x R C X I y 6 g 8 0 d u 8 y 2 V u 2 Y O T Z 1 l x v v B Y F Q z t p l p 8 g f I a D c n Y n K J o l u n b U t g k q 6 r 0 x 5 G I 9 W C L 3 c J Z 0 O L y B r n + T A 6 F 8 M C B M d y 9 F s N U 3 m e 7 o Z D J D G v 2 Y 3 f v G b 7 D g 0 Y y m f f J A G Y I b z I d s D i m K 4 S y 4 6 + T j Z K I J d 4 k e 1 R E F g I C j 4 Q i G s n 6 w L w U a C w 2 o c s A + p S H o G g / K x k 2 m 8 6 y g G Y g 1 s l p p M 2 U T P s + L D z P J 3 u L l u T L i 7 X l c P E S 3 8 i D b g S H e K 1 M 7 z 3 b q g q J F n v W C Y m a P r x z a M q h a R 7 H T C / o 9 V + t 9 F H x / c L M u d 6 S i 8 q A 8 v e s O j V z / u w X 1 m o B v N c Q a k 9 h / V j M l F 5 e n E 7 G Y i V 2 2 2 / 7 j 9 b 7 X v y + F / 9 / e / G / 4 f P 3 p f j c U m x m 8 + M / U E s B A i 0 A F A A C A A g A b o l 2 V U j 6 C m 2 j A A A A 9 g A A A B I A A A A A A A A A A A A A A A A A A A A A A E N v b m Z p Z y 9 Q Y W N r Y W d l L n h t b F B L A Q I t A B Q A A g A I A G 6 J d l U P y u m r p A A A A O k A A A A T A A A A A A A A A A A A A A A A A O 8 A A A B b Q 2 9 u d G V u d F 9 U e X B l c 1 0 u e G 1 s U E s B A i 0 A F A A C A A g A b o l 2 V V Q 4 2 E 8 n B Q A A 2 x Y A A B M A A A A A A A A A A A A A A A A A 4 A E A A E Z v c m 1 1 b G F z L 1 N l Y 3 R p b 2 4 x L m 1 Q S w U G A A A A A A M A A w D C A A A A V A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0 4 A A A A A A A A V T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2 J s X 0 J v e H M l M j A o U F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Z p b G x D b 3 V u d C I g V m F s d W U 9 I m w x O T Y 3 I i A v P j x F b n R y e S B U e X B l P S J G a W x s R X J y b 3 J D b 2 R l I i B W Y W x 1 Z T 0 i c 1 V u a 2 5 v d 2 4 i I C 8 + P E V u d H J 5 I F R 5 c G U 9 I k Z p b G x F c n J v c k N v d W 5 0 I i B W Y W x 1 Z T 0 i b D Y i I C 8 + P E V u d H J 5 I F R 5 c G U 9 I k Z p b G x M Y X N 0 V X B k Y X R l Z C I g V m F s d W U 9 I m Q y M D I y L T E x L T I y V D I y O j E w O j Q w L j k 5 M D Y 3 N j d a I i A v P j x F b n R y e S B U e X B l P S J G a W x s Q 2 9 s d W 1 u V H l w Z X M i I F Z h b H V l P S J z Q U F B Q U F B Q U F B Q U F B Q U F B Q U J n Q U F B Q U F B Q U F B Q U F B Q U F C Z 0 1 B Q m c 9 P S I g L z 4 8 R W 5 0 c n k g V H l w Z T 0 i R m l s b E N v b H V t b k 5 h b W V z I i B W Y W x 1 Z T 0 i c 1 s m c X V v d D t E a W U g T m 8 m c X V v d D s s J n F 1 b 3 Q 7 V G l 0 b G U m c X V v d D s s J n F 1 b 3 Q 7 Q W N 0 X 0 x l b i Z x d W 9 0 O y w m c X V v d D t B Y 3 R f V 2 l k J n F 1 b 3 Q 7 L C Z x d W 9 0 O 0 F j d F 9 E Z X A m c X V v d D s s J n F 1 b 3 Q 7 M X V w X 0 J M J n F 1 b 3 Q 7 L C Z x d W 9 0 O z F 1 c F 9 C V y Z x d W 9 0 O y w m c X V v d D t E Q 1 9 l d G M m c X V v d D s s J n F 1 b 3 Q 7 Q m x u a 1 9 M J n F 1 b 3 Q 7 L C Z x d W 9 0 O 0 J s b m t f V y Z x d W 9 0 O y w m c X V v d D t V c H M m c X V v d D s s J n F 1 b 3 Q 7 c 2 9 y d C B v c m R l c i Z x d W 9 0 O y w m c X V v d D t E a W U g d H l w Z S Z x d W 9 0 O y w m c X V v d D t V c 2 V y R m l l b G Q x J n F 1 b 3 Q 7 L C Z x d W 9 0 O 1 V z Z X J G a W V s Z D I m c X V v d D s s J n F 1 b 3 Q 7 R G V z a W d u X 0 N h b G l w Z X I m c X V v d D s s J n F 1 b 3 Q 7 Q m 9 4 I F R 5 c G U m c X V v d D s s J n F 1 b 3 Q 7 R G V z Y 3 J p c H R p b 2 4 g K G Z v c i B j b 3 N 0 a W 5 n K S Z x d W 9 0 O y w m c X V v d D t G d X R 1 c m U x J n F 1 b 3 Q 7 L C Z x d W 9 0 O 0 Z 1 d H V y Z T I m c X V v d D s s J n F 1 b 3 Q 7 R n V 0 d X J l M y Z x d W 9 0 O y w m c X V v d D t G d X R 1 c m U 0 J n F 1 b 3 Q 7 L C Z x d W 9 0 O 0 R p Z S B 0 e X B l M i Z x d W 9 0 O y w m c X V v d D t S Z W Q g V G F n I D I m c X V v d D s s J n F 1 b 3 Q 7 R E l F I F R Z U E U g R U R J V E V E J n F 1 b 3 Q 7 L C Z x d W 9 0 O 1 J J Q 0 t T R E F U Q S 5 T U k Q g I y Z x d W 9 0 O y w m c X V v d D t S S U N L U 0 R B V E E u R G V z a W d u I E N h b G l w Z X I m c X V v d D s s J n F 1 b 3 Q 7 R G V z a W d u I E N h b G l w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J s X 0 J v e H M g K F B R K S 9 B d X R v U m V t b 3 Z l Z E N v b H V t b n M x L n t E a W U g T m 8 s M H 0 m c X V v d D s s J n F 1 b 3 Q 7 U 2 V j d G l v b j E v R 2 J s X 0 J v e H M g K F B R K S 9 B d X R v U m V t b 3 Z l Z E N v b H V t b n M x L n t U a X R s Z S w x f S Z x d W 9 0 O y w m c X V v d D t T Z W N 0 a W 9 u M S 9 H Y m x f Q m 9 4 c y A o U F E p L 0 F 1 d G 9 S Z W 1 v d m V k Q 2 9 s d W 1 u c z E u e 0 F j d F 9 M Z W 4 s M n 0 m c X V v d D s s J n F 1 b 3 Q 7 U 2 V j d G l v b j E v R 2 J s X 0 J v e H M g K F B R K S 9 B d X R v U m V t b 3 Z l Z E N v b H V t b n M x L n t B Y 3 R f V 2 l k L D N 9 J n F 1 b 3 Q 7 L C Z x d W 9 0 O 1 N l Y 3 R p b 2 4 x L 0 d i b F 9 C b 3 h z I C h Q U S k v Q X V 0 b 1 J l b W 9 2 Z W R D b 2 x 1 b W 5 z M S 5 7 Q W N 0 X 0 R l c C w 0 f S Z x d W 9 0 O y w m c X V v d D t T Z W N 0 a W 9 u M S 9 H Y m x f Q m 9 4 c y A o U F E p L 0 F 1 d G 9 S Z W 1 v d m V k Q 2 9 s d W 1 u c z E u e z F 1 c F 9 C T C w 1 f S Z x d W 9 0 O y w m c X V v d D t T Z W N 0 a W 9 u M S 9 H Y m x f Q m 9 4 c y A o U F E p L 0 F 1 d G 9 S Z W 1 v d m V k Q 2 9 s d W 1 u c z E u e z F 1 c F 9 C V y w 2 f S Z x d W 9 0 O y w m c X V v d D t T Z W N 0 a W 9 u M S 9 H Y m x f Q m 9 4 c y A o U F E p L 0 F 1 d G 9 S Z W 1 v d m V k Q 2 9 s d W 1 u c z E u e 0 R D X 2 V 0 Y y w 3 f S Z x d W 9 0 O y w m c X V v d D t T Z W N 0 a W 9 u M S 9 H Y m x f Q m 9 4 c y A o U F E p L 0 F 1 d G 9 S Z W 1 v d m V k Q 2 9 s d W 1 u c z E u e 0 J s b m t f T C w 4 f S Z x d W 9 0 O y w m c X V v d D t T Z W N 0 a W 9 u M S 9 H Y m x f Q m 9 4 c y A o U F E p L 0 F 1 d G 9 S Z W 1 v d m V k Q 2 9 s d W 1 u c z E u e 0 J s b m t f V y w 5 f S Z x d W 9 0 O y w m c X V v d D t T Z W N 0 a W 9 u M S 9 H Y m x f Q m 9 4 c y A o U F E p L 0 F 1 d G 9 S Z W 1 v d m V k Q 2 9 s d W 1 u c z E u e 1 V w c y w x M H 0 m c X V v d D s s J n F 1 b 3 Q 7 U 2 V j d G l v b j E v R 2 J s X 0 J v e H M g K F B R K S 9 B d X R v U m V t b 3 Z l Z E N v b H V t b n M x L n t z b 3 J 0 I G 9 y Z G V y L D E x f S Z x d W 9 0 O y w m c X V v d D t T Z W N 0 a W 9 u M S 9 H Y m x f Q m 9 4 c y A o U F E p L 0 F 1 d G 9 S Z W 1 v d m V k Q 2 9 s d W 1 u c z E u e 0 R p Z S B 0 e X B l L D E y f S Z x d W 9 0 O y w m c X V v d D t T Z W N 0 a W 9 u M S 9 H Y m x f Q m 9 4 c y A o U F E p L 0 F 1 d G 9 S Z W 1 v d m V k Q 2 9 s d W 1 u c z E u e 1 V z Z X J G a W V s Z D E s M T N 9 J n F 1 b 3 Q 7 L C Z x d W 9 0 O 1 N l Y 3 R p b 2 4 x L 0 d i b F 9 C b 3 h z I C h Q U S k v Q X V 0 b 1 J l b W 9 2 Z W R D b 2 x 1 b W 5 z M S 5 7 V X N l c k Z p Z W x k M i w x N H 0 m c X V v d D s s J n F 1 b 3 Q 7 U 2 V j d G l v b j E v R 2 J s X 0 J v e H M g K F B R K S 9 B d X R v U m V t b 3 Z l Z E N v b H V t b n M x L n t E Z X N p Z 2 5 f Q 2 F s a X B l c i w x N X 0 m c X V v d D s s J n F 1 b 3 Q 7 U 2 V j d G l v b j E v R 2 J s X 0 J v e H M g K F B R K S 9 B d X R v U m V t b 3 Z l Z E N v b H V t b n M x L n t C b 3 g g V H l w Z S w x N n 0 m c X V v d D s s J n F 1 b 3 Q 7 U 2 V j d G l v b j E v R 2 J s X 0 J v e H M g K F B R K S 9 B d X R v U m V t b 3 Z l Z E N v b H V t b n M x L n t E Z X N j c m l w d G l v b i A o Z m 9 y I G N v c 3 R p b m c p L D E 3 f S Z x d W 9 0 O y w m c X V v d D t T Z W N 0 a W 9 u M S 9 H Y m x f Q m 9 4 c y A o U F E p L 0 F 1 d G 9 S Z W 1 v d m V k Q 2 9 s d W 1 u c z E u e 0 Z 1 d H V y Z T E s M T h 9 J n F 1 b 3 Q 7 L C Z x d W 9 0 O 1 N l Y 3 R p b 2 4 x L 0 d i b F 9 C b 3 h z I C h Q U S k v Q X V 0 b 1 J l b W 9 2 Z W R D b 2 x 1 b W 5 z M S 5 7 R n V 0 d X J l M i w x O X 0 m c X V v d D s s J n F 1 b 3 Q 7 U 2 V j d G l v b j E v R 2 J s X 0 J v e H M g K F B R K S 9 B d X R v U m V t b 3 Z l Z E N v b H V t b n M x L n t G d X R 1 c m U z L D I w f S Z x d W 9 0 O y w m c X V v d D t T Z W N 0 a W 9 u M S 9 H Y m x f Q m 9 4 c y A o U F E p L 0 F 1 d G 9 S Z W 1 v d m V k Q 2 9 s d W 1 u c z E u e 0 Z 1 d H V y Z T Q s M j F 9 J n F 1 b 3 Q 7 L C Z x d W 9 0 O 1 N l Y 3 R p b 2 4 x L 0 d i b F 9 C b 3 h z I C h Q U S k v Q X V 0 b 1 J l b W 9 2 Z W R D b 2 x 1 b W 5 z M S 5 7 R G l l I H R 5 c G U y L D I y f S Z x d W 9 0 O y w m c X V v d D t T Z W N 0 a W 9 u M S 9 H Y m x f Q m 9 4 c y A o U F E p L 0 F 1 d G 9 S Z W 1 v d m V k Q 2 9 s d W 1 u c z E u e 1 J l Z C B U Y W c g M i w y M 3 0 m c X V v d D s s J n F 1 b 3 Q 7 U 2 V j d G l v b j E v R 2 J s X 0 J v e H M g K F B R K S 9 B d X R v U m V t b 3 Z l Z E N v b H V t b n M x L n t E S U U g V F l Q R S B F R E l U R U Q s M j R 9 J n F 1 b 3 Q 7 L C Z x d W 9 0 O 1 N l Y 3 R p b 2 4 x L 0 d i b F 9 C b 3 h z I C h Q U S k v Q X V 0 b 1 J l b W 9 2 Z W R D b 2 x 1 b W 5 z M S 5 7 U k l D S 1 N E Q V R B L l N S R C A j L D I 1 f S Z x d W 9 0 O y w m c X V v d D t T Z W N 0 a W 9 u M S 9 H Y m x f Q m 9 4 c y A o U F E p L 0 F 1 d G 9 S Z W 1 v d m V k Q 2 9 s d W 1 u c z E u e 1 J J Q 0 t T R E F U Q S 5 E Z X N p Z 2 4 g Q 2 F s a X B l c i w y N n 0 m c X V v d D s s J n F 1 b 3 Q 7 U 2 V j d G l v b j E v R 2 J s X 0 J v e H M g K F B R K S 9 B d X R v U m V t b 3 Z l Z E N v b H V t b n M x L n t E Z X N p Z 2 4 g Q 2 F s a X B l c i w y N 3 0 m c X V v d D t d L C Z x d W 9 0 O 0 N v b H V t b k N v d W 5 0 J n F 1 b 3 Q 7 O j I 4 L C Z x d W 9 0 O 0 t l e U N v b H V t b k 5 h b W V z J n F 1 b 3 Q 7 O l t d L C Z x d W 9 0 O 0 N v b H V t b k l k Z W 5 0 a X R p Z X M m c X V v d D s 6 W y Z x d W 9 0 O 1 N l Y 3 R p b 2 4 x L 0 d i b F 9 C b 3 h z I C h Q U S k v Q X V 0 b 1 J l b W 9 2 Z W R D b 2 x 1 b W 5 z M S 5 7 R G l l I E 5 v L D B 9 J n F 1 b 3 Q 7 L C Z x d W 9 0 O 1 N l Y 3 R p b 2 4 x L 0 d i b F 9 C b 3 h z I C h Q U S k v Q X V 0 b 1 J l b W 9 2 Z W R D b 2 x 1 b W 5 z M S 5 7 V G l 0 b G U s M X 0 m c X V v d D s s J n F 1 b 3 Q 7 U 2 V j d G l v b j E v R 2 J s X 0 J v e H M g K F B R K S 9 B d X R v U m V t b 3 Z l Z E N v b H V t b n M x L n t B Y 3 R f T G V u L D J 9 J n F 1 b 3 Q 7 L C Z x d W 9 0 O 1 N l Y 3 R p b 2 4 x L 0 d i b F 9 C b 3 h z I C h Q U S k v Q X V 0 b 1 J l b W 9 2 Z W R D b 2 x 1 b W 5 z M S 5 7 Q W N 0 X 1 d p Z C w z f S Z x d W 9 0 O y w m c X V v d D t T Z W N 0 a W 9 u M S 9 H Y m x f Q m 9 4 c y A o U F E p L 0 F 1 d G 9 S Z W 1 v d m V k Q 2 9 s d W 1 u c z E u e 0 F j d F 9 E Z X A s N H 0 m c X V v d D s s J n F 1 b 3 Q 7 U 2 V j d G l v b j E v R 2 J s X 0 J v e H M g K F B R K S 9 B d X R v U m V t b 3 Z l Z E N v b H V t b n M x L n s x d X B f Q k w s N X 0 m c X V v d D s s J n F 1 b 3 Q 7 U 2 V j d G l v b j E v R 2 J s X 0 J v e H M g K F B R K S 9 B d X R v U m V t b 3 Z l Z E N v b H V t b n M x L n s x d X B f Q l c s N n 0 m c X V v d D s s J n F 1 b 3 Q 7 U 2 V j d G l v b j E v R 2 J s X 0 J v e H M g K F B R K S 9 B d X R v U m V t b 3 Z l Z E N v b H V t b n M x L n t E Q 1 9 l d G M s N 3 0 m c X V v d D s s J n F 1 b 3 Q 7 U 2 V j d G l v b j E v R 2 J s X 0 J v e H M g K F B R K S 9 B d X R v U m V t b 3 Z l Z E N v b H V t b n M x L n t C b G 5 r X 0 w s O H 0 m c X V v d D s s J n F 1 b 3 Q 7 U 2 V j d G l v b j E v R 2 J s X 0 J v e H M g K F B R K S 9 B d X R v U m V t b 3 Z l Z E N v b H V t b n M x L n t C b G 5 r X 1 c s O X 0 m c X V v d D s s J n F 1 b 3 Q 7 U 2 V j d G l v b j E v R 2 J s X 0 J v e H M g K F B R K S 9 B d X R v U m V t b 3 Z l Z E N v b H V t b n M x L n t V c H M s M T B 9 J n F 1 b 3 Q 7 L C Z x d W 9 0 O 1 N l Y 3 R p b 2 4 x L 0 d i b F 9 C b 3 h z I C h Q U S k v Q X V 0 b 1 J l b W 9 2 Z W R D b 2 x 1 b W 5 z M S 5 7 c 2 9 y d C B v c m R l c i w x M X 0 m c X V v d D s s J n F 1 b 3 Q 7 U 2 V j d G l v b j E v R 2 J s X 0 J v e H M g K F B R K S 9 B d X R v U m V t b 3 Z l Z E N v b H V t b n M x L n t E a W U g d H l w Z S w x M n 0 m c X V v d D s s J n F 1 b 3 Q 7 U 2 V j d G l v b j E v R 2 J s X 0 J v e H M g K F B R K S 9 B d X R v U m V t b 3 Z l Z E N v b H V t b n M x L n t V c 2 V y R m l l b G Q x L D E z f S Z x d W 9 0 O y w m c X V v d D t T Z W N 0 a W 9 u M S 9 H Y m x f Q m 9 4 c y A o U F E p L 0 F 1 d G 9 S Z W 1 v d m V k Q 2 9 s d W 1 u c z E u e 1 V z Z X J G a W V s Z D I s M T R 9 J n F 1 b 3 Q 7 L C Z x d W 9 0 O 1 N l Y 3 R p b 2 4 x L 0 d i b F 9 C b 3 h z I C h Q U S k v Q X V 0 b 1 J l b W 9 2 Z W R D b 2 x 1 b W 5 z M S 5 7 R G V z a W d u X 0 N h b G l w Z X I s M T V 9 J n F 1 b 3 Q 7 L C Z x d W 9 0 O 1 N l Y 3 R p b 2 4 x L 0 d i b F 9 C b 3 h z I C h Q U S k v Q X V 0 b 1 J l b W 9 2 Z W R D b 2 x 1 b W 5 z M S 5 7 Q m 9 4 I F R 5 c G U s M T Z 9 J n F 1 b 3 Q 7 L C Z x d W 9 0 O 1 N l Y 3 R p b 2 4 x L 0 d i b F 9 C b 3 h z I C h Q U S k v Q X V 0 b 1 J l b W 9 2 Z W R D b 2 x 1 b W 5 z M S 5 7 R G V z Y 3 J p c H R p b 2 4 g K G Z v c i B j b 3 N 0 a W 5 n K S w x N 3 0 m c X V v d D s s J n F 1 b 3 Q 7 U 2 V j d G l v b j E v R 2 J s X 0 J v e H M g K F B R K S 9 B d X R v U m V t b 3 Z l Z E N v b H V t b n M x L n t G d X R 1 c m U x L D E 4 f S Z x d W 9 0 O y w m c X V v d D t T Z W N 0 a W 9 u M S 9 H Y m x f Q m 9 4 c y A o U F E p L 0 F 1 d G 9 S Z W 1 v d m V k Q 2 9 s d W 1 u c z E u e 0 Z 1 d H V y Z T I s M T l 9 J n F 1 b 3 Q 7 L C Z x d W 9 0 O 1 N l Y 3 R p b 2 4 x L 0 d i b F 9 C b 3 h z I C h Q U S k v Q X V 0 b 1 J l b W 9 2 Z W R D b 2 x 1 b W 5 z M S 5 7 R n V 0 d X J l M y w y M H 0 m c X V v d D s s J n F 1 b 3 Q 7 U 2 V j d G l v b j E v R 2 J s X 0 J v e H M g K F B R K S 9 B d X R v U m V t b 3 Z l Z E N v b H V t b n M x L n t G d X R 1 c m U 0 L D I x f S Z x d W 9 0 O y w m c X V v d D t T Z W N 0 a W 9 u M S 9 H Y m x f Q m 9 4 c y A o U F E p L 0 F 1 d G 9 S Z W 1 v d m V k Q 2 9 s d W 1 u c z E u e 0 R p Z S B 0 e X B l M i w y M n 0 m c X V v d D s s J n F 1 b 3 Q 7 U 2 V j d G l v b j E v R 2 J s X 0 J v e H M g K F B R K S 9 B d X R v U m V t b 3 Z l Z E N v b H V t b n M x L n t S Z W Q g V G F n I D I s M j N 9 J n F 1 b 3 Q 7 L C Z x d W 9 0 O 1 N l Y 3 R p b 2 4 x L 0 d i b F 9 C b 3 h z I C h Q U S k v Q X V 0 b 1 J l b W 9 2 Z W R D b 2 x 1 b W 5 z M S 5 7 R E l F I F R Z U E U g R U R J V E V E L D I 0 f S Z x d W 9 0 O y w m c X V v d D t T Z W N 0 a W 9 u M S 9 H Y m x f Q m 9 4 c y A o U F E p L 0 F 1 d G 9 S Z W 1 v d m V k Q 2 9 s d W 1 u c z E u e 1 J J Q 0 t T R E F U Q S 5 T U k Q g I y w y N X 0 m c X V v d D s s J n F 1 b 3 Q 7 U 2 V j d G l v b j E v R 2 J s X 0 J v e H M g K F B R K S 9 B d X R v U m V t b 3 Z l Z E N v b H V t b n M x L n t S S U N L U 0 R B V E E u R G V z a W d u I E N h b G l w Z X I s M j Z 9 J n F 1 b 3 Q 7 L C Z x d W 9 0 O 1 N l Y 3 R p b 2 4 x L 0 d i b F 9 C b 3 h z I C h Q U S k v Q X V 0 b 1 J l b W 9 2 Z W R D b 2 x 1 b W 5 z M S 5 7 R G V z a W d u I E N h b G l w Z X I s M j d 9 J n F 1 b 3 Q 7 X S w m c X V v d D t S Z W x h d G l v b n N o a X B J b m Z v J n F 1 b 3 Q 7 O l t d f S I g L z 4 8 R W 5 0 c n k g V H l w Z T 0 i U m V j b 3 Z l c n l U Y X J n Z X R T a G V l d C I g V m F s d W U 9 I n N H Y m x f Y m 9 4 c y A o M i k i I C 8 + P E V u d H J 5 I F R 5 c G U 9 I l J l Y 2 9 2 Z X J 5 V G F y Z 2 V 0 Q 2 9 s d W 1 u I i B W Y W x 1 Z T 0 i b D M i I C 8 + P E V u d H J 5 I F R 5 c G U 9 I l J l Y 2 9 2 Z X J 5 V G F y Z 2 V 0 U m 9 3 I i B W Y W x 1 Z T 0 i b D E y I i A v P j x F b n R y e S B U e X B l P S J G a W x s V G F y Z 2 V 0 I i B W Y W x 1 Z T 0 i c 0 d i b F 9 C b 3 h z X 1 9 Q U S I g L z 4 8 R W 5 0 c n k g V H l w Z T 0 i U X V l c n l J R C I g V m F s d W U 9 I n M 0 Y m N m Y j M 4 Z i 0 w M z M 5 L T Q w Z m M t Y j E 2 N C 0 0 O T M 2 M T Z j M m Q y Z m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H Y m x f Q m 9 4 c y U y M C h Q U S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J s X 0 J v e H M l M j A o U F E p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U m V w b G F j Z W Q l M j B W Y W x 1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S W 5 z Z X J 0 Z W Q l M j B G a X J z d C U y M E N o Y X J h Y 3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Q W R k Z W Q l M j B D b 2 5 k a X R p b 2 5 h b C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i b F 9 C b 3 h z J T I w K F B R K S 9 D Y X B p d G F s a X p l Z C U y M E V h Y 2 g l M j B X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J s X 0 J v e H M l M j A o U F E p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J Q 0 t T R E F U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S S U N L U 0 R B V E F f M i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u I G N v c 3 R p b m c m c X V v d D s s J n F 1 b 3 Q 7 R H Q g Q W R k Z W Q m c X V v d D s s J n F 1 b 3 Q 7 U 1 J E I C M m c X V v d D s s J n F 1 b 3 Q 7 V F l Q R S Z x d W 9 0 O y w m c X V v d D t Q Y X J 0 J n F 1 b 3 Q 7 L C Z x d W 9 0 O 0 h p I F N w Z W V k I C Z x d W 9 0 O y w m c X V v d D t C Y X N l I E x l b i Z x d W 9 0 O y w m c X V v d D t C Y X N l I F d p Z H R o J n F 1 b 3 Q 7 L C Z x d W 9 0 O 0 J h c 2 U g R G V w J n F 1 b 3 Q 7 L C Z x d W 9 0 O 0 N 2 c i B E Z X A m c X V v d D s s J n F 1 b 3 Q 7 R G V z a W d u I E N h b G l w Z X I m c X V v d D s s J n F 1 b 3 Q 7 Q 1 V T V E 9 N R V I m c X V v d D s s J n F 1 b 3 Q 7 Q 0 9 N T U V O V F M m c X V v d D s s J n F 1 b 3 Q 7 Q 2 9 2 Z X I g Q m 9 h c m Q g R G l l I E R h d G E m c X V v d D s s J n F 1 b 3 Q 7 Q m F z Z S B C b 2 F y Z C B E a W U g R G F 0 Y S Z x d W 9 0 O y w m c X V v d D t D b 3 Z l c i B Q Y X B l c i B E a W U g R G F 0 Y S Z x d W 9 0 O y w m c X V v d D t C Y X N l I F B h c G V y I E R p Z S B E Y X R h J n F 1 b 3 Q 7 L C Z x d W 9 0 O 1 R y Y X k v T m V j a y Z x d W 9 0 O 1 0 i I C 8 + P E V u d H J 5 I F R 5 c G U 9 I k Z p b G x D b 2 x 1 b W 5 U e X B l c y I g V m F s d W U 9 I n N B Q W N E Q m d Z R 0 J R V U F B Q U F H Q m d Z R 0 J n W U E i I C 8 + P E V u d H J 5 I F R 5 c G U 9 I k Z p b G x M Y X N 0 V X B k Y X R l Z C I g V m F s d W U 9 I m Q y M D I y L T E x L T I y V D I y O j A 4 O j I 2 L j Y 4 M z Y 3 N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z U 5 I i A v P j x F b n R y e S B U e X B l P S J B Z G R l Z F R v R G F 0 Y U 1 v Z G V s I i B W Y W x 1 Z T 0 i b D A i I C 8 + P E V u d H J 5 I F R 5 c G U 9 I l F 1 Z X J 5 S U Q i I F Z h b H V l P S J z O T E 0 M j M 4 O W I t M D c 2 O S 0 0 Y T Y x L T k 3 N D A t Y z J j O D Y x Z j d m N D A z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k l D S 1 N E Q V R B L 0 F 1 d G 9 S Z W 1 v d m V k Q 2 9 s d W 1 u c z E u e 2 l u I G N v c 3 R p b m c s M H 0 m c X V v d D s s J n F 1 b 3 Q 7 U 2 V j d G l v b j E v U k l D S 1 N E Q V R B L 0 F 1 d G 9 S Z W 1 v d m V k Q 2 9 s d W 1 u c z E u e 0 R 0 I E F k Z G V k L D F 9 J n F 1 b 3 Q 7 L C Z x d W 9 0 O 1 N l Y 3 R p b 2 4 x L 1 J J Q 0 t T R E F U Q S 9 B d X R v U m V t b 3 Z l Z E N v b H V t b n M x L n t T U k Q g I y w y f S Z x d W 9 0 O y w m c X V v d D t T Z W N 0 a W 9 u M S 9 S S U N L U 0 R B V E E v Q X V 0 b 1 J l b W 9 2 Z W R D b 2 x 1 b W 5 z M S 5 7 V F l Q R S w z f S Z x d W 9 0 O y w m c X V v d D t T Z W N 0 a W 9 u M S 9 S S U N L U 0 R B V E E v Q X V 0 b 1 J l b W 9 2 Z W R D b 2 x 1 b W 5 z M S 5 7 U G F y d C w 0 f S Z x d W 9 0 O y w m c X V v d D t T Z W N 0 a W 9 u M S 9 S S U N L U 0 R B V E E v Q X V 0 b 1 J l b W 9 2 Z W R D b 2 x 1 b W 5 z M S 5 7 S G k g U 3 B l Z W Q g L D V 9 J n F 1 b 3 Q 7 L C Z x d W 9 0 O 1 N l Y 3 R p b 2 4 x L 1 J J Q 0 t T R E F U Q S 9 B d X R v U m V t b 3 Z l Z E N v b H V t b n M x L n t C Y X N l I E x l b i w 2 f S Z x d W 9 0 O y w m c X V v d D t T Z W N 0 a W 9 u M S 9 S S U N L U 0 R B V E E v Q X V 0 b 1 J l b W 9 2 Z W R D b 2 x 1 b W 5 z M S 5 7 Q m F z Z S B X a W R 0 a C w 3 f S Z x d W 9 0 O y w m c X V v d D t T Z W N 0 a W 9 u M S 9 S S U N L U 0 R B V E E v Q X V 0 b 1 J l b W 9 2 Z W R D b 2 x 1 b W 5 z M S 5 7 Q m F z Z S B E Z X A s O H 0 m c X V v d D s s J n F 1 b 3 Q 7 U 2 V j d G l v b j E v U k l D S 1 N E Q V R B L 0 F 1 d G 9 S Z W 1 v d m V k Q 2 9 s d W 1 u c z E u e 0 N 2 c i B E Z X A s O X 0 m c X V v d D s s J n F 1 b 3 Q 7 U 2 V j d G l v b j E v U k l D S 1 N E Q V R B L 0 F 1 d G 9 S Z W 1 v d m V k Q 2 9 s d W 1 u c z E u e 0 R l c 2 l n b i B D Y W x p c G V y L D E w f S Z x d W 9 0 O y w m c X V v d D t T Z W N 0 a W 9 u M S 9 S S U N L U 0 R B V E E v Q X V 0 b 1 J l b W 9 2 Z W R D b 2 x 1 b W 5 z M S 5 7 Q 1 V T V E 9 N R V I s M T F 9 J n F 1 b 3 Q 7 L C Z x d W 9 0 O 1 N l Y 3 R p b 2 4 x L 1 J J Q 0 t T R E F U Q S 9 B d X R v U m V t b 3 Z l Z E N v b H V t b n M x L n t D T 0 1 N R U 5 U U y w x M n 0 m c X V v d D s s J n F 1 b 3 Q 7 U 2 V j d G l v b j E v U k l D S 1 N E Q V R B L 0 F 1 d G 9 S Z W 1 v d m V k Q 2 9 s d W 1 u c z E u e 0 N v d m V y I E J v Y X J k I E R p Z S B E Y X R h L D E z f S Z x d W 9 0 O y w m c X V v d D t T Z W N 0 a W 9 u M S 9 S S U N L U 0 R B V E E v Q X V 0 b 1 J l b W 9 2 Z W R D b 2 x 1 b W 5 z M S 5 7 Q m F z Z S B C b 2 F y Z C B E a W U g R G F 0 Y S w x N H 0 m c X V v d D s s J n F 1 b 3 Q 7 U 2 V j d G l v b j E v U k l D S 1 N E Q V R B L 0 F 1 d G 9 S Z W 1 v d m V k Q 2 9 s d W 1 u c z E u e 0 N v d m V y I F B h c G V y I E R p Z S B E Y X R h L D E 1 f S Z x d W 9 0 O y w m c X V v d D t T Z W N 0 a W 9 u M S 9 S S U N L U 0 R B V E E v Q X V 0 b 1 J l b W 9 2 Z W R D b 2 x 1 b W 5 z M S 5 7 Q m F z Z S B Q Y X B l c i B E a W U g R G F 0 Y S w x N n 0 m c X V v d D s s J n F 1 b 3 Q 7 U 2 V j d G l v b j E v U k l D S 1 N E Q V R B L 0 F 1 d G 9 S Z W 1 v d m V k Q 2 9 s d W 1 u c z E u e 1 R y Y X k v T m V j a y w x N 3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1 J J Q 0 t T R E F U Q S 9 B d X R v U m V t b 3 Z l Z E N v b H V t b n M x L n t p b i B j b 3 N 0 a W 5 n L D B 9 J n F 1 b 3 Q 7 L C Z x d W 9 0 O 1 N l Y 3 R p b 2 4 x L 1 J J Q 0 t T R E F U Q S 9 B d X R v U m V t b 3 Z l Z E N v b H V t b n M x L n t E d C B B Z G R l Z C w x f S Z x d W 9 0 O y w m c X V v d D t T Z W N 0 a W 9 u M S 9 S S U N L U 0 R B V E E v Q X V 0 b 1 J l b W 9 2 Z W R D b 2 x 1 b W 5 z M S 5 7 U 1 J E I C M s M n 0 m c X V v d D s s J n F 1 b 3 Q 7 U 2 V j d G l v b j E v U k l D S 1 N E Q V R B L 0 F 1 d G 9 S Z W 1 v d m V k Q 2 9 s d W 1 u c z E u e 1 R Z U E U s M 3 0 m c X V v d D s s J n F 1 b 3 Q 7 U 2 V j d G l v b j E v U k l D S 1 N E Q V R B L 0 F 1 d G 9 S Z W 1 v d m V k Q 2 9 s d W 1 u c z E u e 1 B h c n Q s N H 0 m c X V v d D s s J n F 1 b 3 Q 7 U 2 V j d G l v b j E v U k l D S 1 N E Q V R B L 0 F 1 d G 9 S Z W 1 v d m V k Q 2 9 s d W 1 u c z E u e 0 h p I F N w Z W V k I C w 1 f S Z x d W 9 0 O y w m c X V v d D t T Z W N 0 a W 9 u M S 9 S S U N L U 0 R B V E E v Q X V 0 b 1 J l b W 9 2 Z W R D b 2 x 1 b W 5 z M S 5 7 Q m F z Z S B M Z W 4 s N n 0 m c X V v d D s s J n F 1 b 3 Q 7 U 2 V j d G l v b j E v U k l D S 1 N E Q V R B L 0 F 1 d G 9 S Z W 1 v d m V k Q 2 9 s d W 1 u c z E u e 0 J h c 2 U g V 2 l k d G g s N 3 0 m c X V v d D s s J n F 1 b 3 Q 7 U 2 V j d G l v b j E v U k l D S 1 N E Q V R B L 0 F 1 d G 9 S Z W 1 v d m V k Q 2 9 s d W 1 u c z E u e 0 J h c 2 U g R G V w L D h 9 J n F 1 b 3 Q 7 L C Z x d W 9 0 O 1 N l Y 3 R p b 2 4 x L 1 J J Q 0 t T R E F U Q S 9 B d X R v U m V t b 3 Z l Z E N v b H V t b n M x L n t D d n I g R G V w L D l 9 J n F 1 b 3 Q 7 L C Z x d W 9 0 O 1 N l Y 3 R p b 2 4 x L 1 J J Q 0 t T R E F U Q S 9 B d X R v U m V t b 3 Z l Z E N v b H V t b n M x L n t E Z X N p Z 2 4 g Q 2 F s a X B l c i w x M H 0 m c X V v d D s s J n F 1 b 3 Q 7 U 2 V j d G l v b j E v U k l D S 1 N E Q V R B L 0 F 1 d G 9 S Z W 1 v d m V k Q 2 9 s d W 1 u c z E u e 0 N V U 1 R P T U V S L D E x f S Z x d W 9 0 O y w m c X V v d D t T Z W N 0 a W 9 u M S 9 S S U N L U 0 R B V E E v Q X V 0 b 1 J l b W 9 2 Z W R D b 2 x 1 b W 5 z M S 5 7 Q 0 9 N T U V O V F M s M T J 9 J n F 1 b 3 Q 7 L C Z x d W 9 0 O 1 N l Y 3 R p b 2 4 x L 1 J J Q 0 t T R E F U Q S 9 B d X R v U m V t b 3 Z l Z E N v b H V t b n M x L n t D b 3 Z l c i B C b 2 F y Z C B E a W U g R G F 0 Y S w x M 3 0 m c X V v d D s s J n F 1 b 3 Q 7 U 2 V j d G l v b j E v U k l D S 1 N E Q V R B L 0 F 1 d G 9 S Z W 1 v d m V k Q 2 9 s d W 1 u c z E u e 0 J h c 2 U g Q m 9 h c m Q g R G l l I E R h d G E s M T R 9 J n F 1 b 3 Q 7 L C Z x d W 9 0 O 1 N l Y 3 R p b 2 4 x L 1 J J Q 0 t T R E F U Q S 9 B d X R v U m V t b 3 Z l Z E N v b H V t b n M x L n t D b 3 Z l c i B Q Y X B l c i B E a W U g R G F 0 Y S w x N X 0 m c X V v d D s s J n F 1 b 3 Q 7 U 2 V j d G l v b j E v U k l D S 1 N E Q V R B L 0 F 1 d G 9 S Z W 1 v d m V k Q 2 9 s d W 1 u c z E u e 0 J h c 2 U g U G F w Z X I g R G l l I E R h d G E s M T Z 9 J n F 1 b 3 Q 7 L C Z x d W 9 0 O 1 N l Y 3 R p b 2 4 x L 1 J J Q 0 t T R E F U Q S 9 B d X R v U m V t b 3 Z l Z E N v b H V t b n M x L n t U c m F 5 L 0 5 l Y 2 s s M T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S U N L U 0 R B V E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l D S 1 N E Q V R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J s X 0 J v e H M l M j A o U F E p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R X h w Y W 5 k Z W Q l M j B S S U N L U 0 R B V E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i b F 9 C b 3 h z J T I w K F B R K S 9 B Z G R l Z C U y M E N v b m R p d G l v b m F s J T I w Q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y c y U y M G l u J T I w U k l D S 1 N E Q V R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y L T E x L T I y V D I x O j U 1 O j E 0 L j A 4 N T E y O D R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F c n J v c n M l M j B p b i U y M F J J Q 0 t T R E F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n J v c n M l M j B p b i U y M F J J Q 0 t T R E F U Q S 9 E Z X R l Y 3 R l Z C U y M F R 5 c G U l M j B N a X N t Y X R j a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J y b 3 J z J T I w a W 4 l M j B S S U N L U 0 R B V E E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y c m 9 y c y U y M G l u J T I w U k l D S 1 N E Q V R B L 0 t l c H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c n J v c n M l M j B p b i U y M F J J Q 0 t T R E F U Q S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J y b 3 J z J T I w a W 4 l M j B S S U N L U 0 R B V E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S U N L U 0 R B V E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U k l D S 1 N E Q V R B X 1 8 y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E V y c m 9 y Q 2 9 1 b n Q i I F Z h b H V l P S J s M T A i I C 8 + P E V u d H J 5 I F R 5 c G U 9 I k Z p b G x M Y X N 0 V X B k Y X R l Z C I g V m F s d W U 9 I m Q y M D I y L T E x L T I y V D I y O j A 4 O j I 2 L j Y 2 M j c 0 M D R a I i A v P j x F b n R y e S B U e X B l P S J G a W x s Q 2 9 s d W 1 u V H l w Z X M i I F Z h b H V l P S J z Q U F j R E J n W U d C U V V B Q U F B R 0 J n W U d C Z 1 l B I i A v P j x F b n R y e S B U e X B l P S J G a W x s Q 2 9 s d W 1 u T m F t Z X M i I F Z h b H V l P S J z W y Z x d W 9 0 O 2 l u I G N v c 3 R p b m c m c X V v d D s s J n F 1 b 3 Q 7 R H Q g Q W R k Z W Q m c X V v d D s s J n F 1 b 3 Q 7 U 1 J E I C M m c X V v d D s s J n F 1 b 3 Q 7 V F l Q R S Z x d W 9 0 O y w m c X V v d D t Q Y X J 0 J n F 1 b 3 Q 7 L C Z x d W 9 0 O 0 h p I F N w Z W V k I C Z x d W 9 0 O y w m c X V v d D t C Y X N l I E x l b i Z x d W 9 0 O y w m c X V v d D t C Y X N l I F d p Z H R o J n F 1 b 3 Q 7 L C Z x d W 9 0 O 0 J h c 2 U g R G V w J n F 1 b 3 Q 7 L C Z x d W 9 0 O 0 N 2 c i B E Z X A m c X V v d D s s J n F 1 b 3 Q 7 R G V z a W d u I E N h b G l w Z X I m c X V v d D s s J n F 1 b 3 Q 7 Q 1 V T V E 9 N R V I m c X V v d D s s J n F 1 b 3 Q 7 Q 0 9 N T U V O V F M m c X V v d D s s J n F 1 b 3 Q 7 Q 2 9 2 Z X I g Q m 9 h c m Q g R G l l I E R h d G E m c X V v d D s s J n F 1 b 3 Q 7 Q m F z Z S B C b 2 F y Z C B E a W U g R G F 0 Y S Z x d W 9 0 O y w m c X V v d D t D b 3 Z l c i B Q Y X B l c i B E a W U g R G F 0 Y S Z x d W 9 0 O y w m c X V v d D t C Y X N l I F B h c G V y I E R p Z S B E Y X R h J n F 1 b 3 Q 7 L C Z x d W 9 0 O 1 R y Y X k v T m V j a y Z x d W 9 0 O 1 0 i I C 8 + P E V u d H J 5 I F R 5 c G U 9 I k Z p b G x T d G F 0 d X M i I F Z h b H V l P S J z Q 2 9 t c G x l d G U i I C 8 + P E V u d H J 5 I F R 5 c G U 9 I k Z p b G x D b 3 V u d C I g V m F s d W U 9 I m w x M C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J Q 0 t T R E F U Q S A o M i k v Q X V 0 b 1 J l b W 9 2 Z W R D b 2 x 1 b W 5 z M S 5 7 a W 4 g Y 2 9 z d G l u Z y w w f S Z x d W 9 0 O y w m c X V v d D t T Z W N 0 a W 9 u M S 9 S S U N L U 0 R B V E E g K D I p L 0 F 1 d G 9 S Z W 1 v d m V k Q 2 9 s d W 1 u c z E u e 0 R 0 I E F k Z G V k L D F 9 J n F 1 b 3 Q 7 L C Z x d W 9 0 O 1 N l Y 3 R p b 2 4 x L 1 J J Q 0 t T R E F U Q S A o M i k v Q X V 0 b 1 J l b W 9 2 Z W R D b 2 x 1 b W 5 z M S 5 7 U 1 J E I C M s M n 0 m c X V v d D s s J n F 1 b 3 Q 7 U 2 V j d G l v b j E v U k l D S 1 N E Q V R B I C g y K S 9 B d X R v U m V t b 3 Z l Z E N v b H V t b n M x L n t U W V B F L D N 9 J n F 1 b 3 Q 7 L C Z x d W 9 0 O 1 N l Y 3 R p b 2 4 x L 1 J J Q 0 t T R E F U Q S A o M i k v Q X V 0 b 1 J l b W 9 2 Z W R D b 2 x 1 b W 5 z M S 5 7 U G F y d C w 0 f S Z x d W 9 0 O y w m c X V v d D t T Z W N 0 a W 9 u M S 9 S S U N L U 0 R B V E E g K D I p L 0 F 1 d G 9 S Z W 1 v d m V k Q 2 9 s d W 1 u c z E u e 0 h p I F N w Z W V k I C w 1 f S Z x d W 9 0 O y w m c X V v d D t T Z W N 0 a W 9 u M S 9 S S U N L U 0 R B V E E g K D I p L 0 F 1 d G 9 S Z W 1 v d m V k Q 2 9 s d W 1 u c z E u e 0 J h c 2 U g T G V u L D Z 9 J n F 1 b 3 Q 7 L C Z x d W 9 0 O 1 N l Y 3 R p b 2 4 x L 1 J J Q 0 t T R E F U Q S A o M i k v Q X V 0 b 1 J l b W 9 2 Z W R D b 2 x 1 b W 5 z M S 5 7 Q m F z Z S B X a W R 0 a C w 3 f S Z x d W 9 0 O y w m c X V v d D t T Z W N 0 a W 9 u M S 9 S S U N L U 0 R B V E E g K D I p L 0 F 1 d G 9 S Z W 1 v d m V k Q 2 9 s d W 1 u c z E u e 0 J h c 2 U g R G V w L D h 9 J n F 1 b 3 Q 7 L C Z x d W 9 0 O 1 N l Y 3 R p b 2 4 x L 1 J J Q 0 t T R E F U Q S A o M i k v Q X V 0 b 1 J l b W 9 2 Z W R D b 2 x 1 b W 5 z M S 5 7 Q 3 Z y I E R l c C w 5 f S Z x d W 9 0 O y w m c X V v d D t T Z W N 0 a W 9 u M S 9 S S U N L U 0 R B V E E g K D I p L 0 F 1 d G 9 S Z W 1 v d m V k Q 2 9 s d W 1 u c z E u e 0 R l c 2 l n b i B D Y W x p c G V y L D E w f S Z x d W 9 0 O y w m c X V v d D t T Z W N 0 a W 9 u M S 9 S S U N L U 0 R B V E E g K D I p L 0 F 1 d G 9 S Z W 1 v d m V k Q 2 9 s d W 1 u c z E u e 0 N V U 1 R P T U V S L D E x f S Z x d W 9 0 O y w m c X V v d D t T Z W N 0 a W 9 u M S 9 S S U N L U 0 R B V E E g K D I p L 0 F 1 d G 9 S Z W 1 v d m V k Q 2 9 s d W 1 u c z E u e 0 N P T U 1 F T l R T L D E y f S Z x d W 9 0 O y w m c X V v d D t T Z W N 0 a W 9 u M S 9 S S U N L U 0 R B V E E g K D I p L 0 F 1 d G 9 S Z W 1 v d m V k Q 2 9 s d W 1 u c z E u e 0 N v d m V y I E J v Y X J k I E R p Z S B E Y X R h L D E z f S Z x d W 9 0 O y w m c X V v d D t T Z W N 0 a W 9 u M S 9 S S U N L U 0 R B V E E g K D I p L 0 F 1 d G 9 S Z W 1 v d m V k Q 2 9 s d W 1 u c z E u e 0 J h c 2 U g Q m 9 h c m Q g R G l l I E R h d G E s M T R 9 J n F 1 b 3 Q 7 L C Z x d W 9 0 O 1 N l Y 3 R p b 2 4 x L 1 J J Q 0 t T R E F U Q S A o M i k v Q X V 0 b 1 J l b W 9 2 Z W R D b 2 x 1 b W 5 z M S 5 7 Q 2 9 2 Z X I g U G F w Z X I g R G l l I E R h d G E s M T V 9 J n F 1 b 3 Q 7 L C Z x d W 9 0 O 1 N l Y 3 R p b 2 4 x L 1 J J Q 0 t T R E F U Q S A o M i k v Q X V 0 b 1 J l b W 9 2 Z W R D b 2 x 1 b W 5 z M S 5 7 Q m F z Z S B Q Y X B l c i B E a W U g R G F 0 Y S w x N n 0 m c X V v d D s s J n F 1 b 3 Q 7 U 2 V j d G l v b j E v U k l D S 1 N E Q V R B I C g y K S 9 B d X R v U m V t b 3 Z l Z E N v b H V t b n M x L n t U c m F 5 L 0 5 l Y 2 s s M T d 9 J n F 1 b 3 Q 7 X S w m c X V v d D t D b 2 x 1 b W 5 D b 3 V u d C Z x d W 9 0 O z o x O C w m c X V v d D t L Z X l D b 2 x 1 b W 5 O Y W 1 l c y Z x d W 9 0 O z p b X S w m c X V v d D t D b 2 x 1 b W 5 J Z G V u d G l 0 a W V z J n F 1 b 3 Q 7 O l s m c X V v d D t T Z W N 0 a W 9 u M S 9 S S U N L U 0 R B V E E g K D I p L 0 F 1 d G 9 S Z W 1 v d m V k Q 2 9 s d W 1 u c z E u e 2 l u I G N v c 3 R p b m c s M H 0 m c X V v d D s s J n F 1 b 3 Q 7 U 2 V j d G l v b j E v U k l D S 1 N E Q V R B I C g y K S 9 B d X R v U m V t b 3 Z l Z E N v b H V t b n M x L n t E d C B B Z G R l Z C w x f S Z x d W 9 0 O y w m c X V v d D t T Z W N 0 a W 9 u M S 9 S S U N L U 0 R B V E E g K D I p L 0 F 1 d G 9 S Z W 1 v d m V k Q 2 9 s d W 1 u c z E u e 1 N S R C A j L D J 9 J n F 1 b 3 Q 7 L C Z x d W 9 0 O 1 N l Y 3 R p b 2 4 x L 1 J J Q 0 t T R E F U Q S A o M i k v Q X V 0 b 1 J l b W 9 2 Z W R D b 2 x 1 b W 5 z M S 5 7 V F l Q R S w z f S Z x d W 9 0 O y w m c X V v d D t T Z W N 0 a W 9 u M S 9 S S U N L U 0 R B V E E g K D I p L 0 F 1 d G 9 S Z W 1 v d m V k Q 2 9 s d W 1 u c z E u e 1 B h c n Q s N H 0 m c X V v d D s s J n F 1 b 3 Q 7 U 2 V j d G l v b j E v U k l D S 1 N E Q V R B I C g y K S 9 B d X R v U m V t b 3 Z l Z E N v b H V t b n M x L n t I a S B T c G V l Z C A s N X 0 m c X V v d D s s J n F 1 b 3 Q 7 U 2 V j d G l v b j E v U k l D S 1 N E Q V R B I C g y K S 9 B d X R v U m V t b 3 Z l Z E N v b H V t b n M x L n t C Y X N l I E x l b i w 2 f S Z x d W 9 0 O y w m c X V v d D t T Z W N 0 a W 9 u M S 9 S S U N L U 0 R B V E E g K D I p L 0 F 1 d G 9 S Z W 1 v d m V k Q 2 9 s d W 1 u c z E u e 0 J h c 2 U g V 2 l k d G g s N 3 0 m c X V v d D s s J n F 1 b 3 Q 7 U 2 V j d G l v b j E v U k l D S 1 N E Q V R B I C g y K S 9 B d X R v U m V t b 3 Z l Z E N v b H V t b n M x L n t C Y X N l I E R l c C w 4 f S Z x d W 9 0 O y w m c X V v d D t T Z W N 0 a W 9 u M S 9 S S U N L U 0 R B V E E g K D I p L 0 F 1 d G 9 S Z W 1 v d m V k Q 2 9 s d W 1 u c z E u e 0 N 2 c i B E Z X A s O X 0 m c X V v d D s s J n F 1 b 3 Q 7 U 2 V j d G l v b j E v U k l D S 1 N E Q V R B I C g y K S 9 B d X R v U m V t b 3 Z l Z E N v b H V t b n M x L n t E Z X N p Z 2 4 g Q 2 F s a X B l c i w x M H 0 m c X V v d D s s J n F 1 b 3 Q 7 U 2 V j d G l v b j E v U k l D S 1 N E Q V R B I C g y K S 9 B d X R v U m V t b 3 Z l Z E N v b H V t b n M x L n t D V V N U T 0 1 F U i w x M X 0 m c X V v d D s s J n F 1 b 3 Q 7 U 2 V j d G l v b j E v U k l D S 1 N E Q V R B I C g y K S 9 B d X R v U m V t b 3 Z l Z E N v b H V t b n M x L n t D T 0 1 N R U 5 U U y w x M n 0 m c X V v d D s s J n F 1 b 3 Q 7 U 2 V j d G l v b j E v U k l D S 1 N E Q V R B I C g y K S 9 B d X R v U m V t b 3 Z l Z E N v b H V t b n M x L n t D b 3 Z l c i B C b 2 F y Z C B E a W U g R G F 0 Y S w x M 3 0 m c X V v d D s s J n F 1 b 3 Q 7 U 2 V j d G l v b j E v U k l D S 1 N E Q V R B I C g y K S 9 B d X R v U m V t b 3 Z l Z E N v b H V t b n M x L n t C Y X N l I E J v Y X J k I E R p Z S B E Y X R h L D E 0 f S Z x d W 9 0 O y w m c X V v d D t T Z W N 0 a W 9 u M S 9 S S U N L U 0 R B V E E g K D I p L 0 F 1 d G 9 S Z W 1 v d m V k Q 2 9 s d W 1 u c z E u e 0 N v d m V y I F B h c G V y I E R p Z S B E Y X R h L D E 1 f S Z x d W 9 0 O y w m c X V v d D t T Z W N 0 a W 9 u M S 9 S S U N L U 0 R B V E E g K D I p L 0 F 1 d G 9 S Z W 1 v d m V k Q 2 9 s d W 1 u c z E u e 0 J h c 2 U g U G F w Z X I g R G l l I E R h d G E s M T Z 9 J n F 1 b 3 Q 7 L C Z x d W 9 0 O 1 N l Y 3 R p b 2 4 x L 1 J J Q 0 t T R E F U Q S A o M i k v Q X V 0 b 1 J l b W 9 2 Z W R D b 2 x 1 b W 5 z M S 5 7 V H J h e S 9 O Z W N r L D E 3 f S Z x d W 9 0 O 1 0 s J n F 1 b 3 Q 7 U m V s Y X R p b 2 5 z a G l w S W 5 m b y Z x d W 9 0 O z p b X X 0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k l D S 1 N E Q V R B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J Q 0 t T R E F U Q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J Q 0 t T R E F U Q S U y M C g y K S 9 L Z X B 0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k l D S 1 N E Q V R B L 1 J l b W 9 2 Z W Q l M j B F c n J v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Y m x f Q m 9 4 c y U y M C h Q U S k v U m V w b G F j Z W Q l M j B W Y W x 1 Z T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R z U 7 R m U j 0 S l W 3 C 8 M a l + Q Q A A A A A C A A A A A A A D Z g A A w A A A A B A A A A A M r F 2 u 6 8 r L t o k 2 Y 0 h 7 1 Z 5 h A A A A A A S A A A C g A A A A E A A A A G k r r R 3 j V J y t 3 6 O Y q F 1 z / O 1 Q A A A A J J q Y 6 t K C 7 G v x L t O Z Z C i 8 1 W C E J r 4 o 5 C d H F h K l g u h 6 B s e 5 s F u 4 I n L n x q 9 t L 4 E R d U + z s U / s a k i W v b K T d e I S r 4 7 v a n 5 j 8 I b x f l Z 4 c H C X M L W c F L 8 U A A A A m h W 0 v Y t 7 8 K i d Y k P W x K X e g U V 6 v + M = < / D a t a M a s h u p > 
</file>

<file path=customXml/itemProps1.xml><?xml version="1.0" encoding="utf-8"?>
<ds:datastoreItem xmlns:ds="http://schemas.openxmlformats.org/officeDocument/2006/customXml" ds:itemID="{28957827-E3F4-4A04-960E-31D8D108EE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RICKSDATA (2)</vt:lpstr>
      <vt:lpstr>RICKSDATA</vt:lpstr>
      <vt:lpstr>CB DIE LIST</vt:lpstr>
      <vt:lpstr>Gbl_boxs</vt:lpstr>
      <vt:lpstr>RED TAG</vt:lpstr>
      <vt:lpstr>Gbl_boxs (2)</vt:lpstr>
      <vt:lpstr>'Gbl_boxs (2)'!DIETABLE</vt:lpstr>
      <vt:lpstr>DIETABLE</vt:lpstr>
      <vt:lpstr>Gbl_boxs!Print_Area</vt:lpstr>
      <vt:lpstr>'Gbl_boxs (2)'!Print_Area</vt:lpstr>
    </vt:vector>
  </TitlesOfParts>
  <Company>International Packaging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Bill Krolicki</cp:lastModifiedBy>
  <cp:lastPrinted>2020-11-30T21:07:36Z</cp:lastPrinted>
  <dcterms:created xsi:type="dcterms:W3CDTF">2001-05-15T19:33:10Z</dcterms:created>
  <dcterms:modified xsi:type="dcterms:W3CDTF">2022-11-22T22:11:39Z</dcterms:modified>
</cp:coreProperties>
</file>